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ml.chartshapes+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9.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1.xml" ContentType="application/vnd.openxmlformats-officedocument.drawing+xml"/>
  <Override PartName="/xl/comments1.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3.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4.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5.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6.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7.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18.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9.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20.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21.xml" ContentType="application/vnd.openxmlformats-officedocument.drawing+xml"/>
  <Override PartName="/xl/comments2.xml" ContentType="application/vnd.openxmlformats-officedocument.spreadsheetml.comments+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22.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23.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24.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2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26.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27.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drawings/drawing28.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29.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drawings/drawing30.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drawings/drawing31.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32.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33.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drawings/drawing34.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35.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updateLinks="never" codeName="ThisWorkbook" defaultThemeVersion="124226"/>
  <mc:AlternateContent xmlns:mc="http://schemas.openxmlformats.org/markup-compatibility/2006">
    <mc:Choice Requires="x15">
      <x15ac:absPath xmlns:x15ac="http://schemas.microsoft.com/office/spreadsheetml/2010/11/ac" url="T:\労働雇用係\55労働実態調査\R6\11-2.HP\"/>
    </mc:Choice>
  </mc:AlternateContent>
  <xr:revisionPtr revIDLastSave="0" documentId="13_ncr:1_{1E07C34C-6629-496C-88E0-CE0F6933107B}" xr6:coauthVersionLast="47" xr6:coauthVersionMax="47" xr10:uidLastSave="{00000000-0000-0000-0000-000000000000}"/>
  <bookViews>
    <workbookView xWindow="-108" yWindow="-108" windowWidth="23256" windowHeight="12456" tabRatio="825" xr2:uid="{00000000-000D-0000-FFFF-FFFF00000000}"/>
  </bookViews>
  <sheets>
    <sheet name="25（問24）" sheetId="70" r:id="rId1"/>
    <sheet name="26（問24）" sheetId="69" r:id="rId2"/>
    <sheet name="27（問24）" sheetId="93" r:id="rId3"/>
    <sheet name="28（問25）" sheetId="49" r:id="rId4"/>
    <sheet name="29（問18）" sheetId="50" r:id="rId5"/>
    <sheet name="30（問21）" sheetId="51" r:id="rId6"/>
    <sheet name="31（問26）" sheetId="52" r:id="rId7"/>
    <sheet name="32（問26）" sheetId="53" r:id="rId8"/>
    <sheet name="33（問20）" sheetId="54" r:id="rId9"/>
    <sheet name="34（問20）" sheetId="55" r:id="rId10"/>
    <sheet name="35（問22）" sheetId="56" r:id="rId11"/>
    <sheet name="36（問29）" sheetId="57" r:id="rId12"/>
    <sheet name="37（問27）" sheetId="58" r:id="rId13"/>
    <sheet name="38（問34）" sheetId="59" r:id="rId14"/>
    <sheet name="39（問34）" sheetId="60" r:id="rId15"/>
    <sheet name="40（問35）" sheetId="61" r:id="rId16"/>
    <sheet name="41（問36）" sheetId="92" r:id="rId17"/>
    <sheet name="42（問18）" sheetId="65" r:id="rId18"/>
    <sheet name="43（問16）" sheetId="76" r:id="rId19"/>
    <sheet name="44（問23）" sheetId="67" r:id="rId20"/>
    <sheet name="45（問25）" sheetId="68" r:id="rId21"/>
    <sheet name="46（問37）" sheetId="79" r:id="rId22"/>
    <sheet name="47（問28）" sheetId="81" r:id="rId23"/>
    <sheet name="48（問30）" sheetId="82" r:id="rId24"/>
    <sheet name="49（問31）" sheetId="83" r:id="rId25"/>
    <sheet name="50（問32）" sheetId="90" r:id="rId26"/>
    <sheet name="51（問33）" sheetId="80" r:id="rId27"/>
    <sheet name="52（問33）" sheetId="84" r:id="rId28"/>
    <sheet name="53(問33)" sheetId="85" r:id="rId29"/>
    <sheet name="54（問38）" sheetId="86" r:id="rId30"/>
    <sheet name="55（問39）" sheetId="88" r:id="rId31"/>
    <sheet name="56（問40）" sheetId="89" r:id="rId32"/>
    <sheet name="集計・資料①" sheetId="9" r:id="rId33"/>
    <sheet name="集計・資料②" sheetId="77" r:id="rId34"/>
    <sheet name="調査票" sheetId="78" r:id="rId35"/>
    <sheet name="業種リスト" sheetId="91" r:id="rId36"/>
  </sheets>
  <definedNames>
    <definedName name="_xlnm.Print_Area" localSheetId="0">'25（問24）'!$A$1:$AL$69</definedName>
    <definedName name="_xlnm.Print_Area" localSheetId="1">'26（問24）'!$A$1:$AL$62</definedName>
    <definedName name="_xlnm.Print_Area" localSheetId="2">'27（問24）'!$A$1:$AL$62</definedName>
    <definedName name="_xlnm.Print_Area" localSheetId="3">'28（問25）'!$A$1:$AL$61</definedName>
    <definedName name="_xlnm.Print_Area" localSheetId="4">'29（問18）'!$A$1:$AP$65</definedName>
    <definedName name="_xlnm.Print_Area" localSheetId="5">'30（問21）'!$A$1:$AJ$64</definedName>
    <definedName name="_xlnm.Print_Area" localSheetId="6">'31（問26）'!$A$1:$AM$60</definedName>
    <definedName name="_xlnm.Print_Area" localSheetId="7">'32（問26）'!$A$1:$AO$75</definedName>
    <definedName name="_xlnm.Print_Area" localSheetId="8">'33（問20）'!$A$1:$AL$66</definedName>
    <definedName name="_xlnm.Print_Area" localSheetId="9">'34（問20）'!$A$1:$AK$70</definedName>
    <definedName name="_xlnm.Print_Area" localSheetId="10">'35（問22）'!$A$1:$AK$66</definedName>
    <definedName name="_xlnm.Print_Area" localSheetId="11">'36（問29）'!$A$1:$AL$60</definedName>
    <definedName name="_xlnm.Print_Area" localSheetId="12">'37（問27）'!$A$1:$AL$66</definedName>
    <definedName name="_xlnm.Print_Area" localSheetId="13">'38（問34）'!$A$1:$AJ$63</definedName>
    <definedName name="_xlnm.Print_Area" localSheetId="14">'39（問34）'!$A$1:$AL$59</definedName>
    <definedName name="_xlnm.Print_Area" localSheetId="15">'40（問35）'!$A$1:$AL$60</definedName>
    <definedName name="_xlnm.Print_Area" localSheetId="16">'41（問36）'!$A$1:$AL$60</definedName>
    <definedName name="_xlnm.Print_Area" localSheetId="17">'42（問18）'!$A$1:$AJ$67</definedName>
    <definedName name="_xlnm.Print_Area" localSheetId="18">'43（問16）'!$A$1:$AE$70</definedName>
    <definedName name="_xlnm.Print_Area" localSheetId="19">'44（問23）'!$A$1:$AL$54</definedName>
    <definedName name="_xlnm.Print_Area" localSheetId="20">'45（問25）'!$A$1:$AL$60</definedName>
    <definedName name="_xlnm.Print_Area" localSheetId="21">'46（問37）'!$A$1:$AP$60</definedName>
    <definedName name="_xlnm.Print_Area" localSheetId="22">'47（問28）'!$A$1:$AL$60</definedName>
    <definedName name="_xlnm.Print_Area" localSheetId="23">'48（問30）'!$A$1:$AL$60</definedName>
    <definedName name="_xlnm.Print_Area" localSheetId="24">'49（問31）'!$A$1:$AN$60</definedName>
    <definedName name="_xlnm.Print_Area" localSheetId="25">'50（問32）'!$A$1:$AP$60</definedName>
    <definedName name="_xlnm.Print_Area" localSheetId="26">'51（問33）'!$A$1:$AL$60</definedName>
    <definedName name="_xlnm.Print_Area" localSheetId="27">'52（問33）'!$A$1:$AL$60</definedName>
    <definedName name="_xlnm.Print_Area" localSheetId="28">'53(問33)'!$A$1:$AL$60</definedName>
    <definedName name="_xlnm.Print_Area" localSheetId="29">'54（問38）'!$A$1:$AL$64</definedName>
    <definedName name="_xlnm.Print_Area" localSheetId="30">'55（問39）'!$A$1:$AP$54</definedName>
    <definedName name="_xlnm.Print_Area" localSheetId="31">'56（問40）'!$A$1:$AN$53</definedName>
    <definedName name="_xlnm.Print_Area" localSheetId="32">集計・資料①!$C$1:$ID$53,集計・資料①!$IF$1:$JH$53,集計・資料①!$KK$1:$KQ$53,集計・資料①!$LU$1:$MA$53</definedName>
    <definedName name="_xlnm.Print_Area" localSheetId="33">集計・資料②!$F$1:$N$53,集計・資料②!$BH$1:$EC$53</definedName>
    <definedName name="_xlnm.Print_Area" localSheetId="34">調査票!$A$1:$A$51</definedName>
    <definedName name="_xlnm.Print_Titles" localSheetId="32">集計・資料①!$C:$D</definedName>
    <definedName name="_xlnm.Print_Titles" localSheetId="33">集計・資料②!$C:$D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7" i="93" l="1"/>
  <c r="BK11" i="69"/>
  <c r="BJ11" i="69"/>
  <c r="BJ19" i="69" l="1"/>
  <c r="BK19" i="69"/>
  <c r="BJ16" i="69"/>
  <c r="BK17" i="69"/>
  <c r="BJ18" i="69"/>
  <c r="BJ12" i="69"/>
  <c r="BK18" i="69"/>
  <c r="BK12" i="69"/>
  <c r="BK15" i="69"/>
  <c r="BJ14" i="69"/>
  <c r="BJ13" i="69"/>
  <c r="BJ17" i="69"/>
  <c r="BK13" i="69"/>
  <c r="BJ23" i="69"/>
  <c r="BJ20" i="69"/>
  <c r="BK23" i="69"/>
  <c r="BJ22" i="69"/>
  <c r="BJ21" i="69"/>
  <c r="BK22" i="69"/>
  <c r="BK21" i="69"/>
  <c r="BJ15" i="69"/>
  <c r="BK16" i="69"/>
  <c r="BK20" i="69"/>
  <c r="BK14" i="69"/>
  <c r="BI14" i="69" l="1"/>
  <c r="AI20" i="69" s="1"/>
  <c r="BI13" i="69"/>
  <c r="AI21" i="69" s="1"/>
  <c r="BI11" i="69"/>
  <c r="AI23" i="69" s="1"/>
  <c r="BI18" i="69"/>
  <c r="BI16" i="69"/>
  <c r="AI18" i="69" s="1"/>
  <c r="BI15" i="69"/>
  <c r="AI19" i="69" s="1"/>
  <c r="BI21" i="69"/>
  <c r="BI23" i="69"/>
  <c r="BL23" i="69" s="1"/>
  <c r="BI22" i="69"/>
  <c r="BI19" i="69"/>
  <c r="BI17" i="69"/>
  <c r="AI17" i="69" s="1"/>
  <c r="BI20" i="69"/>
  <c r="AI14" i="69" s="1"/>
  <c r="AN12" i="69" l="1"/>
  <c r="BL13" i="69"/>
  <c r="BL14" i="69"/>
  <c r="AI13" i="69"/>
  <c r="BL21" i="69"/>
  <c r="BL16" i="69"/>
  <c r="BL15" i="69"/>
  <c r="BL20" i="69"/>
  <c r="AI16" i="69"/>
  <c r="BL18" i="69"/>
  <c r="AI15" i="69"/>
  <c r="BL19" i="69"/>
  <c r="BL22" i="69"/>
  <c r="AI12" i="69"/>
  <c r="BL17" i="69"/>
  <c r="BJ24" i="69"/>
  <c r="BJ6" i="69"/>
  <c r="BK24" i="69"/>
  <c r="BK6" i="69"/>
  <c r="BI12" i="69" l="1"/>
  <c r="AI22" i="69" s="1"/>
  <c r="BI24" i="69" l="1"/>
  <c r="BI6" i="69"/>
  <c r="BK11" i="84" l="1"/>
  <c r="BJ11" i="84"/>
  <c r="BI11" i="84"/>
  <c r="BK11" i="80"/>
  <c r="BJ11" i="80"/>
  <c r="BI11" i="80"/>
  <c r="BJ21" i="84" l="1"/>
  <c r="BK13" i="84"/>
  <c r="BK21" i="84"/>
  <c r="BK14" i="84"/>
  <c r="BJ20" i="84"/>
  <c r="BI18" i="84"/>
  <c r="BK12" i="84"/>
  <c r="BI15" i="84"/>
  <c r="BI19" i="84"/>
  <c r="BK20" i="84"/>
  <c r="BI17" i="84"/>
  <c r="BJ14" i="84"/>
  <c r="BJ23" i="84"/>
  <c r="BJ13" i="84"/>
  <c r="BK22" i="84"/>
  <c r="BK23" i="84"/>
  <c r="BJ12" i="84"/>
  <c r="BI16" i="84"/>
  <c r="BJ15" i="84"/>
  <c r="BJ16" i="84"/>
  <c r="BJ17" i="84"/>
  <c r="BJ18" i="84"/>
  <c r="BJ19" i="84"/>
  <c r="BI14" i="84"/>
  <c r="BJ15" i="80"/>
  <c r="BK15" i="84"/>
  <c r="BI13" i="84"/>
  <c r="BK19" i="84"/>
  <c r="BI23" i="84"/>
  <c r="BI12" i="84"/>
  <c r="BI22" i="84"/>
  <c r="BI21" i="84"/>
  <c r="BJ18" i="80"/>
  <c r="BK18" i="84"/>
  <c r="BI20" i="84"/>
  <c r="BJ16" i="80"/>
  <c r="BK16" i="84"/>
  <c r="BJ17" i="80"/>
  <c r="BK17" i="84"/>
  <c r="BJ22" i="84"/>
  <c r="BJ19" i="80"/>
  <c r="BK14" i="80"/>
  <c r="BI15" i="80"/>
  <c r="BK13" i="80"/>
  <c r="BI19" i="80"/>
  <c r="BK23" i="80"/>
  <c r="BK12" i="80"/>
  <c r="BK22" i="80"/>
  <c r="BK21" i="80"/>
  <c r="BI18" i="80"/>
  <c r="BK20" i="80"/>
  <c r="BI16" i="80"/>
  <c r="BI17" i="80"/>
  <c r="BI14" i="80"/>
  <c r="BI13" i="80"/>
  <c r="BI23" i="80"/>
  <c r="BI21" i="80"/>
  <c r="BK18" i="80"/>
  <c r="BI20" i="80"/>
  <c r="BK16" i="80"/>
  <c r="BK17" i="80"/>
  <c r="BK15" i="80"/>
  <c r="BK19" i="80"/>
  <c r="BI12" i="80"/>
  <c r="BI22" i="80"/>
  <c r="BJ14" i="80"/>
  <c r="BJ13" i="80"/>
  <c r="BJ23" i="80"/>
  <c r="BJ12" i="80"/>
  <c r="BJ22" i="80"/>
  <c r="BJ21" i="80"/>
  <c r="BJ20" i="80"/>
  <c r="BL22" i="80" l="1"/>
  <c r="BL14" i="80"/>
  <c r="BL18" i="80"/>
  <c r="BL21" i="80"/>
  <c r="BL17" i="80"/>
  <c r="BL19" i="80"/>
  <c r="BL12" i="80"/>
  <c r="BL23" i="80"/>
  <c r="BL16" i="80"/>
  <c r="BL20" i="80"/>
  <c r="BL13" i="80"/>
  <c r="BL15" i="80"/>
  <c r="AE57" i="86"/>
  <c r="AE48" i="86"/>
  <c r="AE47" i="86"/>
  <c r="AE46" i="86"/>
  <c r="AE45" i="86"/>
  <c r="AE49" i="86"/>
  <c r="AE50" i="86"/>
  <c r="AE51" i="86"/>
  <c r="AE52" i="86"/>
  <c r="AE53" i="86"/>
  <c r="AE54" i="86"/>
  <c r="AE55" i="86"/>
  <c r="AE56" i="86"/>
  <c r="AD56" i="86"/>
  <c r="AE43" i="83"/>
  <c r="AF43" i="83"/>
  <c r="AG43" i="83"/>
  <c r="AD44" i="83"/>
  <c r="AE44" i="83"/>
  <c r="AF44" i="83"/>
  <c r="AG44" i="83"/>
  <c r="AD45" i="83"/>
  <c r="AE45" i="83"/>
  <c r="AF45" i="83"/>
  <c r="AG45" i="83"/>
  <c r="AD46" i="83"/>
  <c r="AE46" i="83"/>
  <c r="AF46" i="83"/>
  <c r="AG46" i="83"/>
  <c r="AD43" i="83"/>
  <c r="BI6" i="80" l="1"/>
  <c r="BI24" i="80"/>
  <c r="BK24" i="84"/>
  <c r="BK6" i="84"/>
  <c r="BK6" i="80"/>
  <c r="BK24" i="80"/>
  <c r="BI24" i="84"/>
  <c r="BI6" i="84"/>
  <c r="BJ24" i="80"/>
  <c r="BJ6" i="80"/>
  <c r="BJ6" i="84"/>
  <c r="BJ24" i="84"/>
  <c r="AE44" i="86"/>
  <c r="BL24" i="80" l="1"/>
  <c r="BJ31" i="84" l="1"/>
  <c r="BK32" i="84"/>
  <c r="BI34" i="84"/>
  <c r="BJ35" i="84"/>
  <c r="BI30" i="84"/>
  <c r="BI32" i="80"/>
  <c r="BJ33" i="80"/>
  <c r="BK34" i="80"/>
  <c r="BK30" i="80"/>
  <c r="BK31" i="84"/>
  <c r="BI33" i="84"/>
  <c r="BJ34" i="84"/>
  <c r="BK35" i="84"/>
  <c r="BI31" i="80"/>
  <c r="BJ32" i="80"/>
  <c r="BK33" i="80"/>
  <c r="BI35" i="80"/>
  <c r="BJ30" i="80"/>
  <c r="BI32" i="84"/>
  <c r="BJ33" i="84"/>
  <c r="BK34" i="84"/>
  <c r="BK30" i="84"/>
  <c r="BJ31" i="80"/>
  <c r="BK32" i="80"/>
  <c r="BI34" i="80"/>
  <c r="BJ35" i="80"/>
  <c r="BI30" i="80"/>
  <c r="BI31" i="84"/>
  <c r="BJ32" i="84"/>
  <c r="BK33" i="84"/>
  <c r="BI35" i="84"/>
  <c r="BJ30" i="84"/>
  <c r="BK31" i="80"/>
  <c r="BI33" i="80"/>
  <c r="BJ34" i="80"/>
  <c r="BK35" i="80"/>
  <c r="AJ45" i="86"/>
  <c r="AJ48" i="86"/>
  <c r="AJ44" i="86"/>
  <c r="AJ47" i="86"/>
  <c r="AJ49" i="86"/>
  <c r="AJ46" i="86"/>
  <c r="BJ36" i="80" l="1"/>
  <c r="BK36" i="80"/>
  <c r="BJ11" i="93" l="1"/>
  <c r="AN7" i="92" l="1"/>
  <c r="BH11" i="92"/>
  <c r="BJ11" i="92"/>
  <c r="AK23" i="92" s="1"/>
  <c r="BI11" i="92"/>
  <c r="AJ23" i="92" s="1"/>
  <c r="AJ23" i="93" l="1"/>
  <c r="BK11" i="92"/>
  <c r="AL23" i="92" s="1"/>
  <c r="AI23" i="92"/>
  <c r="BE11" i="92" l="1"/>
  <c r="AF23" i="92" s="1"/>
  <c r="BD11" i="92"/>
  <c r="AE23" i="92" s="1"/>
  <c r="BC11" i="92"/>
  <c r="AD23" i="92" s="1"/>
  <c r="AD55" i="86" l="1"/>
  <c r="AD54" i="86"/>
  <c r="AD53" i="86"/>
  <c r="AD52" i="86"/>
  <c r="AD51" i="86"/>
  <c r="AD50" i="86"/>
  <c r="AD49" i="86"/>
  <c r="AD48" i="86"/>
  <c r="AD47" i="86"/>
  <c r="AD46" i="86"/>
  <c r="AD45" i="86"/>
  <c r="AD57" i="86"/>
  <c r="BK11" i="93"/>
  <c r="BI11" i="93" l="1"/>
  <c r="AK23" i="93"/>
  <c r="AI23" i="93" l="1"/>
  <c r="BL11" i="93"/>
  <c r="BD11" i="93" s="1"/>
  <c r="AD23" i="93" s="1"/>
  <c r="AL23" i="93" l="1"/>
  <c r="BE11" i="93"/>
  <c r="AE23" i="93" s="1"/>
  <c r="BF11" i="93"/>
  <c r="AF23" i="93" s="1"/>
  <c r="BK30" i="69" l="1"/>
  <c r="BJ29" i="69"/>
  <c r="BK31" i="69"/>
  <c r="BJ30" i="69"/>
  <c r="BK32" i="69"/>
  <c r="BJ31" i="69"/>
  <c r="BK34" i="69"/>
  <c r="BJ33" i="69"/>
  <c r="BK33" i="69"/>
  <c r="BK29" i="69"/>
  <c r="BJ34" i="69"/>
  <c r="BJ32" i="69"/>
  <c r="AI48" i="86"/>
  <c r="AI44" i="86"/>
  <c r="AI47" i="86"/>
  <c r="AI49" i="86"/>
  <c r="AI46" i="86"/>
  <c r="AI45" i="86"/>
  <c r="BI30" i="69" l="1"/>
  <c r="BI34" i="69"/>
  <c r="BI33" i="69"/>
  <c r="BI31" i="69"/>
  <c r="BI32" i="69"/>
  <c r="BI29" i="69"/>
  <c r="BJ35" i="69"/>
  <c r="BK35" i="69"/>
  <c r="BI35" i="69" l="1"/>
  <c r="BG35" i="51" l="1"/>
  <c r="AP7" i="89" l="1"/>
  <c r="AR7" i="88"/>
  <c r="BS20" i="89" l="1"/>
  <c r="BS16" i="89"/>
  <c r="BS22" i="89"/>
  <c r="BS13" i="89"/>
  <c r="BS21" i="89"/>
  <c r="BS12" i="89"/>
  <c r="BS23" i="89"/>
  <c r="BS11" i="89"/>
  <c r="BT11" i="89"/>
  <c r="BW11" i="88"/>
  <c r="AN23" i="88" s="1"/>
  <c r="AN8" i="86"/>
  <c r="AN8" i="85"/>
  <c r="AN8" i="84"/>
  <c r="AN8" i="80"/>
  <c r="AR11" i="90"/>
  <c r="AR7" i="90"/>
  <c r="AP12" i="83"/>
  <c r="AP8" i="83"/>
  <c r="BT31" i="89" l="1"/>
  <c r="AL12" i="89"/>
  <c r="AL13" i="89"/>
  <c r="AL11" i="89"/>
  <c r="AL21" i="89"/>
  <c r="AL14" i="89"/>
  <c r="AL18" i="89"/>
  <c r="AL23" i="89"/>
  <c r="AM23" i="89"/>
  <c r="AL22" i="89"/>
  <c r="BT33" i="89"/>
  <c r="BS19" i="89"/>
  <c r="BS15" i="89"/>
  <c r="BS18" i="89"/>
  <c r="BS17" i="89"/>
  <c r="BS14" i="89"/>
  <c r="BW21" i="88"/>
  <c r="AN13" i="88" s="1"/>
  <c r="BW20" i="88"/>
  <c r="AN14" i="88" s="1"/>
  <c r="BW17" i="88"/>
  <c r="AN17" i="88" s="1"/>
  <c r="BW16" i="88"/>
  <c r="AN18" i="88" s="1"/>
  <c r="BW15" i="88"/>
  <c r="AN19" i="88" s="1"/>
  <c r="BW23" i="88"/>
  <c r="AN11" i="88" s="1"/>
  <c r="BW30" i="88"/>
  <c r="AN33" i="88" s="1"/>
  <c r="BW12" i="88"/>
  <c r="AN22" i="88" s="1"/>
  <c r="BW18" i="88"/>
  <c r="AN16" i="88" s="1"/>
  <c r="BW13" i="88"/>
  <c r="AN21" i="88" s="1"/>
  <c r="BW32" i="88"/>
  <c r="AN31" i="88" s="1"/>
  <c r="BW19" i="88"/>
  <c r="AN15" i="88" s="1"/>
  <c r="BW31" i="88"/>
  <c r="AN32" i="88" s="1"/>
  <c r="BW22" i="88"/>
  <c r="AN12" i="88" s="1"/>
  <c r="BW14" i="88"/>
  <c r="AN20" i="88" s="1"/>
  <c r="BW34" i="88"/>
  <c r="AN29" i="88" s="1"/>
  <c r="BW29" i="88"/>
  <c r="AN34" i="88" s="1"/>
  <c r="BW33" i="88"/>
  <c r="AN30" i="88" s="1"/>
  <c r="BT19" i="89" l="1"/>
  <c r="BT30" i="89"/>
  <c r="AM33" i="89" s="1"/>
  <c r="BT29" i="89"/>
  <c r="AM34" i="89" s="1"/>
  <c r="BT15" i="89"/>
  <c r="BT13" i="89"/>
  <c r="BT34" i="89"/>
  <c r="AM29" i="89" s="1"/>
  <c r="BT32" i="89"/>
  <c r="AM31" i="89" s="1"/>
  <c r="BT23" i="89"/>
  <c r="AN35" i="88"/>
  <c r="AN24" i="88"/>
  <c r="AL17" i="89"/>
  <c r="AL16" i="89"/>
  <c r="AL15" i="89"/>
  <c r="AL20" i="89"/>
  <c r="AL19" i="89"/>
  <c r="AM32" i="89"/>
  <c r="AM30" i="89"/>
  <c r="BW35" i="88"/>
  <c r="BW24" i="88"/>
  <c r="BS24" i="89"/>
  <c r="BS6" i="89" s="1"/>
  <c r="BT17" i="89"/>
  <c r="BT18" i="89"/>
  <c r="BW6" i="88"/>
  <c r="BT14" i="89"/>
  <c r="BT20" i="89"/>
  <c r="BT21" i="89"/>
  <c r="BT22" i="89"/>
  <c r="BT16" i="89"/>
  <c r="BT12" i="89"/>
  <c r="BT24" i="89" l="1"/>
  <c r="BT6" i="89" s="1"/>
  <c r="BT35" i="89"/>
  <c r="AL24" i="89"/>
  <c r="AM21" i="89"/>
  <c r="AM20" i="89"/>
  <c r="AM16" i="89"/>
  <c r="AM13" i="89"/>
  <c r="AM15" i="89"/>
  <c r="AL6" i="89"/>
  <c r="AM22" i="89"/>
  <c r="AM12" i="89"/>
  <c r="AM17" i="89"/>
  <c r="AM11" i="89"/>
  <c r="AM18" i="89"/>
  <c r="AM14" i="89"/>
  <c r="AM19" i="89"/>
  <c r="AM35" i="89"/>
  <c r="AN6" i="88"/>
  <c r="AM24" i="89" l="1"/>
  <c r="AM6" i="89"/>
  <c r="AN11" i="82"/>
  <c r="AN7" i="82"/>
  <c r="AN11" i="81" l="1"/>
  <c r="AN7" i="81"/>
  <c r="AR11" i="79" l="1"/>
  <c r="AR7" i="79"/>
  <c r="AN11" i="68"/>
  <c r="AN7" i="68"/>
  <c r="AN8" i="67"/>
  <c r="AG12" i="76"/>
  <c r="AG8" i="76"/>
  <c r="AN7" i="61" l="1"/>
  <c r="AN7" i="60"/>
  <c r="AL8" i="59"/>
  <c r="AN7" i="58" l="1"/>
  <c r="BS33" i="79" l="1"/>
  <c r="AO30" i="79" s="1"/>
  <c r="BR33" i="79"/>
  <c r="BQ33" i="79"/>
  <c r="BP33" i="79"/>
  <c r="AL30" i="79" s="1"/>
  <c r="BO33" i="79"/>
  <c r="BS32" i="79"/>
  <c r="BR32" i="79"/>
  <c r="AN31" i="79" s="1"/>
  <c r="BQ32" i="79"/>
  <c r="AM31" i="79" s="1"/>
  <c r="BP32" i="79"/>
  <c r="AL31" i="79" s="1"/>
  <c r="BO32" i="79"/>
  <c r="BS30" i="79"/>
  <c r="BR30" i="79"/>
  <c r="AN33" i="79" s="1"/>
  <c r="BQ30" i="79"/>
  <c r="AM33" i="79" s="1"/>
  <c r="BP30" i="79"/>
  <c r="BO30" i="79"/>
  <c r="BS29" i="79"/>
  <c r="AO34" i="79" s="1"/>
  <c r="BR29" i="79"/>
  <c r="BQ29" i="79"/>
  <c r="BP29" i="79"/>
  <c r="AL34" i="79" s="1"/>
  <c r="BO29" i="79"/>
  <c r="AK34" i="79" s="1"/>
  <c r="BS23" i="79"/>
  <c r="AO11" i="79" s="1"/>
  <c r="BR23" i="79"/>
  <c r="AN11" i="79" s="1"/>
  <c r="BQ23" i="79"/>
  <c r="AM11" i="79" s="1"/>
  <c r="BP23" i="79"/>
  <c r="AL11" i="79" s="1"/>
  <c r="BO23" i="79"/>
  <c r="BS22" i="79"/>
  <c r="AO12" i="79" s="1"/>
  <c r="BR22" i="79"/>
  <c r="AN12" i="79" s="1"/>
  <c r="BQ22" i="79"/>
  <c r="AM12" i="79" s="1"/>
  <c r="BP22" i="79"/>
  <c r="AL12" i="79" s="1"/>
  <c r="BO22" i="79"/>
  <c r="AK12" i="79" s="1"/>
  <c r="BS21" i="79"/>
  <c r="AO13" i="79" s="1"/>
  <c r="BR21" i="79"/>
  <c r="AN13" i="79" s="1"/>
  <c r="BQ21" i="79"/>
  <c r="AM13" i="79" s="1"/>
  <c r="BP21" i="79"/>
  <c r="AL13" i="79" s="1"/>
  <c r="BO21" i="79"/>
  <c r="AK13" i="79" s="1"/>
  <c r="BS20" i="79"/>
  <c r="AO14" i="79" s="1"/>
  <c r="BR20" i="79"/>
  <c r="AN14" i="79" s="1"/>
  <c r="BQ20" i="79"/>
  <c r="AM14" i="79" s="1"/>
  <c r="BP20" i="79"/>
  <c r="AL14" i="79" s="1"/>
  <c r="BO20" i="79"/>
  <c r="AK14" i="79" s="1"/>
  <c r="BS19" i="79"/>
  <c r="AO15" i="79" s="1"/>
  <c r="BR19" i="79"/>
  <c r="AN15" i="79" s="1"/>
  <c r="BQ19" i="79"/>
  <c r="AM15" i="79" s="1"/>
  <c r="BP19" i="79"/>
  <c r="AL15" i="79" s="1"/>
  <c r="BO19" i="79"/>
  <c r="BS18" i="79"/>
  <c r="AO16" i="79" s="1"/>
  <c r="BR18" i="79"/>
  <c r="AN16" i="79" s="1"/>
  <c r="BQ18" i="79"/>
  <c r="AM16" i="79" s="1"/>
  <c r="BP18" i="79"/>
  <c r="AL16" i="79" s="1"/>
  <c r="BO18" i="79"/>
  <c r="AK16" i="79" s="1"/>
  <c r="BS17" i="79"/>
  <c r="AO17" i="79" s="1"/>
  <c r="BR17" i="79"/>
  <c r="AN17" i="79" s="1"/>
  <c r="BQ17" i="79"/>
  <c r="AM17" i="79" s="1"/>
  <c r="BP17" i="79"/>
  <c r="AL17" i="79" s="1"/>
  <c r="BO17" i="79"/>
  <c r="AK17" i="79" s="1"/>
  <c r="BS16" i="79"/>
  <c r="AO18" i="79" s="1"/>
  <c r="BR16" i="79"/>
  <c r="AN18" i="79" s="1"/>
  <c r="BQ16" i="79"/>
  <c r="AM18" i="79" s="1"/>
  <c r="BP16" i="79"/>
  <c r="AL18" i="79" s="1"/>
  <c r="BO16" i="79"/>
  <c r="AK18" i="79" s="1"/>
  <c r="BS15" i="79"/>
  <c r="BR15" i="79"/>
  <c r="AN19" i="79" s="1"/>
  <c r="BQ15" i="79"/>
  <c r="AM19" i="79" s="1"/>
  <c r="BP15" i="79"/>
  <c r="AL19" i="79" s="1"/>
  <c r="BO15" i="79"/>
  <c r="BS13" i="79"/>
  <c r="AO21" i="79" s="1"/>
  <c r="BR13" i="79"/>
  <c r="AN21" i="79" s="1"/>
  <c r="BQ13" i="79"/>
  <c r="AM21" i="79" s="1"/>
  <c r="BP13" i="79"/>
  <c r="AL21" i="79" s="1"/>
  <c r="BO13" i="79"/>
  <c r="AK21" i="79" s="1"/>
  <c r="BS12" i="79"/>
  <c r="AO22" i="79" s="1"/>
  <c r="BR12" i="79"/>
  <c r="AN22" i="79" s="1"/>
  <c r="BQ12" i="79"/>
  <c r="AM22" i="79" s="1"/>
  <c r="BP12" i="79"/>
  <c r="AL22" i="79" s="1"/>
  <c r="BO12" i="79"/>
  <c r="AK22" i="79" s="1"/>
  <c r="BR11" i="90"/>
  <c r="BQ11" i="90"/>
  <c r="AM23" i="90" s="1"/>
  <c r="BP11" i="90"/>
  <c r="BR11" i="89"/>
  <c r="BQ11" i="89"/>
  <c r="BX11" i="88"/>
  <c r="AO23" i="88" s="1"/>
  <c r="BV11" i="88"/>
  <c r="BU11" i="88"/>
  <c r="BI11" i="86"/>
  <c r="AI23" i="86" s="1"/>
  <c r="BP11" i="79"/>
  <c r="AL23" i="79" s="1"/>
  <c r="BK11" i="85"/>
  <c r="BJ11" i="85"/>
  <c r="BI11" i="85"/>
  <c r="AJ23" i="84"/>
  <c r="AJ23" i="80"/>
  <c r="BN11" i="83"/>
  <c r="AL23" i="83" s="1"/>
  <c r="BM11" i="83"/>
  <c r="AK23" i="83" s="1"/>
  <c r="BJ11" i="82"/>
  <c r="AJ23" i="82" s="1"/>
  <c r="BS34" i="79"/>
  <c r="BR34" i="79"/>
  <c r="AN29" i="79" s="1"/>
  <c r="BQ34" i="79"/>
  <c r="AM29" i="79" s="1"/>
  <c r="BP34" i="79"/>
  <c r="AL29" i="79" s="1"/>
  <c r="BO34" i="79"/>
  <c r="AU37" i="76"/>
  <c r="AE37" i="76" s="1"/>
  <c r="BH36" i="56"/>
  <c r="BI36" i="56"/>
  <c r="AJ31" i="56" s="1"/>
  <c r="AU36" i="76"/>
  <c r="AE31" i="76" s="1"/>
  <c r="AV36" i="76"/>
  <c r="AD31" i="76" s="1"/>
  <c r="BH35" i="56"/>
  <c r="BI35" i="56"/>
  <c r="AJ32" i="56" s="1"/>
  <c r="AU35" i="76"/>
  <c r="AE32" i="76" s="1"/>
  <c r="AV35" i="76"/>
  <c r="AD32" i="76" s="1"/>
  <c r="BH34" i="56"/>
  <c r="BI34" i="56"/>
  <c r="AJ33" i="56" s="1"/>
  <c r="AU34" i="76"/>
  <c r="AE33" i="76" s="1"/>
  <c r="AV34" i="76"/>
  <c r="AD33" i="76" s="1"/>
  <c r="BH54" i="51"/>
  <c r="AJ53" i="51" s="1"/>
  <c r="BH33" i="56"/>
  <c r="BI33" i="56"/>
  <c r="AJ34" i="56" s="1"/>
  <c r="AU33" i="76"/>
  <c r="AE34" i="76" s="1"/>
  <c r="AV33" i="76"/>
  <c r="AD34" i="76" s="1"/>
  <c r="BH53" i="51"/>
  <c r="AJ54" i="51" s="1"/>
  <c r="BH32" i="56"/>
  <c r="BI32" i="56"/>
  <c r="AJ35" i="56" s="1"/>
  <c r="AU32" i="76"/>
  <c r="AE35" i="76" s="1"/>
  <c r="AV32" i="76"/>
  <c r="AD35" i="76" s="1"/>
  <c r="BH52" i="51"/>
  <c r="AJ55" i="51" s="1"/>
  <c r="BH31" i="56"/>
  <c r="BI31" i="56"/>
  <c r="AJ36" i="56" s="1"/>
  <c r="AU31" i="76"/>
  <c r="AE36" i="76" s="1"/>
  <c r="AV31" i="76"/>
  <c r="AD36" i="76" s="1"/>
  <c r="BH51" i="51"/>
  <c r="AJ56" i="51" s="1"/>
  <c r="BH7" i="56"/>
  <c r="AK7" i="56" s="1"/>
  <c r="AV24" i="76"/>
  <c r="AD24" i="76" s="1"/>
  <c r="BH25" i="56"/>
  <c r="BI25" i="56"/>
  <c r="AJ13" i="56" s="1"/>
  <c r="AU23" i="76"/>
  <c r="AE11" i="76" s="1"/>
  <c r="AV23" i="76"/>
  <c r="AD11" i="76" s="1"/>
  <c r="BH47" i="51"/>
  <c r="AJ35" i="51" s="1"/>
  <c r="BH24" i="56"/>
  <c r="BI24" i="56"/>
  <c r="AJ14" i="56" s="1"/>
  <c r="AU22" i="76"/>
  <c r="AE12" i="76" s="1"/>
  <c r="AV22" i="76"/>
  <c r="AD12" i="76" s="1"/>
  <c r="BH46" i="51"/>
  <c r="AJ36" i="51" s="1"/>
  <c r="BI23" i="56"/>
  <c r="AJ15" i="56" s="1"/>
  <c r="AU21" i="76"/>
  <c r="AE13" i="76" s="1"/>
  <c r="AV21" i="76"/>
  <c r="AD13" i="76" s="1"/>
  <c r="BH45" i="51"/>
  <c r="AJ37" i="51" s="1"/>
  <c r="BH22" i="56"/>
  <c r="BI22" i="56"/>
  <c r="AJ16" i="56" s="1"/>
  <c r="AU20" i="76"/>
  <c r="AE14" i="76" s="1"/>
  <c r="BH44" i="51"/>
  <c r="AJ38" i="51" s="1"/>
  <c r="BH21" i="56"/>
  <c r="BI21" i="56"/>
  <c r="AJ17" i="56" s="1"/>
  <c r="AU19" i="76"/>
  <c r="AE15" i="76" s="1"/>
  <c r="AV19" i="76"/>
  <c r="AD15" i="76" s="1"/>
  <c r="BH43" i="51"/>
  <c r="AJ39" i="51" s="1"/>
  <c r="BH20" i="56"/>
  <c r="BI20" i="56"/>
  <c r="AJ18" i="56" s="1"/>
  <c r="AU18" i="76"/>
  <c r="AE16" i="76" s="1"/>
  <c r="AV18" i="76"/>
  <c r="AD16" i="76" s="1"/>
  <c r="BH42" i="51"/>
  <c r="AJ40" i="51" s="1"/>
  <c r="BH19" i="56"/>
  <c r="BI19" i="56"/>
  <c r="AJ19" i="56" s="1"/>
  <c r="AU17" i="76"/>
  <c r="AE17" i="76" s="1"/>
  <c r="AV17" i="76"/>
  <c r="AD17" i="76" s="1"/>
  <c r="BH41" i="51"/>
  <c r="AJ41" i="51" s="1"/>
  <c r="BH18" i="56"/>
  <c r="BI18" i="56"/>
  <c r="AJ20" i="56" s="1"/>
  <c r="AU16" i="76"/>
  <c r="AE18" i="76" s="1"/>
  <c r="AV16" i="76"/>
  <c r="AD18" i="76" s="1"/>
  <c r="BH40" i="51"/>
  <c r="AJ42" i="51" s="1"/>
  <c r="BH17" i="56"/>
  <c r="BI17" i="56"/>
  <c r="AJ21" i="56" s="1"/>
  <c r="AU15" i="76"/>
  <c r="AE19" i="76" s="1"/>
  <c r="AV15" i="76"/>
  <c r="AD19" i="76" s="1"/>
  <c r="BH39" i="51"/>
  <c r="AJ43" i="51" s="1"/>
  <c r="BH16" i="56"/>
  <c r="BI16" i="56"/>
  <c r="AJ22" i="56" s="1"/>
  <c r="AU14" i="76"/>
  <c r="AE20" i="76" s="1"/>
  <c r="AV14" i="76"/>
  <c r="AD20" i="76" s="1"/>
  <c r="BH38" i="51"/>
  <c r="AJ44" i="51" s="1"/>
  <c r="BH15" i="56"/>
  <c r="BI15" i="56"/>
  <c r="AJ23" i="56" s="1"/>
  <c r="AU13" i="76"/>
  <c r="AE21" i="76" s="1"/>
  <c r="AV13" i="76"/>
  <c r="AD21" i="76" s="1"/>
  <c r="BH37" i="51"/>
  <c r="AJ45" i="51" s="1"/>
  <c r="BH14" i="56"/>
  <c r="BI14" i="56"/>
  <c r="AJ24" i="56" s="1"/>
  <c r="AU12" i="76"/>
  <c r="AE22" i="76" s="1"/>
  <c r="AV12" i="76"/>
  <c r="AD22" i="76" s="1"/>
  <c r="BH36" i="51"/>
  <c r="AJ46" i="51" s="1"/>
  <c r="L16" i="70"/>
  <c r="BH13" i="56"/>
  <c r="BI13" i="56"/>
  <c r="AJ25" i="56" s="1"/>
  <c r="BG13" i="56"/>
  <c r="AU11" i="76"/>
  <c r="AE23" i="76" s="1"/>
  <c r="AV11" i="76"/>
  <c r="AD23" i="76" s="1"/>
  <c r="BH35" i="51"/>
  <c r="AJ47" i="51" s="1"/>
  <c r="AR42" i="53"/>
  <c r="BJ10" i="54"/>
  <c r="AJ22" i="54" s="1"/>
  <c r="BP13" i="50"/>
  <c r="BJ11" i="58"/>
  <c r="AY42" i="53"/>
  <c r="AU42" i="53"/>
  <c r="BK11" i="68"/>
  <c r="AK23" i="68" s="1"/>
  <c r="BJ10" i="49"/>
  <c r="AJ22" i="49" s="1"/>
  <c r="BI11" i="70"/>
  <c r="AI23" i="70" s="1"/>
  <c r="AI47" i="51"/>
  <c r="BH35" i="55"/>
  <c r="AI47" i="55" s="1"/>
  <c r="AP35" i="65"/>
  <c r="AG47" i="65" s="1"/>
  <c r="BS13" i="50"/>
  <c r="AO25" i="50" s="1"/>
  <c r="BO13" i="50"/>
  <c r="AK25" i="50" s="1"/>
  <c r="BO11" i="79"/>
  <c r="AV37" i="76"/>
  <c r="AD37" i="76" s="1"/>
  <c r="AU24" i="76"/>
  <c r="AU6" i="76" s="1"/>
  <c r="AE6" i="76" s="1"/>
  <c r="AV20" i="76"/>
  <c r="AD14" i="76" s="1"/>
  <c r="AN7" i="57"/>
  <c r="BH23" i="56"/>
  <c r="BI7" i="56"/>
  <c r="AJ7" i="56" s="1"/>
  <c r="BG7" i="56"/>
  <c r="AI7" i="56" s="1"/>
  <c r="AM7" i="56"/>
  <c r="AM8" i="55"/>
  <c r="AN7" i="54"/>
  <c r="AO7" i="52"/>
  <c r="BH56" i="51"/>
  <c r="AJ51" i="51" s="1"/>
  <c r="BH55" i="51"/>
  <c r="AJ52" i="51" s="1"/>
  <c r="AL8" i="51"/>
  <c r="AR7" i="50"/>
  <c r="AN7" i="49"/>
  <c r="AN7" i="69"/>
  <c r="F10" i="70"/>
  <c r="AN8" i="70"/>
  <c r="BJ33" i="82" l="1"/>
  <c r="AJ32" i="82" s="1"/>
  <c r="L18" i="70"/>
  <c r="BG43" i="51"/>
  <c r="L20" i="70"/>
  <c r="BG45" i="51"/>
  <c r="BG44" i="51"/>
  <c r="BG51" i="51"/>
  <c r="BG52" i="51"/>
  <c r="BG40" i="51"/>
  <c r="BG53" i="51"/>
  <c r="BG47" i="51"/>
  <c r="BG54" i="51"/>
  <c r="BG55" i="51"/>
  <c r="BG36" i="51"/>
  <c r="BG41" i="51"/>
  <c r="BG56" i="51"/>
  <c r="L10" i="70"/>
  <c r="F11" i="70"/>
  <c r="BG39" i="51"/>
  <c r="BG46" i="51"/>
  <c r="BQ20" i="89"/>
  <c r="BQ29" i="89"/>
  <c r="BN16" i="83"/>
  <c r="AL18" i="83" s="1"/>
  <c r="BQ16" i="89"/>
  <c r="BQ20" i="90"/>
  <c r="AM14" i="90" s="1"/>
  <c r="BJ16" i="86"/>
  <c r="AJ18" i="86" s="1"/>
  <c r="BQ16" i="90"/>
  <c r="AM18" i="90" s="1"/>
  <c r="BQ12" i="89"/>
  <c r="BN20" i="83"/>
  <c r="AL14" i="83" s="1"/>
  <c r="BJ14" i="82"/>
  <c r="AJ20" i="82" s="1"/>
  <c r="BJ12" i="82"/>
  <c r="AJ22" i="82" s="1"/>
  <c r="BE43" i="51"/>
  <c r="BJ20" i="93"/>
  <c r="BK12" i="93"/>
  <c r="BU15" i="88"/>
  <c r="AL19" i="88" s="1"/>
  <c r="BO15" i="90"/>
  <c r="AK19" i="90" s="1"/>
  <c r="BS15" i="90"/>
  <c r="AO19" i="90" s="1"/>
  <c r="BL15" i="83"/>
  <c r="AJ19" i="83" s="1"/>
  <c r="BN21" i="83"/>
  <c r="AL13" i="83" s="1"/>
  <c r="BJ21" i="86"/>
  <c r="BQ21" i="89"/>
  <c r="BQ21" i="90"/>
  <c r="AM13" i="90" s="1"/>
  <c r="BJ14" i="86"/>
  <c r="AJ20" i="86" s="1"/>
  <c r="BI14" i="85"/>
  <c r="BN14" i="83"/>
  <c r="AL20" i="83" s="1"/>
  <c r="BN30" i="83"/>
  <c r="AL35" i="83" s="1"/>
  <c r="BJ30" i="86"/>
  <c r="AJ35" i="86" s="1"/>
  <c r="BQ29" i="90"/>
  <c r="AM34" i="90" s="1"/>
  <c r="BJ34" i="82"/>
  <c r="AJ31" i="82" s="1"/>
  <c r="BJ31" i="82"/>
  <c r="AJ34" i="82" s="1"/>
  <c r="BJ21" i="93"/>
  <c r="BJ30" i="93"/>
  <c r="BJ29" i="93"/>
  <c r="BQ14" i="89"/>
  <c r="BM20" i="83"/>
  <c r="AK14" i="83" s="1"/>
  <c r="BM21" i="83"/>
  <c r="AK13" i="83" s="1"/>
  <c r="BQ14" i="90"/>
  <c r="AM20" i="90" s="1"/>
  <c r="BM15" i="83"/>
  <c r="AK19" i="83" s="1"/>
  <c r="BI15" i="86"/>
  <c r="BV15" i="88"/>
  <c r="AM19" i="88" s="1"/>
  <c r="BP15" i="90"/>
  <c r="AL19" i="90" s="1"/>
  <c r="BO16" i="83"/>
  <c r="AM18" i="83" s="1"/>
  <c r="BK16" i="86"/>
  <c r="AK18" i="86" s="1"/>
  <c r="BT16" i="88"/>
  <c r="AK18" i="88" s="1"/>
  <c r="BR16" i="89"/>
  <c r="AK18" i="89" s="1"/>
  <c r="BR16" i="90"/>
  <c r="AN18" i="90" s="1"/>
  <c r="BO20" i="83"/>
  <c r="AM14" i="83" s="1"/>
  <c r="BK20" i="86"/>
  <c r="AK14" i="86" s="1"/>
  <c r="BT20" i="88"/>
  <c r="BR20" i="89"/>
  <c r="BR20" i="90"/>
  <c r="AN14" i="90" s="1"/>
  <c r="BO21" i="83"/>
  <c r="AM13" i="83" s="1"/>
  <c r="BK21" i="86"/>
  <c r="AK13" i="86" s="1"/>
  <c r="BT21" i="88"/>
  <c r="AK13" i="88" s="1"/>
  <c r="BR21" i="89"/>
  <c r="AK13" i="89" s="1"/>
  <c r="BR21" i="90"/>
  <c r="AN13" i="90" s="1"/>
  <c r="BO30" i="83"/>
  <c r="AM35" i="83" s="1"/>
  <c r="BK30" i="86"/>
  <c r="AK35" i="86" s="1"/>
  <c r="BO23" i="50"/>
  <c r="BS23" i="50"/>
  <c r="AP45" i="65"/>
  <c r="AG37" i="65" s="1"/>
  <c r="BH45" i="55"/>
  <c r="BJ21" i="70"/>
  <c r="BI21" i="68"/>
  <c r="AS52" i="53"/>
  <c r="BL21" i="58"/>
  <c r="AK13" i="58" s="1"/>
  <c r="BI21" i="67"/>
  <c r="AW52" i="53"/>
  <c r="BO22" i="50"/>
  <c r="BK19" i="49"/>
  <c r="AZ51" i="53"/>
  <c r="BK20" i="58"/>
  <c r="AJ14" i="58" s="1"/>
  <c r="BP23" i="50"/>
  <c r="AM45" i="65"/>
  <c r="AD37" i="65" s="1"/>
  <c r="AQ45" i="65"/>
  <c r="AH37" i="65" s="1"/>
  <c r="BE45" i="55"/>
  <c r="BJ21" i="67"/>
  <c r="BK21" i="70"/>
  <c r="BJ31" i="93"/>
  <c r="BJ16" i="93"/>
  <c r="BS22" i="50"/>
  <c r="AP44" i="65"/>
  <c r="AG38" i="65" s="1"/>
  <c r="BH44" i="55"/>
  <c r="BI20" i="67"/>
  <c r="BJ20" i="70"/>
  <c r="BI20" i="68"/>
  <c r="AS51" i="53"/>
  <c r="AW51" i="53"/>
  <c r="BL20" i="58"/>
  <c r="AK14" i="58" s="1"/>
  <c r="BP22" i="50"/>
  <c r="AM44" i="65"/>
  <c r="AQ44" i="65"/>
  <c r="AH38" i="65" s="1"/>
  <c r="BE44" i="55"/>
  <c r="BJ20" i="67"/>
  <c r="BK20" i="70"/>
  <c r="BJ18" i="93"/>
  <c r="AV52" i="53"/>
  <c r="AZ52" i="53"/>
  <c r="BK21" i="58"/>
  <c r="AJ13" i="58" s="1"/>
  <c r="BJ23" i="93"/>
  <c r="BJ15" i="68"/>
  <c r="AT46" i="53"/>
  <c r="AX46" i="53"/>
  <c r="BF14" i="59"/>
  <c r="AH19" i="59" s="1"/>
  <c r="BJ14" i="93"/>
  <c r="BJ19" i="93"/>
  <c r="BQ17" i="50"/>
  <c r="AN39" i="65"/>
  <c r="AE43" i="65" s="1"/>
  <c r="BF39" i="55"/>
  <c r="BK15" i="67"/>
  <c r="BJ14" i="49"/>
  <c r="BK15" i="68"/>
  <c r="AU46" i="53"/>
  <c r="AY46" i="53"/>
  <c r="BK15" i="81"/>
  <c r="BK15" i="49"/>
  <c r="AV47" i="53"/>
  <c r="AZ47" i="53"/>
  <c r="BK16" i="58"/>
  <c r="AJ18" i="58" s="1"/>
  <c r="BJ22" i="93"/>
  <c r="BJ34" i="93"/>
  <c r="BJ13" i="93"/>
  <c r="BJ33" i="93"/>
  <c r="AO39" i="65"/>
  <c r="AF43" i="65" s="1"/>
  <c r="BG39" i="55"/>
  <c r="BI15" i="70"/>
  <c r="BO18" i="50"/>
  <c r="BS18" i="50"/>
  <c r="BH40" i="55"/>
  <c r="BI16" i="67"/>
  <c r="BJ16" i="70"/>
  <c r="BI16" i="68"/>
  <c r="AS47" i="53"/>
  <c r="AW47" i="53"/>
  <c r="BL16" i="58"/>
  <c r="AK18" i="58" s="1"/>
  <c r="BR17" i="50"/>
  <c r="BJ15" i="93"/>
  <c r="BJ32" i="93"/>
  <c r="BJ12" i="93"/>
  <c r="BJ17" i="93"/>
  <c r="BP18" i="50"/>
  <c r="AM40" i="65"/>
  <c r="AD42" i="65" s="1"/>
  <c r="AQ40" i="65"/>
  <c r="AH42" i="65" s="1"/>
  <c r="BE40" i="55"/>
  <c r="BJ16" i="67"/>
  <c r="BK16" i="70"/>
  <c r="BO16" i="50"/>
  <c r="BS16" i="50"/>
  <c r="AP38" i="65"/>
  <c r="AG44" i="65" s="1"/>
  <c r="BH38" i="55"/>
  <c r="BI14" i="67"/>
  <c r="BJ14" i="70"/>
  <c r="BK13" i="49"/>
  <c r="AV45" i="53"/>
  <c r="AZ45" i="53"/>
  <c r="BK14" i="58"/>
  <c r="AJ20" i="58" s="1"/>
  <c r="BQ17" i="89"/>
  <c r="BR17" i="89"/>
  <c r="AK17" i="89" s="1"/>
  <c r="BR15" i="89"/>
  <c r="AK19" i="89" s="1"/>
  <c r="BR12" i="89"/>
  <c r="AK22" i="89" s="1"/>
  <c r="BU12" i="88"/>
  <c r="AL22" i="88" s="1"/>
  <c r="BT17" i="88"/>
  <c r="AK17" i="88" s="1"/>
  <c r="BV12" i="88"/>
  <c r="AM22" i="88" s="1"/>
  <c r="BT15" i="88"/>
  <c r="AK19" i="88" s="1"/>
  <c r="BT12" i="88"/>
  <c r="AK22" i="88" s="1"/>
  <c r="BI12" i="86"/>
  <c r="BK17" i="86"/>
  <c r="AK17" i="86" s="1"/>
  <c r="BK15" i="86"/>
  <c r="AK19" i="86" s="1"/>
  <c r="BK12" i="86"/>
  <c r="AK22" i="86" s="1"/>
  <c r="BO12" i="90"/>
  <c r="AK22" i="90" s="1"/>
  <c r="BQ17" i="90"/>
  <c r="AM17" i="90" s="1"/>
  <c r="BP12" i="90"/>
  <c r="AL22" i="90" s="1"/>
  <c r="BR17" i="90"/>
  <c r="AN17" i="90" s="1"/>
  <c r="BR15" i="90"/>
  <c r="BR12" i="90"/>
  <c r="AN22" i="90" s="1"/>
  <c r="AK22" i="84"/>
  <c r="AI17" i="84"/>
  <c r="AI19" i="84"/>
  <c r="AI22" i="84"/>
  <c r="AK17" i="80"/>
  <c r="AJ22" i="80"/>
  <c r="BL12" i="83"/>
  <c r="AJ22" i="83" s="1"/>
  <c r="BN17" i="83"/>
  <c r="AL17" i="83" s="1"/>
  <c r="BO17" i="83"/>
  <c r="AM17" i="83" s="1"/>
  <c r="BM12" i="83"/>
  <c r="AK22" i="83" s="1"/>
  <c r="BO15" i="83"/>
  <c r="AM19" i="83" s="1"/>
  <c r="BO12" i="83"/>
  <c r="AM22" i="83" s="1"/>
  <c r="BF36" i="55"/>
  <c r="AX43" i="53"/>
  <c r="AP41" i="65"/>
  <c r="AG41" i="65" s="1"/>
  <c r="AN36" i="65"/>
  <c r="AE46" i="65" s="1"/>
  <c r="BK12" i="67"/>
  <c r="BI11" i="49"/>
  <c r="AT43" i="53"/>
  <c r="BJ12" i="81"/>
  <c r="BO19" i="50"/>
  <c r="BI17" i="67"/>
  <c r="BJ17" i="70"/>
  <c r="BK16" i="49"/>
  <c r="BK17" i="58"/>
  <c r="AJ17" i="58" s="1"/>
  <c r="BR14" i="50"/>
  <c r="BQ14" i="50"/>
  <c r="BF11" i="59"/>
  <c r="BS19" i="50"/>
  <c r="AV48" i="53"/>
  <c r="BG36" i="55"/>
  <c r="BI12" i="70"/>
  <c r="BJ11" i="49"/>
  <c r="BK12" i="68"/>
  <c r="AU43" i="53"/>
  <c r="AY43" i="53"/>
  <c r="AM41" i="65"/>
  <c r="AD41" i="65" s="1"/>
  <c r="BE41" i="55"/>
  <c r="BJ17" i="67"/>
  <c r="AS48" i="53"/>
  <c r="BH41" i="55"/>
  <c r="AZ48" i="53"/>
  <c r="AO36" i="65"/>
  <c r="AF46" i="65" s="1"/>
  <c r="BP19" i="50"/>
  <c r="AQ41" i="65"/>
  <c r="AH41" i="65" s="1"/>
  <c r="BK17" i="70"/>
  <c r="BI17" i="68"/>
  <c r="AW48" i="53"/>
  <c r="BL17" i="58"/>
  <c r="AK17" i="58" s="1"/>
  <c r="BO14" i="50"/>
  <c r="BS14" i="50"/>
  <c r="AP36" i="65"/>
  <c r="AG46" i="65" s="1"/>
  <c r="BH36" i="55"/>
  <c r="BI12" i="67"/>
  <c r="BK11" i="49"/>
  <c r="AV43" i="53"/>
  <c r="AZ43" i="53"/>
  <c r="BQ23" i="50"/>
  <c r="AN45" i="65"/>
  <c r="AE37" i="65" s="1"/>
  <c r="BF45" i="55"/>
  <c r="BK21" i="67"/>
  <c r="BI20" i="49"/>
  <c r="BJ21" i="68"/>
  <c r="AT52" i="53"/>
  <c r="AX52" i="53"/>
  <c r="BJ21" i="81"/>
  <c r="BF20" i="59"/>
  <c r="AH13" i="59" s="1"/>
  <c r="AK14" i="84"/>
  <c r="BN15" i="83"/>
  <c r="AL19" i="83" s="1"/>
  <c r="BQ15" i="89"/>
  <c r="BQ15" i="90"/>
  <c r="AM19" i="90" s="1"/>
  <c r="BL16" i="83"/>
  <c r="AJ18" i="83" s="1"/>
  <c r="AI18" i="84"/>
  <c r="BK16" i="85"/>
  <c r="BU16" i="88"/>
  <c r="AL18" i="88" s="1"/>
  <c r="BO16" i="90"/>
  <c r="AK18" i="90" s="1"/>
  <c r="BS16" i="90"/>
  <c r="AO18" i="90" s="1"/>
  <c r="BN12" i="83"/>
  <c r="AL22" i="83" s="1"/>
  <c r="AK22" i="80"/>
  <c r="BJ12" i="86"/>
  <c r="AJ22" i="86" s="1"/>
  <c r="BQ12" i="90"/>
  <c r="BL20" i="83"/>
  <c r="AJ14" i="83" s="1"/>
  <c r="AI14" i="80"/>
  <c r="BK20" i="85"/>
  <c r="AK14" i="85" s="1"/>
  <c r="BU20" i="88"/>
  <c r="AL14" i="88" s="1"/>
  <c r="BO20" i="90"/>
  <c r="AK14" i="90" s="1"/>
  <c r="BS20" i="90"/>
  <c r="AO14" i="90" s="1"/>
  <c r="BL17" i="83"/>
  <c r="AJ17" i="84"/>
  <c r="BU17" i="88"/>
  <c r="AL17" i="88" s="1"/>
  <c r="BO17" i="90"/>
  <c r="BS17" i="90"/>
  <c r="AO17" i="90" s="1"/>
  <c r="BL21" i="83"/>
  <c r="AJ13" i="83" s="1"/>
  <c r="AI13" i="80"/>
  <c r="BU21" i="88"/>
  <c r="AL13" i="88" s="1"/>
  <c r="BO21" i="90"/>
  <c r="AK13" i="90" s="1"/>
  <c r="BS21" i="90"/>
  <c r="AO13" i="90" s="1"/>
  <c r="AM38" i="65"/>
  <c r="AD44" i="65" s="1"/>
  <c r="AQ38" i="65"/>
  <c r="AH44" i="65" s="1"/>
  <c r="BE38" i="55"/>
  <c r="BJ14" i="67"/>
  <c r="BI20" i="86"/>
  <c r="AI14" i="86" s="1"/>
  <c r="BV20" i="88"/>
  <c r="AM14" i="88" s="1"/>
  <c r="BP20" i="90"/>
  <c r="AL14" i="90" s="1"/>
  <c r="AK13" i="84"/>
  <c r="BI21" i="86"/>
  <c r="AI13" i="86" s="1"/>
  <c r="BV21" i="88"/>
  <c r="AM13" i="88" s="1"/>
  <c r="BP21" i="90"/>
  <c r="AL13" i="90" s="1"/>
  <c r="BT29" i="88"/>
  <c r="AK34" i="88" s="1"/>
  <c r="BR29" i="89"/>
  <c r="AK34" i="89" s="1"/>
  <c r="BO14" i="83"/>
  <c r="AM20" i="83" s="1"/>
  <c r="AI20" i="84"/>
  <c r="BK14" i="86"/>
  <c r="AK20" i="86" s="1"/>
  <c r="BT14" i="88"/>
  <c r="AK20" i="88" s="1"/>
  <c r="BR14" i="89"/>
  <c r="AK20" i="89" s="1"/>
  <c r="BR14" i="90"/>
  <c r="AN20" i="90" s="1"/>
  <c r="BO17" i="50"/>
  <c r="BS17" i="50"/>
  <c r="BH39" i="55"/>
  <c r="BJ15" i="70"/>
  <c r="AZ46" i="53"/>
  <c r="BK15" i="58"/>
  <c r="AJ19" i="58" s="1"/>
  <c r="BQ22" i="50"/>
  <c r="BI19" i="49"/>
  <c r="AT51" i="53"/>
  <c r="AP39" i="65"/>
  <c r="AG43" i="65" s="1"/>
  <c r="BI15" i="67"/>
  <c r="BK14" i="49"/>
  <c r="AV46" i="53"/>
  <c r="BK12" i="58"/>
  <c r="AJ22" i="58" s="1"/>
  <c r="AN44" i="65"/>
  <c r="AE38" i="65" s="1"/>
  <c r="BF44" i="55"/>
  <c r="BK20" i="67"/>
  <c r="BJ20" i="68"/>
  <c r="BM16" i="83"/>
  <c r="AK18" i="83" s="1"/>
  <c r="AJ18" i="84"/>
  <c r="BI16" i="86"/>
  <c r="BV16" i="88"/>
  <c r="AM18" i="88" s="1"/>
  <c r="BP16" i="90"/>
  <c r="AL18" i="90" s="1"/>
  <c r="BM17" i="83"/>
  <c r="AK17" i="83" s="1"/>
  <c r="AJ17" i="80"/>
  <c r="BI17" i="86"/>
  <c r="AI17" i="86" s="1"/>
  <c r="BV17" i="88"/>
  <c r="AM17" i="88" s="1"/>
  <c r="BP17" i="90"/>
  <c r="AL17" i="90" s="1"/>
  <c r="BM30" i="83"/>
  <c r="AK35" i="83" s="1"/>
  <c r="AJ35" i="80"/>
  <c r="AK35" i="84"/>
  <c r="BI30" i="86"/>
  <c r="BV29" i="88"/>
  <c r="AM34" i="88" s="1"/>
  <c r="BP29" i="90"/>
  <c r="AL34" i="90" s="1"/>
  <c r="BM14" i="83"/>
  <c r="AK20" i="83" s="1"/>
  <c r="AJ20" i="80"/>
  <c r="AK20" i="84"/>
  <c r="BV14" i="88"/>
  <c r="AM20" i="88" s="1"/>
  <c r="BP14" i="90"/>
  <c r="AL20" i="90" s="1"/>
  <c r="BL30" i="83"/>
  <c r="AJ35" i="83" s="1"/>
  <c r="AI35" i="80"/>
  <c r="BU29" i="88"/>
  <c r="AL34" i="88" s="1"/>
  <c r="BO29" i="90"/>
  <c r="AK34" i="90" s="1"/>
  <c r="BL14" i="83"/>
  <c r="AI20" i="80"/>
  <c r="AJ20" i="84"/>
  <c r="BU14" i="88"/>
  <c r="AL20" i="88" s="1"/>
  <c r="BO14" i="90"/>
  <c r="AK20" i="90" s="1"/>
  <c r="BS14" i="90"/>
  <c r="AO20" i="90" s="1"/>
  <c r="BJ13" i="82"/>
  <c r="AJ21" i="82" s="1"/>
  <c r="BJ35" i="82"/>
  <c r="AJ30" i="82" s="1"/>
  <c r="BL13" i="83"/>
  <c r="AJ21" i="83" s="1"/>
  <c r="BL35" i="83"/>
  <c r="AJ30" i="83" s="1"/>
  <c r="AI30" i="80"/>
  <c r="AJ21" i="84"/>
  <c r="AJ30" i="84"/>
  <c r="BK13" i="85"/>
  <c r="AK21" i="85" s="1"/>
  <c r="BU13" i="88"/>
  <c r="AL21" i="88" s="1"/>
  <c r="BU34" i="88"/>
  <c r="AL29" i="88" s="1"/>
  <c r="BO13" i="90"/>
  <c r="AK21" i="90" s="1"/>
  <c r="BO34" i="90"/>
  <c r="AK29" i="90" s="1"/>
  <c r="BS13" i="90"/>
  <c r="AO21" i="90" s="1"/>
  <c r="BS34" i="90"/>
  <c r="AO29" i="90" s="1"/>
  <c r="BN19" i="83"/>
  <c r="AL15" i="83" s="1"/>
  <c r="BN31" i="83"/>
  <c r="AL34" i="83" s="1"/>
  <c r="AK15" i="80"/>
  <c r="AK34" i="80"/>
  <c r="BJ19" i="86"/>
  <c r="BJ31" i="86"/>
  <c r="AJ34" i="86" s="1"/>
  <c r="BQ19" i="89"/>
  <c r="BQ30" i="89"/>
  <c r="BQ19" i="90"/>
  <c r="AM15" i="90" s="1"/>
  <c r="BQ30" i="90"/>
  <c r="AM33" i="90" s="1"/>
  <c r="BL23" i="83"/>
  <c r="AJ11" i="83" s="1"/>
  <c r="BL33" i="83"/>
  <c r="AJ32" i="83" s="1"/>
  <c r="AI11" i="80"/>
  <c r="AJ11" i="84"/>
  <c r="AJ32" i="84"/>
  <c r="BU23" i="88"/>
  <c r="AL11" i="88" s="1"/>
  <c r="BU32" i="88"/>
  <c r="AL31" i="88" s="1"/>
  <c r="BO23" i="90"/>
  <c r="AK11" i="90" s="1"/>
  <c r="BO32" i="90"/>
  <c r="AK31" i="90" s="1"/>
  <c r="BS23" i="90"/>
  <c r="AO11" i="90" s="1"/>
  <c r="BS32" i="90"/>
  <c r="AO31" i="90" s="1"/>
  <c r="BL18" i="83"/>
  <c r="BL32" i="83"/>
  <c r="AJ33" i="83" s="1"/>
  <c r="AI33" i="80"/>
  <c r="AJ16" i="84"/>
  <c r="BK32" i="85"/>
  <c r="BU18" i="88"/>
  <c r="AL16" i="88" s="1"/>
  <c r="BU31" i="88"/>
  <c r="AL32" i="88" s="1"/>
  <c r="BO18" i="90"/>
  <c r="AK16" i="90" s="1"/>
  <c r="BO31" i="90"/>
  <c r="AK32" i="90" s="1"/>
  <c r="BS18" i="90"/>
  <c r="AO16" i="90" s="1"/>
  <c r="BS31" i="90"/>
  <c r="AO32" i="90" s="1"/>
  <c r="BN22" i="83"/>
  <c r="AL12" i="83" s="1"/>
  <c r="BN34" i="83"/>
  <c r="AL31" i="83" s="1"/>
  <c r="AK12" i="80"/>
  <c r="AK31" i="80"/>
  <c r="BI22" i="85"/>
  <c r="AI12" i="85" s="1"/>
  <c r="BI34" i="85"/>
  <c r="BJ22" i="86"/>
  <c r="BJ34" i="86"/>
  <c r="AJ31" i="86" s="1"/>
  <c r="BQ22" i="89"/>
  <c r="BQ33" i="89"/>
  <c r="BQ22" i="90"/>
  <c r="AM12" i="90" s="1"/>
  <c r="BQ33" i="90"/>
  <c r="AM30" i="90" s="1"/>
  <c r="BK13" i="82"/>
  <c r="AK21" i="82" s="1"/>
  <c r="BK35" i="82"/>
  <c r="AK30" i="82" s="1"/>
  <c r="BM13" i="83"/>
  <c r="AK21" i="83" s="1"/>
  <c r="BM35" i="83"/>
  <c r="AK30" i="83" s="1"/>
  <c r="AJ21" i="80"/>
  <c r="AJ30" i="80"/>
  <c r="AK21" i="84"/>
  <c r="AK30" i="84"/>
  <c r="BI13" i="86"/>
  <c r="AI21" i="86" s="1"/>
  <c r="BI35" i="86"/>
  <c r="AI30" i="86" s="1"/>
  <c r="BV13" i="88"/>
  <c r="AM21" i="88" s="1"/>
  <c r="BV34" i="88"/>
  <c r="AM29" i="88" s="1"/>
  <c r="BP13" i="90"/>
  <c r="AL21" i="90" s="1"/>
  <c r="BP34" i="90"/>
  <c r="AL29" i="90" s="1"/>
  <c r="BO19" i="83"/>
  <c r="AM15" i="83" s="1"/>
  <c r="BO31" i="83"/>
  <c r="AM34" i="83" s="1"/>
  <c r="AI15" i="84"/>
  <c r="AI34" i="84"/>
  <c r="BK19" i="86"/>
  <c r="AK15" i="86" s="1"/>
  <c r="BK31" i="86"/>
  <c r="AK34" i="86" s="1"/>
  <c r="BT19" i="88"/>
  <c r="AK15" i="88" s="1"/>
  <c r="BT30" i="88"/>
  <c r="AK33" i="88" s="1"/>
  <c r="BR19" i="89"/>
  <c r="AK15" i="89" s="1"/>
  <c r="BR30" i="89"/>
  <c r="AK33" i="89" s="1"/>
  <c r="BR19" i="90"/>
  <c r="BR30" i="90"/>
  <c r="AN33" i="90" s="1"/>
  <c r="BK23" i="82"/>
  <c r="AK11" i="82" s="1"/>
  <c r="BK33" i="82"/>
  <c r="AK32" i="82" s="1"/>
  <c r="BM23" i="83"/>
  <c r="AK11" i="83" s="1"/>
  <c r="BM33" i="83"/>
  <c r="AK32" i="83" s="1"/>
  <c r="AJ11" i="80"/>
  <c r="AJ32" i="80"/>
  <c r="AK11" i="84"/>
  <c r="AK32" i="84"/>
  <c r="BI23" i="86"/>
  <c r="AI11" i="86" s="1"/>
  <c r="BI33" i="86"/>
  <c r="AI32" i="86" s="1"/>
  <c r="BV23" i="88"/>
  <c r="AM11" i="88" s="1"/>
  <c r="BV32" i="88"/>
  <c r="AM31" i="88" s="1"/>
  <c r="BP23" i="90"/>
  <c r="AL11" i="90" s="1"/>
  <c r="BP32" i="90"/>
  <c r="AL31" i="90" s="1"/>
  <c r="BK18" i="82"/>
  <c r="AK16" i="82" s="1"/>
  <c r="BK32" i="82"/>
  <c r="AK33" i="82" s="1"/>
  <c r="BM18" i="83"/>
  <c r="AK16" i="83" s="1"/>
  <c r="BM32" i="83"/>
  <c r="AK33" i="83" s="1"/>
  <c r="AJ16" i="80"/>
  <c r="AJ33" i="80"/>
  <c r="AK16" i="84"/>
  <c r="BI18" i="86"/>
  <c r="AI16" i="86" s="1"/>
  <c r="BI32" i="86"/>
  <c r="AI33" i="86" s="1"/>
  <c r="BV18" i="88"/>
  <c r="AM16" i="88" s="1"/>
  <c r="BV31" i="88"/>
  <c r="AM32" i="88" s="1"/>
  <c r="BP18" i="90"/>
  <c r="AL16" i="90" s="1"/>
  <c r="BP31" i="90"/>
  <c r="AL32" i="90" s="1"/>
  <c r="BO22" i="83"/>
  <c r="AM12" i="83" s="1"/>
  <c r="BO34" i="83"/>
  <c r="AM31" i="83" s="1"/>
  <c r="AI12" i="84"/>
  <c r="AI31" i="84"/>
  <c r="BK22" i="86"/>
  <c r="AK12" i="86" s="1"/>
  <c r="BK34" i="86"/>
  <c r="AK31" i="86" s="1"/>
  <c r="BT22" i="88"/>
  <c r="AK12" i="88" s="1"/>
  <c r="BT33" i="88"/>
  <c r="AK30" i="88" s="1"/>
  <c r="BR22" i="89"/>
  <c r="AK12" i="89" s="1"/>
  <c r="BR33" i="89"/>
  <c r="AK30" i="89" s="1"/>
  <c r="BR22" i="90"/>
  <c r="AN12" i="90" s="1"/>
  <c r="BR33" i="90"/>
  <c r="AN30" i="90" s="1"/>
  <c r="BK15" i="82"/>
  <c r="AK19" i="82" s="1"/>
  <c r="BK12" i="82"/>
  <c r="AK22" i="82" s="1"/>
  <c r="BN13" i="83"/>
  <c r="AL21" i="83" s="1"/>
  <c r="BN35" i="83"/>
  <c r="AL30" i="83" s="1"/>
  <c r="AK21" i="80"/>
  <c r="AK30" i="80"/>
  <c r="BJ13" i="86"/>
  <c r="BJ35" i="86"/>
  <c r="AJ30" i="86" s="1"/>
  <c r="BQ13" i="89"/>
  <c r="BQ34" i="89"/>
  <c r="BQ13" i="90"/>
  <c r="AM21" i="90" s="1"/>
  <c r="BQ34" i="90"/>
  <c r="AM29" i="90" s="1"/>
  <c r="BL19" i="83"/>
  <c r="AJ15" i="83" s="1"/>
  <c r="BL31" i="83"/>
  <c r="AJ34" i="83" s="1"/>
  <c r="AI15" i="80"/>
  <c r="AI34" i="80"/>
  <c r="AJ15" i="84"/>
  <c r="BU19" i="88"/>
  <c r="AL15" i="88" s="1"/>
  <c r="BU30" i="88"/>
  <c r="AL33" i="88" s="1"/>
  <c r="BO19" i="90"/>
  <c r="AK15" i="90" s="1"/>
  <c r="BO30" i="90"/>
  <c r="AK33" i="90" s="1"/>
  <c r="BS19" i="90"/>
  <c r="AO15" i="90" s="1"/>
  <c r="BS30" i="90"/>
  <c r="AO33" i="90" s="1"/>
  <c r="BN23" i="83"/>
  <c r="AL11" i="83" s="1"/>
  <c r="BN33" i="83"/>
  <c r="AL32" i="83" s="1"/>
  <c r="AK11" i="80"/>
  <c r="AK32" i="80"/>
  <c r="BJ23" i="86"/>
  <c r="BQ23" i="89"/>
  <c r="BQ32" i="89"/>
  <c r="BQ23" i="90"/>
  <c r="AM11" i="90" s="1"/>
  <c r="BQ32" i="90"/>
  <c r="BN18" i="83"/>
  <c r="AL16" i="83" s="1"/>
  <c r="BN32" i="83"/>
  <c r="AL33" i="83" s="1"/>
  <c r="AK16" i="80"/>
  <c r="AK33" i="80"/>
  <c r="BJ32" i="86"/>
  <c r="AJ33" i="86" s="1"/>
  <c r="BQ18" i="89"/>
  <c r="BQ31" i="89"/>
  <c r="BQ18" i="90"/>
  <c r="AM16" i="90" s="1"/>
  <c r="BQ31" i="90"/>
  <c r="AM32" i="90" s="1"/>
  <c r="BL22" i="83"/>
  <c r="AJ12" i="83" s="1"/>
  <c r="BL34" i="83"/>
  <c r="AJ31" i="83" s="1"/>
  <c r="AI12" i="80"/>
  <c r="AI31" i="80"/>
  <c r="AJ12" i="84"/>
  <c r="BU22" i="88"/>
  <c r="AL12" i="88" s="1"/>
  <c r="BU33" i="88"/>
  <c r="AL30" i="88" s="1"/>
  <c r="BO22" i="90"/>
  <c r="AK12" i="90" s="1"/>
  <c r="BO33" i="90"/>
  <c r="AK30" i="90" s="1"/>
  <c r="BS22" i="90"/>
  <c r="AO12" i="90" s="1"/>
  <c r="BS33" i="90"/>
  <c r="AO30" i="90" s="1"/>
  <c r="BO13" i="83"/>
  <c r="BO35" i="83"/>
  <c r="AM30" i="83" s="1"/>
  <c r="AI30" i="84"/>
  <c r="BJ35" i="85"/>
  <c r="AJ30" i="85" s="1"/>
  <c r="BK13" i="86"/>
  <c r="AK21" i="86" s="1"/>
  <c r="BK35" i="86"/>
  <c r="AK30" i="86" s="1"/>
  <c r="BT13" i="88"/>
  <c r="AK21" i="88" s="1"/>
  <c r="BT34" i="88"/>
  <c r="AK29" i="88" s="1"/>
  <c r="BR13" i="89"/>
  <c r="AK21" i="89" s="1"/>
  <c r="BR34" i="89"/>
  <c r="AK29" i="89" s="1"/>
  <c r="BR13" i="90"/>
  <c r="AN21" i="90" s="1"/>
  <c r="BR34" i="90"/>
  <c r="AN29" i="90" s="1"/>
  <c r="BK19" i="82"/>
  <c r="AK15" i="82" s="1"/>
  <c r="BK31" i="82"/>
  <c r="AK34" i="82" s="1"/>
  <c r="BM19" i="83"/>
  <c r="AK15" i="83" s="1"/>
  <c r="BM31" i="83"/>
  <c r="AK34" i="83" s="1"/>
  <c r="AJ15" i="80"/>
  <c r="AJ34" i="80"/>
  <c r="AK15" i="84"/>
  <c r="AK34" i="84"/>
  <c r="BI19" i="86"/>
  <c r="AI15" i="86" s="1"/>
  <c r="BI31" i="86"/>
  <c r="AI34" i="86" s="1"/>
  <c r="BV19" i="88"/>
  <c r="AM15" i="88" s="1"/>
  <c r="BV30" i="88"/>
  <c r="AM33" i="88" s="1"/>
  <c r="BP19" i="90"/>
  <c r="AL15" i="90" s="1"/>
  <c r="BP30" i="90"/>
  <c r="AL33" i="90" s="1"/>
  <c r="BO23" i="83"/>
  <c r="AM11" i="83" s="1"/>
  <c r="BO33" i="83"/>
  <c r="AM32" i="83" s="1"/>
  <c r="AI11" i="84"/>
  <c r="AI32" i="84"/>
  <c r="BK23" i="86"/>
  <c r="AK11" i="86" s="1"/>
  <c r="BK33" i="86"/>
  <c r="AK32" i="86" s="1"/>
  <c r="BT23" i="88"/>
  <c r="BT32" i="88"/>
  <c r="AK31" i="88" s="1"/>
  <c r="BR23" i="89"/>
  <c r="AK11" i="89" s="1"/>
  <c r="BR32" i="89"/>
  <c r="AK31" i="89" s="1"/>
  <c r="BR23" i="90"/>
  <c r="AN11" i="90" s="1"/>
  <c r="BR32" i="90"/>
  <c r="AN31" i="90" s="1"/>
  <c r="BO18" i="83"/>
  <c r="AM16" i="83" s="1"/>
  <c r="BO32" i="83"/>
  <c r="AM33" i="83" s="1"/>
  <c r="AI16" i="84"/>
  <c r="AI33" i="84"/>
  <c r="BK18" i="86"/>
  <c r="AK16" i="86" s="1"/>
  <c r="BK32" i="86"/>
  <c r="BT18" i="88"/>
  <c r="AK16" i="88" s="1"/>
  <c r="BT31" i="88"/>
  <c r="AK32" i="88" s="1"/>
  <c r="BR18" i="89"/>
  <c r="AK16" i="89" s="1"/>
  <c r="BR31" i="89"/>
  <c r="AK32" i="89" s="1"/>
  <c r="BR18" i="90"/>
  <c r="AN16" i="90" s="1"/>
  <c r="BR31" i="90"/>
  <c r="AN32" i="90" s="1"/>
  <c r="BK22" i="82"/>
  <c r="AK12" i="82" s="1"/>
  <c r="BK34" i="82"/>
  <c r="AK31" i="82" s="1"/>
  <c r="BM22" i="83"/>
  <c r="AK12" i="83" s="1"/>
  <c r="BM34" i="83"/>
  <c r="AK31" i="83" s="1"/>
  <c r="AJ12" i="80"/>
  <c r="AJ31" i="80"/>
  <c r="AK31" i="84"/>
  <c r="BI22" i="86"/>
  <c r="AI12" i="86" s="1"/>
  <c r="BI34" i="86"/>
  <c r="AI31" i="86" s="1"/>
  <c r="BV22" i="88"/>
  <c r="AM12" i="88" s="1"/>
  <c r="BV33" i="88"/>
  <c r="AM30" i="88" s="1"/>
  <c r="BP22" i="90"/>
  <c r="AL12" i="90" s="1"/>
  <c r="BP33" i="90"/>
  <c r="AL30" i="90" s="1"/>
  <c r="BK16" i="82"/>
  <c r="AK18" i="82" s="1"/>
  <c r="BK20" i="82"/>
  <c r="AK14" i="82" s="1"/>
  <c r="BK17" i="82"/>
  <c r="AK17" i="82" s="1"/>
  <c r="BK21" i="82"/>
  <c r="AK13" i="82" s="1"/>
  <c r="BK30" i="82"/>
  <c r="AK35" i="82" s="1"/>
  <c r="BK14" i="82"/>
  <c r="AK20" i="82" s="1"/>
  <c r="BF19" i="59"/>
  <c r="BP17" i="50"/>
  <c r="AM39" i="65"/>
  <c r="AD43" i="65" s="1"/>
  <c r="AQ39" i="65"/>
  <c r="AH43" i="65" s="1"/>
  <c r="BE39" i="55"/>
  <c r="BK15" i="70"/>
  <c r="BI15" i="68"/>
  <c r="AS46" i="53"/>
  <c r="AW46" i="53"/>
  <c r="BL15" i="58"/>
  <c r="AK19" i="58" s="1"/>
  <c r="BP14" i="50"/>
  <c r="AM36" i="65"/>
  <c r="AD46" i="65" s="1"/>
  <c r="AQ36" i="65"/>
  <c r="AH46" i="65" s="1"/>
  <c r="BE36" i="55"/>
  <c r="BJ12" i="67"/>
  <c r="BK12" i="70"/>
  <c r="BI12" i="68"/>
  <c r="AS43" i="53"/>
  <c r="AW43" i="53"/>
  <c r="BL12" i="58"/>
  <c r="AK22" i="58" s="1"/>
  <c r="BR22" i="50"/>
  <c r="BR23" i="50"/>
  <c r="AO45" i="65"/>
  <c r="AF37" i="65" s="1"/>
  <c r="BI21" i="70"/>
  <c r="BJ20" i="49"/>
  <c r="BK21" i="68"/>
  <c r="AU52" i="53"/>
  <c r="AY52" i="53"/>
  <c r="AO44" i="65"/>
  <c r="AF38" i="65" s="1"/>
  <c r="BQ18" i="50"/>
  <c r="BF40" i="55"/>
  <c r="BK16" i="67"/>
  <c r="BI15" i="49"/>
  <c r="BJ16" i="68"/>
  <c r="AT47" i="53"/>
  <c r="AX47" i="53"/>
  <c r="BF15" i="59"/>
  <c r="AO40" i="65"/>
  <c r="AF42" i="65" s="1"/>
  <c r="BG40" i="55"/>
  <c r="BI16" i="70"/>
  <c r="BJ15" i="49"/>
  <c r="BK16" i="68"/>
  <c r="AU47" i="53"/>
  <c r="BG44" i="55"/>
  <c r="BI20" i="70"/>
  <c r="BJ19" i="49"/>
  <c r="BK20" i="68"/>
  <c r="AU51" i="53"/>
  <c r="AY51" i="53"/>
  <c r="BK20" i="81"/>
  <c r="BQ19" i="50"/>
  <c r="AN41" i="65"/>
  <c r="AE41" i="65" s="1"/>
  <c r="BF41" i="55"/>
  <c r="BK17" i="67"/>
  <c r="BI16" i="49"/>
  <c r="BJ17" i="68"/>
  <c r="AT48" i="53"/>
  <c r="AX48" i="53"/>
  <c r="BF16" i="59"/>
  <c r="AH17" i="59" s="1"/>
  <c r="BR19" i="50"/>
  <c r="AO41" i="65"/>
  <c r="AF41" i="65" s="1"/>
  <c r="BG41" i="55"/>
  <c r="BI17" i="70"/>
  <c r="BJ16" i="49"/>
  <c r="BK17" i="68"/>
  <c r="AU48" i="53"/>
  <c r="AY48" i="53"/>
  <c r="BQ16" i="50"/>
  <c r="AN38" i="65"/>
  <c r="AE44" i="65" s="1"/>
  <c r="BF38" i="55"/>
  <c r="BK14" i="67"/>
  <c r="BI13" i="49"/>
  <c r="BJ14" i="68"/>
  <c r="AT45" i="53"/>
  <c r="AX45" i="53"/>
  <c r="BJ14" i="81"/>
  <c r="BF13" i="59"/>
  <c r="BR16" i="50"/>
  <c r="AO38" i="65"/>
  <c r="AF44" i="65" s="1"/>
  <c r="BG38" i="55"/>
  <c r="BI14" i="70"/>
  <c r="BJ13" i="49"/>
  <c r="BK14" i="68"/>
  <c r="AU45" i="53"/>
  <c r="AY45" i="53"/>
  <c r="BO15" i="50"/>
  <c r="BO37" i="50"/>
  <c r="AP37" i="65"/>
  <c r="AG45" i="65" s="1"/>
  <c r="AP56" i="65"/>
  <c r="AG51" i="65" s="1"/>
  <c r="BH37" i="55"/>
  <c r="BH56" i="55"/>
  <c r="BI13" i="67"/>
  <c r="BI34" i="67"/>
  <c r="AV44" i="53"/>
  <c r="AV65" i="53"/>
  <c r="BK13" i="58"/>
  <c r="AJ21" i="58" s="1"/>
  <c r="BK34" i="58"/>
  <c r="AJ29" i="58" s="1"/>
  <c r="AN43" i="65"/>
  <c r="AE39" i="65" s="1"/>
  <c r="AN52" i="65"/>
  <c r="AE55" i="65" s="1"/>
  <c r="BF43" i="55"/>
  <c r="BF52" i="55"/>
  <c r="BE52" i="51"/>
  <c r="BK19" i="67"/>
  <c r="BK30" i="67"/>
  <c r="AT50" i="53"/>
  <c r="AT61" i="53"/>
  <c r="BJ19" i="81"/>
  <c r="BJ31" i="81"/>
  <c r="BF18" i="59"/>
  <c r="AH15" i="59" s="1"/>
  <c r="BF29" i="59"/>
  <c r="AP47" i="65"/>
  <c r="AG35" i="65" s="1"/>
  <c r="AP54" i="65"/>
  <c r="AG53" i="65" s="1"/>
  <c r="BH47" i="55"/>
  <c r="BH54" i="55"/>
  <c r="BI23" i="67"/>
  <c r="BI32" i="67"/>
  <c r="BK22" i="49"/>
  <c r="BK31" i="49"/>
  <c r="AV54" i="53"/>
  <c r="AV63" i="53"/>
  <c r="BK23" i="58"/>
  <c r="AJ11" i="58" s="1"/>
  <c r="BK32" i="58"/>
  <c r="AJ31" i="58" s="1"/>
  <c r="AP42" i="65"/>
  <c r="AG40" i="65" s="1"/>
  <c r="AP53" i="65"/>
  <c r="AG54" i="65" s="1"/>
  <c r="BH42" i="55"/>
  <c r="BH53" i="55"/>
  <c r="BI18" i="67"/>
  <c r="BI31" i="67"/>
  <c r="AZ49" i="53"/>
  <c r="AZ62" i="53"/>
  <c r="BK18" i="58"/>
  <c r="AJ16" i="58" s="1"/>
  <c r="BK31" i="58"/>
  <c r="AJ32" i="58" s="1"/>
  <c r="BQ24" i="50"/>
  <c r="BQ36" i="50"/>
  <c r="AR46" i="65"/>
  <c r="AI36" i="65" s="1"/>
  <c r="AR55" i="65"/>
  <c r="AI52" i="65" s="1"/>
  <c r="BK22" i="67"/>
  <c r="BK33" i="67"/>
  <c r="BJ22" i="68"/>
  <c r="BJ33" i="68"/>
  <c r="AX53" i="53"/>
  <c r="AX64" i="53"/>
  <c r="BJ22" i="81"/>
  <c r="BJ34" i="81"/>
  <c r="BF21" i="59"/>
  <c r="BF32" i="59"/>
  <c r="AH29" i="59" s="1"/>
  <c r="BP15" i="50"/>
  <c r="BP37" i="50"/>
  <c r="AQ37" i="65"/>
  <c r="AH45" i="65" s="1"/>
  <c r="AQ56" i="65"/>
  <c r="AH51" i="65" s="1"/>
  <c r="BJ13" i="67"/>
  <c r="BJ34" i="67"/>
  <c r="AS44" i="53"/>
  <c r="AS65" i="53"/>
  <c r="AW44" i="53"/>
  <c r="AW65" i="53"/>
  <c r="BL13" i="58"/>
  <c r="AK21" i="58" s="1"/>
  <c r="BL34" i="58"/>
  <c r="AK29" i="58" s="1"/>
  <c r="BR21" i="50"/>
  <c r="BR33" i="50"/>
  <c r="BG43" i="55"/>
  <c r="BG52" i="55"/>
  <c r="BI19" i="70"/>
  <c r="BI30" i="70"/>
  <c r="BJ18" i="49"/>
  <c r="BJ29" i="49"/>
  <c r="AU50" i="53"/>
  <c r="AU61" i="53"/>
  <c r="BP25" i="50"/>
  <c r="BP35" i="50"/>
  <c r="AQ47" i="65"/>
  <c r="AH35" i="65" s="1"/>
  <c r="AQ54" i="65"/>
  <c r="AH53" i="65" s="1"/>
  <c r="BJ23" i="67"/>
  <c r="BJ32" i="67"/>
  <c r="AS54" i="53"/>
  <c r="AS63" i="53"/>
  <c r="BP20" i="50"/>
  <c r="BP34" i="50"/>
  <c r="AQ42" i="65"/>
  <c r="AH40" i="65" s="1"/>
  <c r="AQ53" i="65"/>
  <c r="AH54" i="65" s="1"/>
  <c r="BJ18" i="67"/>
  <c r="BJ31" i="67"/>
  <c r="BK18" i="70"/>
  <c r="BK31" i="70"/>
  <c r="BI18" i="68"/>
  <c r="AI16" i="68" s="1"/>
  <c r="BI31" i="68"/>
  <c r="AW49" i="53"/>
  <c r="AI47" i="53" s="1"/>
  <c r="AW62" i="53"/>
  <c r="AO46" i="65"/>
  <c r="AF36" i="65" s="1"/>
  <c r="AO55" i="65"/>
  <c r="AF52" i="65" s="1"/>
  <c r="BG46" i="55"/>
  <c r="BG55" i="55"/>
  <c r="BF46" i="51"/>
  <c r="BF55" i="51"/>
  <c r="BK22" i="68"/>
  <c r="BK33" i="68"/>
  <c r="AY53" i="53"/>
  <c r="AY64" i="53"/>
  <c r="AN37" i="65"/>
  <c r="AE45" i="65" s="1"/>
  <c r="AN56" i="65"/>
  <c r="BF37" i="55"/>
  <c r="BF56" i="55"/>
  <c r="BK13" i="67"/>
  <c r="BK34" i="67"/>
  <c r="BI12" i="49"/>
  <c r="AT44" i="53"/>
  <c r="AT65" i="53"/>
  <c r="BJ13" i="81"/>
  <c r="BJ35" i="81"/>
  <c r="BF12" i="59"/>
  <c r="AH21" i="59" s="1"/>
  <c r="BF33" i="59"/>
  <c r="AP43" i="65"/>
  <c r="AG39" i="65" s="1"/>
  <c r="AP52" i="65"/>
  <c r="AG55" i="65" s="1"/>
  <c r="BH52" i="55"/>
  <c r="BI19" i="67"/>
  <c r="BI30" i="67"/>
  <c r="AZ50" i="53"/>
  <c r="AZ61" i="53"/>
  <c r="AN47" i="65"/>
  <c r="AE35" i="65" s="1"/>
  <c r="AN54" i="65"/>
  <c r="AE53" i="65" s="1"/>
  <c r="BF47" i="55"/>
  <c r="BF54" i="55"/>
  <c r="BK23" i="67"/>
  <c r="BK32" i="67"/>
  <c r="BI31" i="49"/>
  <c r="AT54" i="53"/>
  <c r="AT63" i="53"/>
  <c r="BJ23" i="81"/>
  <c r="BJ33" i="81"/>
  <c r="AN42" i="65"/>
  <c r="AE40" i="65" s="1"/>
  <c r="AN53" i="65"/>
  <c r="AE54" i="65" s="1"/>
  <c r="AR42" i="65"/>
  <c r="AI40" i="65" s="1"/>
  <c r="AR53" i="65"/>
  <c r="AI54" i="65" s="1"/>
  <c r="BK18" i="67"/>
  <c r="BK31" i="67"/>
  <c r="BJ18" i="68"/>
  <c r="BJ31" i="68"/>
  <c r="AX49" i="53"/>
  <c r="AX62" i="53"/>
  <c r="BF17" i="59"/>
  <c r="BF30" i="59"/>
  <c r="AH31" i="59" s="1"/>
  <c r="BE39" i="51"/>
  <c r="BJ15" i="81"/>
  <c r="BD40" i="55"/>
  <c r="BC40" i="51"/>
  <c r="AR36" i="65"/>
  <c r="AI46" i="65" s="1"/>
  <c r="BE36" i="51"/>
  <c r="BD44" i="55"/>
  <c r="BC44" i="51"/>
  <c r="BD41" i="55"/>
  <c r="BC41" i="51"/>
  <c r="BD45" i="55"/>
  <c r="BC45" i="51"/>
  <c r="BD38" i="55"/>
  <c r="BC38" i="51"/>
  <c r="BS15" i="50"/>
  <c r="BS37" i="50"/>
  <c r="BD37" i="55"/>
  <c r="BD56" i="55"/>
  <c r="BC37" i="51"/>
  <c r="BC56" i="51"/>
  <c r="BJ13" i="70"/>
  <c r="BJ34" i="70"/>
  <c r="BK12" i="49"/>
  <c r="BK33" i="49"/>
  <c r="AZ44" i="53"/>
  <c r="AZ65" i="53"/>
  <c r="BQ21" i="50"/>
  <c r="BQ33" i="50"/>
  <c r="AR43" i="65"/>
  <c r="AI39" i="65" s="1"/>
  <c r="AR52" i="65"/>
  <c r="AI55" i="65" s="1"/>
  <c r="BJ19" i="68"/>
  <c r="BJ30" i="68"/>
  <c r="AX50" i="53"/>
  <c r="AX61" i="53"/>
  <c r="BO25" i="50"/>
  <c r="BO35" i="50"/>
  <c r="BS25" i="50"/>
  <c r="BS35" i="50"/>
  <c r="BD47" i="55"/>
  <c r="BD54" i="55"/>
  <c r="BC47" i="51"/>
  <c r="BC54" i="51"/>
  <c r="BJ23" i="70"/>
  <c r="BJ32" i="70"/>
  <c r="AZ54" i="53"/>
  <c r="AZ63" i="53"/>
  <c r="BO20" i="50"/>
  <c r="BO34" i="50"/>
  <c r="BS20" i="50"/>
  <c r="BS34" i="50"/>
  <c r="BD42" i="55"/>
  <c r="BD53" i="55"/>
  <c r="BC42" i="51"/>
  <c r="BC53" i="51"/>
  <c r="BJ18" i="70"/>
  <c r="BJ31" i="70"/>
  <c r="BK17" i="49"/>
  <c r="BK30" i="49"/>
  <c r="AV49" i="53"/>
  <c r="AV62" i="53"/>
  <c r="AN46" i="65"/>
  <c r="AE36" i="65" s="1"/>
  <c r="AN55" i="65"/>
  <c r="AE52" i="65" s="1"/>
  <c r="BF46" i="55"/>
  <c r="BF55" i="55"/>
  <c r="BE46" i="51"/>
  <c r="BE55" i="51"/>
  <c r="BI21" i="49"/>
  <c r="AT53" i="53"/>
  <c r="AT64" i="53"/>
  <c r="BD39" i="55"/>
  <c r="BC39" i="51"/>
  <c r="AM37" i="65"/>
  <c r="AD45" i="65" s="1"/>
  <c r="AM56" i="65"/>
  <c r="AD51" i="65" s="1"/>
  <c r="BE37" i="55"/>
  <c r="BE56" i="55"/>
  <c r="BD37" i="51"/>
  <c r="BD56" i="51"/>
  <c r="BK13" i="70"/>
  <c r="BK34" i="70"/>
  <c r="BI13" i="68"/>
  <c r="BI34" i="68"/>
  <c r="AO43" i="65"/>
  <c r="AF39" i="65" s="1"/>
  <c r="AO52" i="65"/>
  <c r="AF55" i="65" s="1"/>
  <c r="BF43" i="51"/>
  <c r="BF52" i="51"/>
  <c r="BK19" i="68"/>
  <c r="BK30" i="68"/>
  <c r="AY50" i="53"/>
  <c r="AY61" i="53"/>
  <c r="BK19" i="81"/>
  <c r="BK31" i="81"/>
  <c r="AM47" i="65"/>
  <c r="AD35" i="65" s="1"/>
  <c r="AM54" i="65"/>
  <c r="AD53" i="65" s="1"/>
  <c r="BE47" i="55"/>
  <c r="BE54" i="55"/>
  <c r="BD47" i="51"/>
  <c r="BD54" i="51"/>
  <c r="BK23" i="70"/>
  <c r="BK32" i="70"/>
  <c r="BI23" i="68"/>
  <c r="BI32" i="68"/>
  <c r="AW54" i="53"/>
  <c r="AW63" i="53"/>
  <c r="BL23" i="58"/>
  <c r="AK11" i="58" s="1"/>
  <c r="BL32" i="58"/>
  <c r="AK31" i="58" s="1"/>
  <c r="AM42" i="65"/>
  <c r="AD40" i="65" s="1"/>
  <c r="AM53" i="65"/>
  <c r="AD54" i="65" s="1"/>
  <c r="BE42" i="55"/>
  <c r="BE53" i="55"/>
  <c r="BD42" i="51"/>
  <c r="BD53" i="51"/>
  <c r="AS49" i="53"/>
  <c r="AE47" i="53" s="1"/>
  <c r="AS62" i="53"/>
  <c r="BL18" i="58"/>
  <c r="AK16" i="58" s="1"/>
  <c r="BL31" i="58"/>
  <c r="AK32" i="58" s="1"/>
  <c r="BR24" i="50"/>
  <c r="BR36" i="50"/>
  <c r="BI22" i="70"/>
  <c r="BI33" i="70"/>
  <c r="BJ21" i="49"/>
  <c r="BJ32" i="49"/>
  <c r="AU53" i="53"/>
  <c r="AU64" i="53"/>
  <c r="BK22" i="81"/>
  <c r="BK34" i="81"/>
  <c r="BQ37" i="50"/>
  <c r="AR37" i="65"/>
  <c r="AI45" i="65" s="1"/>
  <c r="AR56" i="65"/>
  <c r="AI51" i="65" s="1"/>
  <c r="BE37" i="51"/>
  <c r="BE56" i="51"/>
  <c r="BJ13" i="68"/>
  <c r="BJ34" i="68"/>
  <c r="AX44" i="53"/>
  <c r="AX65" i="53"/>
  <c r="BO33" i="50"/>
  <c r="BS21" i="50"/>
  <c r="BS33" i="50"/>
  <c r="BD43" i="55"/>
  <c r="BD52" i="55"/>
  <c r="BC43" i="51"/>
  <c r="BC52" i="51"/>
  <c r="BJ19" i="70"/>
  <c r="BJ30" i="70"/>
  <c r="BK18" i="49"/>
  <c r="BK29" i="49"/>
  <c r="AV50" i="53"/>
  <c r="AV61" i="53"/>
  <c r="BK19" i="58"/>
  <c r="AJ15" i="58" s="1"/>
  <c r="BK30" i="58"/>
  <c r="AJ33" i="58" s="1"/>
  <c r="BQ25" i="50"/>
  <c r="BQ35" i="50"/>
  <c r="AR47" i="65"/>
  <c r="AI35" i="65" s="1"/>
  <c r="AR54" i="65"/>
  <c r="AI53" i="65" s="1"/>
  <c r="BE47" i="51"/>
  <c r="BE54" i="51"/>
  <c r="BJ23" i="68"/>
  <c r="BJ32" i="68"/>
  <c r="AX54" i="53"/>
  <c r="AX63" i="53"/>
  <c r="BF22" i="59"/>
  <c r="AH11" i="59" s="1"/>
  <c r="BF31" i="59"/>
  <c r="BQ20" i="50"/>
  <c r="BQ34" i="50"/>
  <c r="BF42" i="55"/>
  <c r="BF53" i="55"/>
  <c r="BE42" i="51"/>
  <c r="BE53" i="51"/>
  <c r="BI17" i="49"/>
  <c r="BI30" i="49"/>
  <c r="AT49" i="53"/>
  <c r="AT62" i="53"/>
  <c r="BJ18" i="81"/>
  <c r="BJ32" i="81"/>
  <c r="BO24" i="50"/>
  <c r="BO36" i="50"/>
  <c r="BS24" i="50"/>
  <c r="BS36" i="50"/>
  <c r="AP46" i="65"/>
  <c r="AG36" i="65" s="1"/>
  <c r="AP55" i="65"/>
  <c r="AG52" i="65" s="1"/>
  <c r="BD46" i="55"/>
  <c r="BD55" i="55"/>
  <c r="BH46" i="55"/>
  <c r="BH55" i="55"/>
  <c r="BC46" i="51"/>
  <c r="BC55" i="51"/>
  <c r="BI22" i="67"/>
  <c r="BI33" i="67"/>
  <c r="BJ22" i="70"/>
  <c r="BJ33" i="70"/>
  <c r="BK21" i="49"/>
  <c r="BK32" i="49"/>
  <c r="AV53" i="53"/>
  <c r="AV64" i="53"/>
  <c r="AZ53" i="53"/>
  <c r="AZ64" i="53"/>
  <c r="BK22" i="58"/>
  <c r="AJ12" i="58" s="1"/>
  <c r="BK33" i="58"/>
  <c r="AJ30" i="58" s="1"/>
  <c r="AR39" i="65"/>
  <c r="AI43" i="65" s="1"/>
  <c r="BR15" i="50"/>
  <c r="BR37" i="50"/>
  <c r="AO37" i="65"/>
  <c r="AF45" i="65" s="1"/>
  <c r="AO56" i="65"/>
  <c r="AF51" i="65" s="1"/>
  <c r="BG37" i="55"/>
  <c r="BG56" i="55"/>
  <c r="BF37" i="51"/>
  <c r="BF56" i="51"/>
  <c r="BI13" i="70"/>
  <c r="BI34" i="70"/>
  <c r="BK13" i="93"/>
  <c r="BJ12" i="49"/>
  <c r="BJ33" i="49"/>
  <c r="BK13" i="68"/>
  <c r="BK34" i="68"/>
  <c r="AU65" i="53"/>
  <c r="AY44" i="53"/>
  <c r="AY65" i="53"/>
  <c r="BK13" i="81"/>
  <c r="BK35" i="81"/>
  <c r="BP21" i="50"/>
  <c r="BP33" i="50"/>
  <c r="AM43" i="65"/>
  <c r="AD39" i="65" s="1"/>
  <c r="AM52" i="65"/>
  <c r="AD55" i="65" s="1"/>
  <c r="AQ43" i="65"/>
  <c r="AH39" i="65" s="1"/>
  <c r="AQ52" i="65"/>
  <c r="BE43" i="55"/>
  <c r="BE52" i="55"/>
  <c r="BD43" i="51"/>
  <c r="BD52" i="51"/>
  <c r="BJ19" i="67"/>
  <c r="BJ30" i="67"/>
  <c r="BK19" i="70"/>
  <c r="BK30" i="70"/>
  <c r="BI19" i="68"/>
  <c r="BI30" i="68"/>
  <c r="AS50" i="53"/>
  <c r="AS61" i="53"/>
  <c r="AW50" i="53"/>
  <c r="AW61" i="53"/>
  <c r="BL19" i="58"/>
  <c r="AK15" i="58" s="1"/>
  <c r="BL30" i="58"/>
  <c r="AK33" i="58" s="1"/>
  <c r="BR25" i="50"/>
  <c r="BR35" i="50"/>
  <c r="AO47" i="65"/>
  <c r="AF35" i="65" s="1"/>
  <c r="AO54" i="65"/>
  <c r="AF53" i="65" s="1"/>
  <c r="BG47" i="55"/>
  <c r="BG54" i="55"/>
  <c r="BF47" i="51"/>
  <c r="BF54" i="51"/>
  <c r="BI23" i="70"/>
  <c r="BI32" i="70"/>
  <c r="BJ22" i="49"/>
  <c r="BJ31" i="49"/>
  <c r="BK23" i="68"/>
  <c r="BK32" i="68"/>
  <c r="AU54" i="53"/>
  <c r="AU63" i="53"/>
  <c r="AY54" i="53"/>
  <c r="AY63" i="53"/>
  <c r="BK23" i="81"/>
  <c r="BK33" i="81"/>
  <c r="BR20" i="50"/>
  <c r="BR34" i="50"/>
  <c r="AO42" i="65"/>
  <c r="AF40" i="65" s="1"/>
  <c r="AO53" i="65"/>
  <c r="AF54" i="65" s="1"/>
  <c r="BG42" i="55"/>
  <c r="BG53" i="55"/>
  <c r="BF42" i="51"/>
  <c r="BF53" i="51"/>
  <c r="BI18" i="70"/>
  <c r="BI31" i="70"/>
  <c r="BJ17" i="49"/>
  <c r="BJ30" i="49"/>
  <c r="BK18" i="68"/>
  <c r="BK31" i="68"/>
  <c r="AU49" i="53"/>
  <c r="AU62" i="53"/>
  <c r="AY49" i="53"/>
  <c r="AY62" i="53"/>
  <c r="BK18" i="81"/>
  <c r="BK32" i="81"/>
  <c r="BP24" i="50"/>
  <c r="BP36" i="50"/>
  <c r="AM46" i="65"/>
  <c r="AD36" i="65" s="1"/>
  <c r="AM55" i="65"/>
  <c r="AD52" i="65" s="1"/>
  <c r="AQ46" i="65"/>
  <c r="AH36" i="65" s="1"/>
  <c r="AQ55" i="65"/>
  <c r="AH52" i="65" s="1"/>
  <c r="BE46" i="55"/>
  <c r="BE55" i="55"/>
  <c r="BD46" i="51"/>
  <c r="BD55" i="51"/>
  <c r="BJ22" i="67"/>
  <c r="BJ33" i="67"/>
  <c r="BK22" i="70"/>
  <c r="BK33" i="70"/>
  <c r="BI22" i="68"/>
  <c r="BI33" i="68"/>
  <c r="AS53" i="53"/>
  <c r="AS64" i="53"/>
  <c r="AW53" i="53"/>
  <c r="AW64" i="53"/>
  <c r="BL22" i="58"/>
  <c r="AK12" i="58" s="1"/>
  <c r="BL33" i="58"/>
  <c r="AK30" i="58" s="1"/>
  <c r="BF39" i="51"/>
  <c r="BK15" i="93"/>
  <c r="BD40" i="51"/>
  <c r="BF36" i="51"/>
  <c r="BK12" i="81"/>
  <c r="BD44" i="51"/>
  <c r="BD41" i="51"/>
  <c r="BD45" i="51"/>
  <c r="BD38" i="51"/>
  <c r="BK14" i="70"/>
  <c r="BI14" i="68"/>
  <c r="AS45" i="53"/>
  <c r="AW45" i="53"/>
  <c r="BL14" i="58"/>
  <c r="AK20" i="58" s="1"/>
  <c r="AR40" i="65"/>
  <c r="AI42" i="65" s="1"/>
  <c r="BE40" i="51"/>
  <c r="BJ16" i="81"/>
  <c r="BD36" i="55"/>
  <c r="BC36" i="51"/>
  <c r="AR44" i="65"/>
  <c r="AI38" i="65" s="1"/>
  <c r="BE44" i="51"/>
  <c r="AR41" i="65"/>
  <c r="AI41" i="65" s="1"/>
  <c r="BE41" i="51"/>
  <c r="BJ17" i="81"/>
  <c r="AR45" i="65"/>
  <c r="AI37" i="65" s="1"/>
  <c r="BE45" i="51"/>
  <c r="AR38" i="65"/>
  <c r="AI44" i="65" s="1"/>
  <c r="BE38" i="51"/>
  <c r="BD39" i="51"/>
  <c r="BF40" i="51"/>
  <c r="BK16" i="81"/>
  <c r="BD36" i="51"/>
  <c r="BF44" i="51"/>
  <c r="BF41" i="51"/>
  <c r="BK17" i="81"/>
  <c r="BF45" i="51"/>
  <c r="BK21" i="81"/>
  <c r="BK29" i="93"/>
  <c r="BF38" i="51"/>
  <c r="BK14" i="93"/>
  <c r="BK14" i="81"/>
  <c r="L13" i="70"/>
  <c r="L14" i="70"/>
  <c r="F20" i="70"/>
  <c r="F15" i="70"/>
  <c r="L19" i="70"/>
  <c r="F13" i="70"/>
  <c r="F18" i="70"/>
  <c r="L12" i="70"/>
  <c r="F19" i="70"/>
  <c r="L11" i="70"/>
  <c r="L15" i="70"/>
  <c r="F12" i="70"/>
  <c r="F14" i="70"/>
  <c r="F16" i="70"/>
  <c r="BC35" i="51"/>
  <c r="AE47" i="51" s="1"/>
  <c r="BD35" i="55"/>
  <c r="AE47" i="55" s="1"/>
  <c r="BG42" i="51"/>
  <c r="BG38" i="51"/>
  <c r="BG37" i="51"/>
  <c r="AM35" i="65"/>
  <c r="AD47" i="65" s="1"/>
  <c r="AQ35" i="65"/>
  <c r="AH47" i="65" s="1"/>
  <c r="BE35" i="55"/>
  <c r="AF47" i="55" s="1"/>
  <c r="BD35" i="51"/>
  <c r="BD8" i="51" s="1"/>
  <c r="AF20" i="51" s="1"/>
  <c r="BK10" i="49"/>
  <c r="AK22" i="49" s="1"/>
  <c r="AV42" i="53"/>
  <c r="AH54" i="53" s="1"/>
  <c r="AZ42" i="53"/>
  <c r="AL54" i="53" s="1"/>
  <c r="BK11" i="58"/>
  <c r="AJ23" i="58" s="1"/>
  <c r="BH11" i="57"/>
  <c r="AI23" i="57" s="1"/>
  <c r="BQ13" i="50"/>
  <c r="AM25" i="50" s="1"/>
  <c r="AN35" i="65"/>
  <c r="AE47" i="65" s="1"/>
  <c r="AR35" i="65"/>
  <c r="AI47" i="65" s="1"/>
  <c r="BF35" i="55"/>
  <c r="AG47" i="55" s="1"/>
  <c r="BJ35" i="55"/>
  <c r="AK47" i="55" s="1"/>
  <c r="BJ11" i="67"/>
  <c r="AJ23" i="67" s="1"/>
  <c r="BK11" i="70"/>
  <c r="AK23" i="70" s="1"/>
  <c r="AK23" i="69"/>
  <c r="BK11" i="81"/>
  <c r="AK23" i="81" s="1"/>
  <c r="BR13" i="50"/>
  <c r="AN25" i="50" s="1"/>
  <c r="AO35" i="65"/>
  <c r="AF47" i="65" s="1"/>
  <c r="BG35" i="55"/>
  <c r="AH47" i="55" s="1"/>
  <c r="BF35" i="51"/>
  <c r="AH47" i="51" s="1"/>
  <c r="BK11" i="67"/>
  <c r="AK23" i="67" s="1"/>
  <c r="AJ23" i="69"/>
  <c r="BI10" i="49"/>
  <c r="AI22" i="49" s="1"/>
  <c r="BJ11" i="68"/>
  <c r="AJ23" i="68" s="1"/>
  <c r="AT42" i="53"/>
  <c r="AF54" i="53" s="1"/>
  <c r="AX42" i="53"/>
  <c r="AJ54" i="53" s="1"/>
  <c r="BJ11" i="81"/>
  <c r="AJ23" i="81" s="1"/>
  <c r="BJ11" i="57"/>
  <c r="AK23" i="57" s="1"/>
  <c r="BJ11" i="61"/>
  <c r="AK23" i="61" s="1"/>
  <c r="BI11" i="67"/>
  <c r="AI23" i="67" s="1"/>
  <c r="BJ11" i="70"/>
  <c r="AJ23" i="70" s="1"/>
  <c r="BE35" i="51"/>
  <c r="AG47" i="51" s="1"/>
  <c r="BI11" i="68"/>
  <c r="AI23" i="68" s="1"/>
  <c r="AS42" i="53"/>
  <c r="AE54" i="53" s="1"/>
  <c r="AW42" i="53"/>
  <c r="AI54" i="53" s="1"/>
  <c r="BA42" i="53"/>
  <c r="AM54" i="53" s="1"/>
  <c r="BL11" i="58"/>
  <c r="AK23" i="58" s="1"/>
  <c r="BI11" i="57"/>
  <c r="AJ23" i="57" s="1"/>
  <c r="AJ23" i="89"/>
  <c r="BU11" i="89"/>
  <c r="BL11" i="85"/>
  <c r="BD11" i="85" s="1"/>
  <c r="AJ13" i="80"/>
  <c r="AJ13" i="84"/>
  <c r="BJ20" i="82"/>
  <c r="AJ14" i="82" s="1"/>
  <c r="AJ22" i="84"/>
  <c r="BX17" i="88"/>
  <c r="AO17" i="88" s="1"/>
  <c r="BJ21" i="82"/>
  <c r="AJ13" i="82" s="1"/>
  <c r="BS31" i="79"/>
  <c r="AO32" i="79" s="1"/>
  <c r="BS14" i="79"/>
  <c r="AO20" i="79" s="1"/>
  <c r="AK35" i="80"/>
  <c r="AK19" i="80"/>
  <c r="BJ19" i="82"/>
  <c r="AJ15" i="82" s="1"/>
  <c r="AI35" i="84"/>
  <c r="AJ14" i="80"/>
  <c r="BQ31" i="79"/>
  <c r="BQ35" i="79" s="1"/>
  <c r="BQ14" i="79"/>
  <c r="AM20" i="79" s="1"/>
  <c r="BX14" i="88"/>
  <c r="AO20" i="88" s="1"/>
  <c r="BS32" i="89"/>
  <c r="AL31" i="89" s="1"/>
  <c r="BJ22" i="82"/>
  <c r="AJ12" i="82" s="1"/>
  <c r="BX13" i="88"/>
  <c r="AO21" i="88" s="1"/>
  <c r="BS34" i="89"/>
  <c r="AL29" i="89" s="1"/>
  <c r="BJ30" i="82"/>
  <c r="AJ35" i="82" s="1"/>
  <c r="BJ15" i="82"/>
  <c r="AJ19" i="82" s="1"/>
  <c r="AI19" i="80"/>
  <c r="AJ19" i="84"/>
  <c r="AK14" i="80"/>
  <c r="BX20" i="88"/>
  <c r="AO14" i="88" s="1"/>
  <c r="BX12" i="88"/>
  <c r="AO22" i="88" s="1"/>
  <c r="BJ17" i="82"/>
  <c r="AJ17" i="82" s="1"/>
  <c r="BO31" i="79"/>
  <c r="AK32" i="79" s="1"/>
  <c r="BO14" i="79"/>
  <c r="AK20" i="79" s="1"/>
  <c r="BX33" i="88"/>
  <c r="AO30" i="88" s="1"/>
  <c r="BX22" i="88"/>
  <c r="AO12" i="88" s="1"/>
  <c r="BS30" i="89"/>
  <c r="AL33" i="89" s="1"/>
  <c r="BX15" i="88"/>
  <c r="AO19" i="88" s="1"/>
  <c r="AK20" i="80"/>
  <c r="BP31" i="79"/>
  <c r="BP14" i="79"/>
  <c r="AL20" i="79" s="1"/>
  <c r="AL24" i="79" s="1"/>
  <c r="BS31" i="89"/>
  <c r="AL32" i="89" s="1"/>
  <c r="BJ32" i="82"/>
  <c r="AJ33" i="82" s="1"/>
  <c r="BX19" i="88"/>
  <c r="AO15" i="88" s="1"/>
  <c r="BX21" i="88"/>
  <c r="AO13" i="88" s="1"/>
  <c r="BR14" i="79"/>
  <c r="AN20" i="79" s="1"/>
  <c r="BR31" i="79"/>
  <c r="AN32" i="79" s="1"/>
  <c r="BS33" i="89"/>
  <c r="AL30" i="89" s="1"/>
  <c r="BJ23" i="82"/>
  <c r="AJ11" i="82" s="1"/>
  <c r="BX23" i="88"/>
  <c r="AO11" i="88" s="1"/>
  <c r="AJ19" i="80"/>
  <c r="AK19" i="84"/>
  <c r="BS29" i="89"/>
  <c r="AI14" i="84"/>
  <c r="BJ16" i="82"/>
  <c r="AJ18" i="82" s="1"/>
  <c r="AK18" i="80"/>
  <c r="BX16" i="88"/>
  <c r="AO18" i="88" s="1"/>
  <c r="BJ18" i="82"/>
  <c r="AJ16" i="82" s="1"/>
  <c r="BX18" i="88"/>
  <c r="AO16" i="88" s="1"/>
  <c r="BK11" i="86"/>
  <c r="AK23" i="86" s="1"/>
  <c r="BL11" i="83"/>
  <c r="AJ23" i="83" s="1"/>
  <c r="AI23" i="80"/>
  <c r="BI11" i="82"/>
  <c r="BT11" i="88"/>
  <c r="AK23" i="88" s="1"/>
  <c r="AK30" i="79"/>
  <c r="BK11" i="82"/>
  <c r="AK23" i="84"/>
  <c r="BT33" i="79"/>
  <c r="BO11" i="83"/>
  <c r="AI23" i="85"/>
  <c r="BR11" i="79"/>
  <c r="AK23" i="80"/>
  <c r="AK23" i="85"/>
  <c r="AD44" i="86"/>
  <c r="BQ11" i="79"/>
  <c r="AM23" i="79" s="1"/>
  <c r="BS11" i="90"/>
  <c r="BJ11" i="86"/>
  <c r="AM23" i="88"/>
  <c r="BS11" i="79"/>
  <c r="AO23" i="79" s="1"/>
  <c r="BO11" i="90"/>
  <c r="AN23" i="90"/>
  <c r="AL23" i="88"/>
  <c r="AK23" i="89"/>
  <c r="AL23" i="90"/>
  <c r="BT13" i="79"/>
  <c r="BH13" i="79" s="1"/>
  <c r="AD21" i="79" s="1"/>
  <c r="BT17" i="79"/>
  <c r="BL17" i="79" s="1"/>
  <c r="AH17" i="79" s="1"/>
  <c r="BT20" i="79"/>
  <c r="BJ20" i="79" s="1"/>
  <c r="AF14" i="79" s="1"/>
  <c r="BT30" i="79"/>
  <c r="BL30" i="79" s="1"/>
  <c r="AH33" i="79" s="1"/>
  <c r="BT32" i="79"/>
  <c r="BI32" i="79" s="1"/>
  <c r="AE31" i="79" s="1"/>
  <c r="BT18" i="79"/>
  <c r="AK19" i="79"/>
  <c r="BT23" i="79"/>
  <c r="BT29" i="79"/>
  <c r="BK29" i="79" s="1"/>
  <c r="AG34" i="79" s="1"/>
  <c r="BT15" i="79"/>
  <c r="BT21" i="79"/>
  <c r="AN34" i="79"/>
  <c r="AK29" i="79"/>
  <c r="AO29" i="79"/>
  <c r="AK11" i="79"/>
  <c r="AK15" i="79"/>
  <c r="AO19" i="79"/>
  <c r="BT19" i="79"/>
  <c r="BT22" i="79"/>
  <c r="BJ22" i="79" s="1"/>
  <c r="AF12" i="79" s="1"/>
  <c r="AK23" i="79"/>
  <c r="AM34" i="79"/>
  <c r="AN30" i="79"/>
  <c r="AK33" i="79"/>
  <c r="AO33" i="79"/>
  <c r="AK31" i="79"/>
  <c r="AO31" i="79"/>
  <c r="AL33" i="79"/>
  <c r="AM30" i="79"/>
  <c r="BT34" i="79"/>
  <c r="BH34" i="79" s="1"/>
  <c r="AD29" i="79" s="1"/>
  <c r="BT12" i="79"/>
  <c r="BJ12" i="79" s="1"/>
  <c r="AF22" i="79" s="1"/>
  <c r="BT16" i="79"/>
  <c r="AJ57" i="51"/>
  <c r="AV6" i="76"/>
  <c r="AD6" i="76" s="1"/>
  <c r="AG4" i="76" s="1"/>
  <c r="AG15" i="76" s="1"/>
  <c r="AJ48" i="51"/>
  <c r="BC7" i="56"/>
  <c r="AD7" i="56" s="1"/>
  <c r="BI35" i="55"/>
  <c r="AJ47" i="55" s="1"/>
  <c r="BB13" i="56"/>
  <c r="AE25" i="56" s="1"/>
  <c r="BH14" i="57"/>
  <c r="AI20" i="57" s="1"/>
  <c r="BH32" i="51"/>
  <c r="AJ32" i="51" s="1"/>
  <c r="AD54" i="53"/>
  <c r="AI25" i="56"/>
  <c r="BC13" i="56"/>
  <c r="AD25" i="56" s="1"/>
  <c r="BI32" i="57"/>
  <c r="BI15" i="57"/>
  <c r="BB7" i="56"/>
  <c r="AK13" i="56"/>
  <c r="AK14" i="56"/>
  <c r="AK15" i="56"/>
  <c r="AK16" i="56"/>
  <c r="AK17" i="56"/>
  <c r="AK18" i="56"/>
  <c r="AK19" i="56"/>
  <c r="AK20" i="56"/>
  <c r="AK21" i="56"/>
  <c r="AK22" i="56"/>
  <c r="AK23" i="56"/>
  <c r="AK24" i="56"/>
  <c r="AK25" i="56"/>
  <c r="AK31" i="56"/>
  <c r="AK32" i="56"/>
  <c r="AK33" i="56"/>
  <c r="AK34" i="56"/>
  <c r="AK35" i="56"/>
  <c r="AK36" i="56"/>
  <c r="BJ37" i="60"/>
  <c r="AK49" i="60" s="1"/>
  <c r="AL25" i="50"/>
  <c r="BH48" i="51"/>
  <c r="BG8" i="51"/>
  <c r="AI20" i="51" s="1"/>
  <c r="BI23" i="57"/>
  <c r="AG54" i="53"/>
  <c r="AK54" i="53"/>
  <c r="BJ33" i="57"/>
  <c r="BI33" i="57"/>
  <c r="BI18" i="57"/>
  <c r="BJ17" i="57"/>
  <c r="BI13" i="57"/>
  <c r="BJ23" i="57"/>
  <c r="BJ13" i="57"/>
  <c r="BI17" i="57"/>
  <c r="BJ31" i="57"/>
  <c r="BJ19" i="57"/>
  <c r="BI22" i="57"/>
  <c r="BI14" i="57"/>
  <c r="BJ18" i="57"/>
  <c r="BI12" i="57"/>
  <c r="BI31" i="57"/>
  <c r="BI19" i="57"/>
  <c r="BJ14" i="57"/>
  <c r="BJ12" i="57"/>
  <c r="BJ34" i="57"/>
  <c r="BJ22" i="57"/>
  <c r="BI34" i="57"/>
  <c r="BJ32" i="57"/>
  <c r="BJ15" i="57"/>
  <c r="BJ30" i="57"/>
  <c r="BI30" i="57"/>
  <c r="BJ21" i="57"/>
  <c r="BI21" i="57"/>
  <c r="BI16" i="57"/>
  <c r="BJ16" i="57"/>
  <c r="BI20" i="57"/>
  <c r="BJ20" i="57"/>
  <c r="BL41" i="58"/>
  <c r="AK41" i="58" s="1"/>
  <c r="BM41" i="58"/>
  <c r="BH57" i="51"/>
  <c r="AE24" i="76"/>
  <c r="AI23" i="58"/>
  <c r="BS29" i="90" l="1"/>
  <c r="AO34" i="90" s="1"/>
  <c r="BG11" i="59"/>
  <c r="BH11" i="59" s="1"/>
  <c r="BB11" i="59" s="1"/>
  <c r="AD22" i="59" s="1"/>
  <c r="BG15" i="59"/>
  <c r="AI18" i="59" s="1"/>
  <c r="BG20" i="59"/>
  <c r="AI13" i="59" s="1"/>
  <c r="BG19" i="59"/>
  <c r="AI14" i="59" s="1"/>
  <c r="BG21" i="59"/>
  <c r="AI12" i="59" s="1"/>
  <c r="BG14" i="59"/>
  <c r="AI19" i="59" s="1"/>
  <c r="BG30" i="59"/>
  <c r="AI31" i="59" s="1"/>
  <c r="BG33" i="59"/>
  <c r="AI28" i="59" s="1"/>
  <c r="BG17" i="59"/>
  <c r="AI16" i="59" s="1"/>
  <c r="BG13" i="59"/>
  <c r="AI20" i="59" s="1"/>
  <c r="BG22" i="59"/>
  <c r="AI11" i="59" s="1"/>
  <c r="BG29" i="59"/>
  <c r="AI32" i="59" s="1"/>
  <c r="BG12" i="59"/>
  <c r="AI21" i="59" s="1"/>
  <c r="BG18" i="59"/>
  <c r="BG31" i="59"/>
  <c r="AI30" i="59" s="1"/>
  <c r="BJ23" i="61"/>
  <c r="AK11" i="61" s="1"/>
  <c r="BJ15" i="61"/>
  <c r="AK19" i="61" s="1"/>
  <c r="BJ31" i="61"/>
  <c r="AK32" i="61" s="1"/>
  <c r="BG16" i="59"/>
  <c r="AI17" i="59" s="1"/>
  <c r="BJ16" i="61"/>
  <c r="AK18" i="61" s="1"/>
  <c r="BJ18" i="61"/>
  <c r="AK16" i="61" s="1"/>
  <c r="BG32" i="59"/>
  <c r="AI29" i="59" s="1"/>
  <c r="BJ30" i="61"/>
  <c r="BJ34" i="61"/>
  <c r="AK29" i="61" s="1"/>
  <c r="BJ19" i="61"/>
  <c r="AK15" i="61" s="1"/>
  <c r="BJ17" i="61"/>
  <c r="BJ13" i="61"/>
  <c r="AK21" i="61" s="1"/>
  <c r="BJ14" i="61"/>
  <c r="AK20" i="61" s="1"/>
  <c r="BJ33" i="61"/>
  <c r="AK30" i="61" s="1"/>
  <c r="BJ22" i="61"/>
  <c r="AK12" i="61" s="1"/>
  <c r="BJ20" i="61"/>
  <c r="AK14" i="61" s="1"/>
  <c r="BJ21" i="61"/>
  <c r="AK13" i="61" s="1"/>
  <c r="BJ12" i="61"/>
  <c r="AK22" i="61" s="1"/>
  <c r="BJ29" i="61"/>
  <c r="BJ32" i="61"/>
  <c r="BJ24" i="93"/>
  <c r="BK23" i="93"/>
  <c r="BK19" i="93"/>
  <c r="AK31" i="69"/>
  <c r="BK32" i="93"/>
  <c r="BK34" i="93"/>
  <c r="AK32" i="69"/>
  <c r="BK31" i="93"/>
  <c r="AJ18" i="69"/>
  <c r="AK34" i="93"/>
  <c r="AK13" i="69"/>
  <c r="BK21" i="93"/>
  <c r="BK17" i="93"/>
  <c r="BK18" i="93"/>
  <c r="AJ19" i="69"/>
  <c r="AJ29" i="69"/>
  <c r="AJ12" i="69"/>
  <c r="AJ32" i="69"/>
  <c r="AJ14" i="69"/>
  <c r="AK18" i="69"/>
  <c r="BK16" i="93"/>
  <c r="BK33" i="93"/>
  <c r="AK14" i="69"/>
  <c r="BK20" i="93"/>
  <c r="AK20" i="93"/>
  <c r="AK12" i="69"/>
  <c r="BK22" i="93"/>
  <c r="AK33" i="69"/>
  <c r="BK30" i="93"/>
  <c r="BI29" i="49"/>
  <c r="AI32" i="49" s="1"/>
  <c r="BJ15" i="86"/>
  <c r="AJ19" i="86" s="1"/>
  <c r="AI22" i="86"/>
  <c r="BL12" i="86"/>
  <c r="AL22" i="86" s="1"/>
  <c r="BC38" i="60"/>
  <c r="BJ35" i="93"/>
  <c r="BI33" i="49"/>
  <c r="BL33" i="49" s="1"/>
  <c r="AL28" i="49" s="1"/>
  <c r="BI22" i="49"/>
  <c r="BL22" i="49" s="1"/>
  <c r="AL10" i="49" s="1"/>
  <c r="BI49" i="60"/>
  <c r="AJ37" i="60" s="1"/>
  <c r="BI58" i="60"/>
  <c r="AJ53" i="60" s="1"/>
  <c r="BI41" i="60"/>
  <c r="AJ45" i="60" s="1"/>
  <c r="BJ42" i="60"/>
  <c r="AK44" i="60" s="1"/>
  <c r="BJ54" i="60"/>
  <c r="AK57" i="60" s="1"/>
  <c r="BC57" i="60"/>
  <c r="BC48" i="60"/>
  <c r="BI53" i="60"/>
  <c r="AJ58" i="60" s="1"/>
  <c r="BG43" i="60"/>
  <c r="AH43" i="60" s="1"/>
  <c r="BJ47" i="60"/>
  <c r="AK39" i="60" s="1"/>
  <c r="BI39" i="60"/>
  <c r="AJ47" i="60" s="1"/>
  <c r="BJ45" i="60"/>
  <c r="AK41" i="60" s="1"/>
  <c r="BI46" i="60"/>
  <c r="AJ40" i="60" s="1"/>
  <c r="BF40" i="60"/>
  <c r="AS35" i="65"/>
  <c r="AO8" i="65" s="1"/>
  <c r="AF20" i="65" s="1"/>
  <c r="BF45" i="60"/>
  <c r="AG41" i="60" s="1"/>
  <c r="BF54" i="60"/>
  <c r="AG57" i="60" s="1"/>
  <c r="BJ40" i="60"/>
  <c r="AK46" i="60" s="1"/>
  <c r="BD47" i="60"/>
  <c r="BF49" i="60"/>
  <c r="AG37" i="60" s="1"/>
  <c r="BF56" i="60"/>
  <c r="AG55" i="60" s="1"/>
  <c r="BE45" i="60"/>
  <c r="AF41" i="60" s="1"/>
  <c r="BE54" i="60"/>
  <c r="AF57" i="60" s="1"/>
  <c r="BH48" i="60"/>
  <c r="AI38" i="60" s="1"/>
  <c r="BH57" i="60"/>
  <c r="BI42" i="60"/>
  <c r="AJ44" i="60" s="1"/>
  <c r="BF47" i="60"/>
  <c r="AG39" i="60" s="1"/>
  <c r="BH40" i="60"/>
  <c r="AI46" i="60" s="1"/>
  <c r="BE39" i="60"/>
  <c r="AF47" i="60" s="1"/>
  <c r="BE58" i="60"/>
  <c r="AF53" i="60" s="1"/>
  <c r="BF39" i="60"/>
  <c r="AG47" i="60" s="1"/>
  <c r="BF58" i="60"/>
  <c r="AG53" i="60" s="1"/>
  <c r="BH49" i="60"/>
  <c r="AI37" i="60" s="1"/>
  <c r="BH56" i="60"/>
  <c r="AI55" i="60" s="1"/>
  <c r="BF46" i="60"/>
  <c r="AG40" i="60" s="1"/>
  <c r="BH46" i="60"/>
  <c r="AI40" i="60" s="1"/>
  <c r="BH38" i="60"/>
  <c r="AI48" i="60" s="1"/>
  <c r="BH41" i="60"/>
  <c r="AI45" i="60" s="1"/>
  <c r="BI43" i="60"/>
  <c r="AJ43" i="60" s="1"/>
  <c r="BE49" i="60"/>
  <c r="AF37" i="60" s="1"/>
  <c r="BE56" i="60"/>
  <c r="AF55" i="60" s="1"/>
  <c r="BE47" i="60"/>
  <c r="AF39" i="60" s="1"/>
  <c r="BG48" i="60"/>
  <c r="AH38" i="60" s="1"/>
  <c r="BG57" i="60"/>
  <c r="BC44" i="60"/>
  <c r="BC55" i="60"/>
  <c r="AD56" i="60" s="1"/>
  <c r="BD45" i="60"/>
  <c r="AE41" i="60" s="1"/>
  <c r="BD54" i="60"/>
  <c r="AE57" i="60" s="1"/>
  <c r="BC40" i="60"/>
  <c r="AD46" i="60" s="1"/>
  <c r="BH47" i="60"/>
  <c r="AI39" i="60" s="1"/>
  <c r="BG47" i="60"/>
  <c r="AH39" i="60" s="1"/>
  <c r="BE40" i="60"/>
  <c r="AF46" i="60" s="1"/>
  <c r="BH45" i="60"/>
  <c r="AI41" i="60" s="1"/>
  <c r="BH54" i="60"/>
  <c r="AI57" i="60" s="1"/>
  <c r="BC42" i="60"/>
  <c r="AD44" i="60" s="1"/>
  <c r="BC39" i="60"/>
  <c r="BC58" i="60"/>
  <c r="BI48" i="60"/>
  <c r="AJ38" i="60" s="1"/>
  <c r="BI57" i="60"/>
  <c r="AJ54" i="60" s="1"/>
  <c r="BI44" i="60"/>
  <c r="AJ42" i="60" s="1"/>
  <c r="BI55" i="60"/>
  <c r="AJ56" i="60" s="1"/>
  <c r="BI16" i="61"/>
  <c r="AJ18" i="61" s="1"/>
  <c r="BI19" i="61"/>
  <c r="BI30" i="61"/>
  <c r="AJ33" i="61" s="1"/>
  <c r="BI14" i="61"/>
  <c r="AJ20" i="61" s="1"/>
  <c r="BF42" i="60"/>
  <c r="AG44" i="60" s="1"/>
  <c r="BF48" i="60"/>
  <c r="AG38" i="60" s="1"/>
  <c r="BF57" i="60"/>
  <c r="BD46" i="60"/>
  <c r="AE40" i="60" s="1"/>
  <c r="BD41" i="60"/>
  <c r="AE45" i="60" s="1"/>
  <c r="BI40" i="60"/>
  <c r="AJ46" i="60" s="1"/>
  <c r="BD44" i="60"/>
  <c r="AE42" i="60" s="1"/>
  <c r="BD55" i="60"/>
  <c r="AE56" i="60" s="1"/>
  <c r="BG39" i="60"/>
  <c r="AH47" i="60" s="1"/>
  <c r="BG58" i="60"/>
  <c r="BG53" i="60"/>
  <c r="AH58" i="60" s="1"/>
  <c r="BG42" i="60"/>
  <c r="AH44" i="60" s="1"/>
  <c r="BJ44" i="60"/>
  <c r="AK42" i="60" s="1"/>
  <c r="BJ55" i="60"/>
  <c r="AK56" i="60" s="1"/>
  <c r="BC49" i="60"/>
  <c r="AD37" i="60" s="1"/>
  <c r="BC56" i="60"/>
  <c r="BJ41" i="60"/>
  <c r="AK45" i="60" s="1"/>
  <c r="BE41" i="60"/>
  <c r="AF45" i="60" s="1"/>
  <c r="BE46" i="60"/>
  <c r="AF40" i="60" s="1"/>
  <c r="BD38" i="60"/>
  <c r="BE38" i="60"/>
  <c r="BC41" i="60"/>
  <c r="BE43" i="60"/>
  <c r="AF43" i="60" s="1"/>
  <c r="BD43" i="60"/>
  <c r="AE43" i="60" s="1"/>
  <c r="BG46" i="60"/>
  <c r="AH40" i="60" s="1"/>
  <c r="BF41" i="60"/>
  <c r="AG45" i="60" s="1"/>
  <c r="BH58" i="60"/>
  <c r="BC47" i="60"/>
  <c r="AD39" i="60" s="1"/>
  <c r="BE53" i="60"/>
  <c r="AF58" i="60" s="1"/>
  <c r="BE42" i="60"/>
  <c r="AF44" i="60" s="1"/>
  <c r="BH44" i="60"/>
  <c r="AI42" i="60" s="1"/>
  <c r="BH55" i="60"/>
  <c r="AI56" i="60" s="1"/>
  <c r="BC45" i="60"/>
  <c r="BC54" i="60"/>
  <c r="BD48" i="60"/>
  <c r="AE38" i="60" s="1"/>
  <c r="BD57" i="60"/>
  <c r="AE54" i="60" s="1"/>
  <c r="BJ48" i="60"/>
  <c r="AK38" i="60" s="1"/>
  <c r="BJ57" i="60"/>
  <c r="AK54" i="60" s="1"/>
  <c r="BI12" i="61"/>
  <c r="AJ22" i="61" s="1"/>
  <c r="BI18" i="61"/>
  <c r="AJ16" i="61" s="1"/>
  <c r="BI31" i="61"/>
  <c r="AJ32" i="61" s="1"/>
  <c r="BI29" i="61"/>
  <c r="BI56" i="60"/>
  <c r="AJ55" i="60" s="1"/>
  <c r="BD49" i="60"/>
  <c r="AE37" i="60" s="1"/>
  <c r="BD56" i="60"/>
  <c r="AE55" i="60" s="1"/>
  <c r="BG40" i="60"/>
  <c r="AH46" i="60" s="1"/>
  <c r="BE44" i="60"/>
  <c r="AF42" i="60" s="1"/>
  <c r="BE55" i="60"/>
  <c r="BD42" i="60"/>
  <c r="AE44" i="60" s="1"/>
  <c r="BF44" i="60"/>
  <c r="AG42" i="60" s="1"/>
  <c r="BF55" i="60"/>
  <c r="AG56" i="60" s="1"/>
  <c r="BG38" i="60"/>
  <c r="BJ49" i="60"/>
  <c r="AK37" i="60" s="1"/>
  <c r="BJ56" i="60"/>
  <c r="AK55" i="60" s="1"/>
  <c r="BG49" i="60"/>
  <c r="AH37" i="60" s="1"/>
  <c r="BG56" i="60"/>
  <c r="AH55" i="60" s="1"/>
  <c r="BC46" i="60"/>
  <c r="AD40" i="60" s="1"/>
  <c r="BJ46" i="60"/>
  <c r="AK40" i="60" s="1"/>
  <c r="BI38" i="60"/>
  <c r="BG41" i="60"/>
  <c r="AH45" i="60" s="1"/>
  <c r="BJ43" i="60"/>
  <c r="AK43" i="60" s="1"/>
  <c r="BH43" i="60"/>
  <c r="AI43" i="60" s="1"/>
  <c r="BG45" i="60"/>
  <c r="AH41" i="60" s="1"/>
  <c r="BG54" i="60"/>
  <c r="AH57" i="60" s="1"/>
  <c r="BI47" i="60"/>
  <c r="AJ39" i="60" s="1"/>
  <c r="BF43" i="60"/>
  <c r="AG43" i="60" s="1"/>
  <c r="BG44" i="60"/>
  <c r="AH42" i="60" s="1"/>
  <c r="BG55" i="60"/>
  <c r="AH56" i="60" s="1"/>
  <c r="BD39" i="60"/>
  <c r="AE47" i="60" s="1"/>
  <c r="BD58" i="60"/>
  <c r="BI13" i="61"/>
  <c r="AJ21" i="61" s="1"/>
  <c r="BI34" i="61"/>
  <c r="AJ29" i="61" s="1"/>
  <c r="BI17" i="61"/>
  <c r="AJ17" i="61" s="1"/>
  <c r="BI22" i="61"/>
  <c r="AJ12" i="61" s="1"/>
  <c r="BI33" i="61"/>
  <c r="AJ30" i="61" s="1"/>
  <c r="BD40" i="60"/>
  <c r="AE46" i="60" s="1"/>
  <c r="BH42" i="60"/>
  <c r="AI44" i="60" s="1"/>
  <c r="BJ39" i="60"/>
  <c r="AK47" i="60" s="1"/>
  <c r="BJ58" i="60"/>
  <c r="BC43" i="60"/>
  <c r="AD43" i="60" s="1"/>
  <c r="BI45" i="60"/>
  <c r="AJ41" i="60" s="1"/>
  <c r="BI54" i="60"/>
  <c r="AJ57" i="60" s="1"/>
  <c r="BE48" i="60"/>
  <c r="AF38" i="60" s="1"/>
  <c r="BE57" i="60"/>
  <c r="AF54" i="60" s="1"/>
  <c r="BI21" i="61"/>
  <c r="AJ13" i="61" s="1"/>
  <c r="BI23" i="61"/>
  <c r="AJ11" i="61" s="1"/>
  <c r="BI32" i="61"/>
  <c r="AJ31" i="61" s="1"/>
  <c r="BI20" i="61"/>
  <c r="AJ14" i="61" s="1"/>
  <c r="BI11" i="81"/>
  <c r="BM11" i="58"/>
  <c r="BE11" i="58" s="1"/>
  <c r="AD23" i="58" s="1"/>
  <c r="BC35" i="55"/>
  <c r="AD47" i="55" s="1"/>
  <c r="BI10" i="54"/>
  <c r="AI22" i="54" s="1"/>
  <c r="AF47" i="51"/>
  <c r="BK41" i="58"/>
  <c r="AJ41" i="58" s="1"/>
  <c r="BC8" i="51"/>
  <c r="AE20" i="51" s="1"/>
  <c r="BJ41" i="58"/>
  <c r="AI41" i="58" s="1"/>
  <c r="BG57" i="51"/>
  <c r="BG48" i="51"/>
  <c r="BE8" i="51"/>
  <c r="AG20" i="51" s="1"/>
  <c r="BB52" i="51"/>
  <c r="BB24" i="51" s="1"/>
  <c r="AD27" i="51" s="1"/>
  <c r="BB56" i="51"/>
  <c r="BB28" i="51" s="1"/>
  <c r="AD23" i="51" s="1"/>
  <c r="BB53" i="51"/>
  <c r="AD54" i="51" s="1"/>
  <c r="BB54" i="51"/>
  <c r="AD53" i="51" s="1"/>
  <c r="BB55" i="51"/>
  <c r="BB27" i="51" s="1"/>
  <c r="AD24" i="51" s="1"/>
  <c r="BB44" i="51"/>
  <c r="AD38" i="51" s="1"/>
  <c r="BB39" i="51"/>
  <c r="BB12" i="51" s="1"/>
  <c r="AD16" i="51" s="1"/>
  <c r="BB46" i="51"/>
  <c r="BB19" i="51" s="1"/>
  <c r="AD9" i="51" s="1"/>
  <c r="BB37" i="51"/>
  <c r="BB10" i="51" s="1"/>
  <c r="AD18" i="51" s="1"/>
  <c r="BB40" i="51"/>
  <c r="AD42" i="51" s="1"/>
  <c r="BB45" i="51"/>
  <c r="AD37" i="51" s="1"/>
  <c r="BB47" i="51"/>
  <c r="BB20" i="51" s="1"/>
  <c r="AD8" i="51" s="1"/>
  <c r="BB36" i="51"/>
  <c r="BB9" i="51" s="1"/>
  <c r="AD19" i="51" s="1"/>
  <c r="BB38" i="51"/>
  <c r="BB11" i="51" s="1"/>
  <c r="AD17" i="51" s="1"/>
  <c r="BB42" i="51"/>
  <c r="AD40" i="51" s="1"/>
  <c r="BB41" i="51"/>
  <c r="BB14" i="51" s="1"/>
  <c r="AD14" i="51" s="1"/>
  <c r="BB43" i="51"/>
  <c r="AD39" i="51" s="1"/>
  <c r="BB35" i="51"/>
  <c r="AD47" i="51" s="1"/>
  <c r="BG36" i="56"/>
  <c r="BI18" i="49"/>
  <c r="AI14" i="49" s="1"/>
  <c r="BG33" i="56"/>
  <c r="BG35" i="56"/>
  <c r="BG32" i="56"/>
  <c r="BG34" i="56"/>
  <c r="BG31" i="56"/>
  <c r="BI32" i="49"/>
  <c r="AI29" i="49" s="1"/>
  <c r="BG25" i="56"/>
  <c r="BG19" i="56"/>
  <c r="BG14" i="56"/>
  <c r="BG24" i="56"/>
  <c r="BG20" i="56"/>
  <c r="BI14" i="49"/>
  <c r="BL14" i="49" s="1"/>
  <c r="AL18" i="49" s="1"/>
  <c r="BG23" i="56"/>
  <c r="BG18" i="56"/>
  <c r="BG17" i="56"/>
  <c r="BG16" i="56"/>
  <c r="BG21" i="56"/>
  <c r="BG15" i="56"/>
  <c r="BG22" i="56"/>
  <c r="BL11" i="67"/>
  <c r="BF11" i="67" s="1"/>
  <c r="AF23" i="67" s="1"/>
  <c r="BK10" i="54"/>
  <c r="AK22" i="54" s="1"/>
  <c r="BF8" i="51"/>
  <c r="AH20" i="51" s="1"/>
  <c r="BL10" i="49"/>
  <c r="BF10" i="49" s="1"/>
  <c r="AF22" i="49" s="1"/>
  <c r="BT13" i="50"/>
  <c r="BH13" i="50" s="1"/>
  <c r="AD25" i="50" s="1"/>
  <c r="BG32" i="51"/>
  <c r="AI32" i="51" s="1"/>
  <c r="BL11" i="70"/>
  <c r="AL23" i="70" s="1"/>
  <c r="BK11" i="57"/>
  <c r="BD11" i="57" s="1"/>
  <c r="AE23" i="57" s="1"/>
  <c r="BJ11" i="52"/>
  <c r="AJ23" i="52" s="1"/>
  <c r="BL11" i="68"/>
  <c r="BE11" i="68" s="1"/>
  <c r="AE23" i="68" s="1"/>
  <c r="BK11" i="52"/>
  <c r="AK23" i="52" s="1"/>
  <c r="BH37" i="60"/>
  <c r="AI49" i="60" s="1"/>
  <c r="BC37" i="60"/>
  <c r="BI37" i="60"/>
  <c r="AJ49" i="60" s="1"/>
  <c r="BI11" i="61"/>
  <c r="AJ23" i="61" s="1"/>
  <c r="BB42" i="53"/>
  <c r="BL11" i="52"/>
  <c r="AL23" i="52" s="1"/>
  <c r="BF37" i="60"/>
  <c r="AG49" i="60" s="1"/>
  <c r="BG37" i="60"/>
  <c r="AH49" i="60" s="1"/>
  <c r="BD37" i="60"/>
  <c r="AE49" i="60" s="1"/>
  <c r="BE37" i="60"/>
  <c r="AF49" i="60" s="1"/>
  <c r="AO24" i="88"/>
  <c r="BH12" i="59"/>
  <c r="AJ21" i="59" s="1"/>
  <c r="AS47" i="65"/>
  <c r="AR20" i="65" s="1"/>
  <c r="AI8" i="65" s="1"/>
  <c r="BM11" i="89"/>
  <c r="AF23" i="89" s="1"/>
  <c r="BN11" i="89"/>
  <c r="AG23" i="89" s="1"/>
  <c r="AO48" i="65"/>
  <c r="AO32" i="65" s="1"/>
  <c r="AF32" i="65" s="1"/>
  <c r="BL30" i="86"/>
  <c r="BF30" i="86" s="1"/>
  <c r="AF35" i="86" s="1"/>
  <c r="BU14" i="89"/>
  <c r="BU32" i="89"/>
  <c r="BN32" i="89" s="1"/>
  <c r="AG31" i="89" s="1"/>
  <c r="AJ19" i="89"/>
  <c r="BU15" i="89"/>
  <c r="AJ33" i="89"/>
  <c r="BU30" i="89"/>
  <c r="BN30" i="89" s="1"/>
  <c r="AG33" i="89" s="1"/>
  <c r="AJ17" i="89"/>
  <c r="BU17" i="89"/>
  <c r="AJ22" i="89"/>
  <c r="BU12" i="89"/>
  <c r="AJ34" i="89"/>
  <c r="BU29" i="89"/>
  <c r="BN29" i="89" s="1"/>
  <c r="AG34" i="89" s="1"/>
  <c r="AJ15" i="89"/>
  <c r="BU19" i="89"/>
  <c r="AJ29" i="89"/>
  <c r="BU34" i="89"/>
  <c r="BN34" i="89" s="1"/>
  <c r="AG29" i="89" s="1"/>
  <c r="AJ16" i="89"/>
  <c r="BU18" i="89"/>
  <c r="AJ13" i="89"/>
  <c r="BU21" i="89"/>
  <c r="AJ12" i="89"/>
  <c r="BU22" i="89"/>
  <c r="AJ18" i="89"/>
  <c r="BU16" i="89"/>
  <c r="AJ14" i="89"/>
  <c r="BU20" i="89"/>
  <c r="AL34" i="89"/>
  <c r="AL35" i="89" s="1"/>
  <c r="AJ21" i="89"/>
  <c r="BU13" i="89"/>
  <c r="AJ32" i="89"/>
  <c r="BU31" i="89"/>
  <c r="BN31" i="89" s="1"/>
  <c r="AG32" i="89" s="1"/>
  <c r="AJ30" i="89"/>
  <c r="BU33" i="89"/>
  <c r="BN33" i="89" s="1"/>
  <c r="AG30" i="89" s="1"/>
  <c r="BU23" i="89"/>
  <c r="BL11" i="89"/>
  <c r="AE23" i="89" s="1"/>
  <c r="BX30" i="88"/>
  <c r="AO33" i="88" s="1"/>
  <c r="BX29" i="88"/>
  <c r="AO34" i="88" s="1"/>
  <c r="BX32" i="88"/>
  <c r="AO31" i="88" s="1"/>
  <c r="BX34" i="88"/>
  <c r="AO29" i="88" s="1"/>
  <c r="BX31" i="88"/>
  <c r="AO32" i="88" s="1"/>
  <c r="AS46" i="65"/>
  <c r="AQ19" i="65" s="1"/>
  <c r="AH9" i="65" s="1"/>
  <c r="AS42" i="65"/>
  <c r="AQ15" i="65" s="1"/>
  <c r="AH13" i="65" s="1"/>
  <c r="AS43" i="65"/>
  <c r="AQ16" i="65" s="1"/>
  <c r="AH12" i="65" s="1"/>
  <c r="BE32" i="55"/>
  <c r="AJ24" i="58"/>
  <c r="AT37" i="53"/>
  <c r="AF37" i="53" s="1"/>
  <c r="BJ6" i="58"/>
  <c r="BI5" i="49"/>
  <c r="AH48" i="65"/>
  <c r="BE32" i="51"/>
  <c r="BE5" i="51" s="1"/>
  <c r="AG5" i="51" s="1"/>
  <c r="BH24" i="57"/>
  <c r="BF23" i="59"/>
  <c r="BE41" i="58"/>
  <c r="AE41" i="58" s="1"/>
  <c r="AI48" i="65"/>
  <c r="AS54" i="65"/>
  <c r="AM26" i="65" s="1"/>
  <c r="AD25" i="65" s="1"/>
  <c r="BJ5" i="49"/>
  <c r="AJ5" i="49" s="1"/>
  <c r="BC32" i="51"/>
  <c r="AE32" i="51" s="1"/>
  <c r="BK6" i="58"/>
  <c r="AQ48" i="65"/>
  <c r="AQ32" i="65" s="1"/>
  <c r="AH32" i="65" s="1"/>
  <c r="AZ37" i="53"/>
  <c r="AL37" i="53" s="1"/>
  <c r="BL24" i="58"/>
  <c r="AS55" i="65"/>
  <c r="AR27" i="65" s="1"/>
  <c r="AI24" i="65" s="1"/>
  <c r="AS38" i="65"/>
  <c r="AN11" i="65" s="1"/>
  <c r="AE17" i="65" s="1"/>
  <c r="BK6" i="70"/>
  <c r="BF6" i="59"/>
  <c r="AH6" i="59" s="1"/>
  <c r="AW37" i="53"/>
  <c r="AI37" i="53" s="1"/>
  <c r="AM48" i="65"/>
  <c r="AM32" i="65" s="1"/>
  <c r="AS37" i="53"/>
  <c r="AE37" i="53" s="1"/>
  <c r="BF32" i="51"/>
  <c r="BF5" i="51" s="1"/>
  <c r="AH5" i="51" s="1"/>
  <c r="BK6" i="67"/>
  <c r="AK6" i="67" s="1"/>
  <c r="AR37" i="53"/>
  <c r="AD37" i="53" s="1"/>
  <c r="BC32" i="55"/>
  <c r="BI18" i="81"/>
  <c r="AI16" i="81" s="1"/>
  <c r="BI22" i="82"/>
  <c r="AI12" i="82" s="1"/>
  <c r="BF11" i="85"/>
  <c r="AF23" i="85" s="1"/>
  <c r="BO24" i="79"/>
  <c r="BO6" i="79" s="1"/>
  <c r="AK6" i="79" s="1"/>
  <c r="BE11" i="85"/>
  <c r="AE23" i="85" s="1"/>
  <c r="BJ20" i="85"/>
  <c r="AJ14" i="85" s="1"/>
  <c r="BI31" i="85"/>
  <c r="AI34" i="85" s="1"/>
  <c r="BK23" i="85"/>
  <c r="BI33" i="85"/>
  <c r="AI32" i="85" s="1"/>
  <c r="BJ30" i="85"/>
  <c r="BK17" i="85"/>
  <c r="BJ16" i="85"/>
  <c r="AJ18" i="85" s="1"/>
  <c r="BI20" i="85"/>
  <c r="BK30" i="85"/>
  <c r="AK35" i="85" s="1"/>
  <c r="BI13" i="85"/>
  <c r="BJ23" i="85"/>
  <c r="AJ11" i="85" s="1"/>
  <c r="BK34" i="85"/>
  <c r="BJ14" i="85"/>
  <c r="AJ20" i="85" s="1"/>
  <c r="BI17" i="85"/>
  <c r="BI16" i="85"/>
  <c r="AI18" i="85" s="1"/>
  <c r="BI35" i="85"/>
  <c r="BK31" i="85"/>
  <c r="AK34" i="85" s="1"/>
  <c r="BJ32" i="85"/>
  <c r="AJ33" i="85" s="1"/>
  <c r="BJ22" i="85"/>
  <c r="AJ12" i="85" s="1"/>
  <c r="BK21" i="85"/>
  <c r="AK13" i="85" s="1"/>
  <c r="BJ18" i="85"/>
  <c r="AJ16" i="85" s="1"/>
  <c r="BI23" i="85"/>
  <c r="AI11" i="85" s="1"/>
  <c r="BI19" i="85"/>
  <c r="BJ17" i="85"/>
  <c r="AJ17" i="85" s="1"/>
  <c r="BJ31" i="85"/>
  <c r="AJ34" i="85" s="1"/>
  <c r="BJ21" i="85"/>
  <c r="BK19" i="85"/>
  <c r="AK15" i="85" s="1"/>
  <c r="BI15" i="85"/>
  <c r="BJ34" i="85"/>
  <c r="AJ31" i="85" s="1"/>
  <c r="BI32" i="85"/>
  <c r="BJ19" i="85"/>
  <c r="AJ15" i="85" s="1"/>
  <c r="BI18" i="85"/>
  <c r="AI16" i="85" s="1"/>
  <c r="BK35" i="85"/>
  <c r="BJ13" i="85"/>
  <c r="AJ21" i="85" s="1"/>
  <c r="BI21" i="85"/>
  <c r="BJ15" i="85"/>
  <c r="AJ19" i="85" s="1"/>
  <c r="BJ12" i="85"/>
  <c r="AJ22" i="85" s="1"/>
  <c r="BK14" i="85"/>
  <c r="AK20" i="85" s="1"/>
  <c r="BK33" i="85"/>
  <c r="BI30" i="85"/>
  <c r="BI12" i="85"/>
  <c r="AI22" i="85" s="1"/>
  <c r="BK15" i="85"/>
  <c r="BK22" i="85"/>
  <c r="AK12" i="85" s="1"/>
  <c r="BK18" i="85"/>
  <c r="BJ33" i="85"/>
  <c r="AJ32" i="85" s="1"/>
  <c r="BK12" i="85"/>
  <c r="AL13" i="80"/>
  <c r="BD22" i="80"/>
  <c r="AD12" i="80" s="1"/>
  <c r="BP14" i="83"/>
  <c r="BF14" i="83" s="1"/>
  <c r="AK14" i="89"/>
  <c r="AK24" i="89" s="1"/>
  <c r="BY20" i="88"/>
  <c r="BL13" i="84"/>
  <c r="AL21" i="84" s="1"/>
  <c r="BL19" i="86"/>
  <c r="BE19" i="86" s="1"/>
  <c r="AE15" i="86" s="1"/>
  <c r="AM32" i="79"/>
  <c r="AM35" i="79" s="1"/>
  <c r="AL22" i="80"/>
  <c r="AL21" i="80"/>
  <c r="BR24" i="79"/>
  <c r="BR6" i="79" s="1"/>
  <c r="AN6" i="79" s="1"/>
  <c r="BP31" i="83"/>
  <c r="AN34" i="83" s="1"/>
  <c r="AJ20" i="83"/>
  <c r="BI21" i="82"/>
  <c r="BL21" i="82" s="1"/>
  <c r="BS35" i="90"/>
  <c r="BI32" i="82"/>
  <c r="AI33" i="82" s="1"/>
  <c r="BL30" i="84"/>
  <c r="BF30" i="84" s="1"/>
  <c r="AF35" i="84" s="1"/>
  <c r="BL14" i="84"/>
  <c r="BF14" i="84" s="1"/>
  <c r="AF20" i="84" s="1"/>
  <c r="BI33" i="82"/>
  <c r="BL33" i="82" s="1"/>
  <c r="AM36" i="83"/>
  <c r="BF19" i="80"/>
  <c r="AF15" i="80" s="1"/>
  <c r="BH32" i="79"/>
  <c r="AD31" i="79" s="1"/>
  <c r="AI22" i="80"/>
  <c r="AK14" i="88"/>
  <c r="AK35" i="88"/>
  <c r="AK35" i="89"/>
  <c r="BT17" i="90"/>
  <c r="AP17" i="90" s="1"/>
  <c r="BU24" i="88"/>
  <c r="BY17" i="88"/>
  <c r="AI21" i="80"/>
  <c r="AI21" i="84"/>
  <c r="BO35" i="79"/>
  <c r="AI20" i="85"/>
  <c r="AK17" i="90"/>
  <c r="AK13" i="80"/>
  <c r="AK24" i="80" s="1"/>
  <c r="BY12" i="88"/>
  <c r="BP19" i="83"/>
  <c r="BF19" i="83" s="1"/>
  <c r="AD15" i="83" s="1"/>
  <c r="AJ15" i="86"/>
  <c r="AJ20" i="89"/>
  <c r="BT18" i="90"/>
  <c r="BJ18" i="90" s="1"/>
  <c r="AF16" i="90" s="1"/>
  <c r="AJ18" i="80"/>
  <c r="AJ24" i="80" s="1"/>
  <c r="BT14" i="79"/>
  <c r="BL14" i="79" s="1"/>
  <c r="AH20" i="79" s="1"/>
  <c r="BI12" i="82"/>
  <c r="BL12" i="82" s="1"/>
  <c r="BD12" i="82" s="1"/>
  <c r="AD22" i="82" s="1"/>
  <c r="AK36" i="82"/>
  <c r="BT31" i="90"/>
  <c r="BL31" i="90" s="1"/>
  <c r="AH32" i="90" s="1"/>
  <c r="AL35" i="90"/>
  <c r="BT21" i="90"/>
  <c r="BL21" i="90" s="1"/>
  <c r="AH13" i="90" s="1"/>
  <c r="BL23" i="84"/>
  <c r="BD23" i="84" s="1"/>
  <c r="AD11" i="84" s="1"/>
  <c r="BL18" i="84"/>
  <c r="BF18" i="84" s="1"/>
  <c r="AF16" i="84" s="1"/>
  <c r="BD20" i="80"/>
  <c r="AD14" i="80" s="1"/>
  <c r="BL17" i="84"/>
  <c r="AL17" i="84" s="1"/>
  <c r="BI30" i="82"/>
  <c r="BL30" i="82" s="1"/>
  <c r="BP13" i="83"/>
  <c r="BH13" i="83" s="1"/>
  <c r="AF21" i="83" s="1"/>
  <c r="BI14" i="82"/>
  <c r="BL14" i="82" s="1"/>
  <c r="BF18" i="80"/>
  <c r="AF16" i="80" s="1"/>
  <c r="BP24" i="79"/>
  <c r="BP6" i="79" s="1"/>
  <c r="AL6" i="79" s="1"/>
  <c r="BP35" i="90"/>
  <c r="BL15" i="84"/>
  <c r="BF15" i="84" s="1"/>
  <c r="AF19" i="84" s="1"/>
  <c r="BM36" i="83"/>
  <c r="BT35" i="88"/>
  <c r="BL35" i="84"/>
  <c r="BD35" i="84" s="1"/>
  <c r="AD30" i="84" s="1"/>
  <c r="BS35" i="79"/>
  <c r="BP23" i="83"/>
  <c r="BI23" i="83" s="1"/>
  <c r="AG11" i="83" s="1"/>
  <c r="BP16" i="83"/>
  <c r="AN18" i="83" s="1"/>
  <c r="BU35" i="88"/>
  <c r="BI17" i="82"/>
  <c r="AI17" i="82" s="1"/>
  <c r="BL21" i="86"/>
  <c r="AL13" i="86" s="1"/>
  <c r="BD14" i="80"/>
  <c r="AD20" i="80" s="1"/>
  <c r="BL12" i="84"/>
  <c r="BE12" i="84" s="1"/>
  <c r="AE22" i="84" s="1"/>
  <c r="AM35" i="88"/>
  <c r="BI20" i="82"/>
  <c r="BL20" i="82" s="1"/>
  <c r="BD20" i="82" s="1"/>
  <c r="AD14" i="82" s="1"/>
  <c r="BL31" i="80"/>
  <c r="BE31" i="80" s="1"/>
  <c r="AE34" i="80" s="1"/>
  <c r="BL30" i="80"/>
  <c r="BF30" i="80" s="1"/>
  <c r="AF35" i="80" s="1"/>
  <c r="BO36" i="83"/>
  <c r="BV35" i="88"/>
  <c r="BP24" i="90"/>
  <c r="BP6" i="90" s="1"/>
  <c r="AL6" i="90" s="1"/>
  <c r="BT34" i="90"/>
  <c r="BJ34" i="90" s="1"/>
  <c r="AF29" i="90" s="1"/>
  <c r="BK36" i="82"/>
  <c r="BJ17" i="86"/>
  <c r="AI13" i="84"/>
  <c r="BL21" i="84"/>
  <c r="AL13" i="84" s="1"/>
  <c r="BJ6" i="86"/>
  <c r="AJ6" i="86" s="1"/>
  <c r="AK17" i="84"/>
  <c r="BL11" i="80"/>
  <c r="AL23" i="80" s="1"/>
  <c r="AP30" i="79"/>
  <c r="BJ33" i="79"/>
  <c r="AF30" i="79" s="1"/>
  <c r="BJ18" i="86"/>
  <c r="BR29" i="90"/>
  <c r="AN34" i="90" s="1"/>
  <c r="AN35" i="90" s="1"/>
  <c r="BI35" i="82"/>
  <c r="BL35" i="82" s="1"/>
  <c r="AL32" i="79"/>
  <c r="AL35" i="79" s="1"/>
  <c r="BP35" i="79"/>
  <c r="BT31" i="79"/>
  <c r="AP32" i="79" s="1"/>
  <c r="AI31" i="85"/>
  <c r="AN15" i="90"/>
  <c r="BT19" i="90"/>
  <c r="BJ19" i="90" s="1"/>
  <c r="AF15" i="90" s="1"/>
  <c r="BP18" i="83"/>
  <c r="BG18" i="83" s="1"/>
  <c r="AE16" i="83" s="1"/>
  <c r="AJ16" i="83"/>
  <c r="BI14" i="86"/>
  <c r="BI6" i="86"/>
  <c r="AI6" i="86" s="1"/>
  <c r="AK33" i="84"/>
  <c r="AK36" i="84" s="1"/>
  <c r="BK36" i="84"/>
  <c r="AM22" i="90"/>
  <c r="AM24" i="90" s="1"/>
  <c r="BQ24" i="90"/>
  <c r="BQ6" i="90" s="1"/>
  <c r="AM6" i="90" s="1"/>
  <c r="AI18" i="86"/>
  <c r="BL16" i="86"/>
  <c r="BF16" i="86" s="1"/>
  <c r="AF18" i="86" s="1"/>
  <c r="AJ14" i="84"/>
  <c r="AJ24" i="84" s="1"/>
  <c r="BL20" i="84"/>
  <c r="BD20" i="84" s="1"/>
  <c r="AD14" i="84" s="1"/>
  <c r="BO35" i="90"/>
  <c r="BI31" i="82"/>
  <c r="AI34" i="82" s="1"/>
  <c r="AJ17" i="83"/>
  <c r="BP17" i="83"/>
  <c r="BG17" i="83" s="1"/>
  <c r="AE17" i="83" s="1"/>
  <c r="BS12" i="90"/>
  <c r="BS24" i="90" s="1"/>
  <c r="BS6" i="90" s="1"/>
  <c r="AO6" i="90" s="1"/>
  <c r="BJ20" i="86"/>
  <c r="AJ11" i="89"/>
  <c r="AJ31" i="84"/>
  <c r="BL34" i="84"/>
  <c r="BF34" i="84" s="1"/>
  <c r="AF31" i="84" s="1"/>
  <c r="BI13" i="82"/>
  <c r="AI21" i="82" s="1"/>
  <c r="BT15" i="90"/>
  <c r="BK15" i="90" s="1"/>
  <c r="AG19" i="90" s="1"/>
  <c r="BL23" i="86"/>
  <c r="BE23" i="86" s="1"/>
  <c r="AE11" i="86" s="1"/>
  <c r="AJ11" i="86"/>
  <c r="AK12" i="84"/>
  <c r="BL22" i="84"/>
  <c r="BF22" i="84" s="1"/>
  <c r="AF12" i="84" s="1"/>
  <c r="BQ35" i="90"/>
  <c r="AM31" i="90"/>
  <c r="AM35" i="90" s="1"/>
  <c r="BL33" i="80"/>
  <c r="AL32" i="80" s="1"/>
  <c r="AI32" i="80"/>
  <c r="AI36" i="80" s="1"/>
  <c r="BK36" i="86"/>
  <c r="BI36" i="80"/>
  <c r="AL36" i="83"/>
  <c r="AJ34" i="84"/>
  <c r="AJ36" i="83"/>
  <c r="BJ33" i="86"/>
  <c r="AJ32" i="86" s="1"/>
  <c r="AJ36" i="86" s="1"/>
  <c r="AJ36" i="80"/>
  <c r="BR24" i="89"/>
  <c r="BL33" i="84"/>
  <c r="BF33" i="84" s="1"/>
  <c r="AF32" i="84" s="1"/>
  <c r="BT22" i="90"/>
  <c r="AP12" i="90" s="1"/>
  <c r="BP32" i="83"/>
  <c r="AN33" i="83" s="1"/>
  <c r="BP33" i="83"/>
  <c r="BF33" i="83" s="1"/>
  <c r="AD32" i="83" s="1"/>
  <c r="BR35" i="79"/>
  <c r="BT33" i="90"/>
  <c r="BI33" i="90" s="1"/>
  <c r="AE30" i="90" s="1"/>
  <c r="AI18" i="80"/>
  <c r="BJ36" i="82"/>
  <c r="BI23" i="82"/>
  <c r="BL23" i="82" s="1"/>
  <c r="AK24" i="83"/>
  <c r="AL17" i="80"/>
  <c r="BI16" i="82"/>
  <c r="AI18" i="82" s="1"/>
  <c r="BT14" i="90"/>
  <c r="BL14" i="90" s="1"/>
  <c r="AH20" i="90" s="1"/>
  <c r="BL32" i="84"/>
  <c r="BD32" i="84" s="1"/>
  <c r="AD33" i="84" s="1"/>
  <c r="BI18" i="82"/>
  <c r="BL18" i="82" s="1"/>
  <c r="BI19" i="82"/>
  <c r="BL19" i="82" s="1"/>
  <c r="BD19" i="82" s="1"/>
  <c r="AD15" i="82" s="1"/>
  <c r="BI15" i="82"/>
  <c r="BL15" i="82" s="1"/>
  <c r="BD15" i="82" s="1"/>
  <c r="AD19" i="82" s="1"/>
  <c r="AK36" i="83"/>
  <c r="BY23" i="88"/>
  <c r="BO23" i="88" s="1"/>
  <c r="AF11" i="88" s="1"/>
  <c r="AM24" i="79"/>
  <c r="AL23" i="85"/>
  <c r="BN6" i="83"/>
  <c r="AK18" i="85"/>
  <c r="BR24" i="90"/>
  <c r="BR6" i="90" s="1"/>
  <c r="AN6" i="90" s="1"/>
  <c r="BT30" i="90"/>
  <c r="BI30" i="90" s="1"/>
  <c r="AE33" i="90" s="1"/>
  <c r="BI34" i="82"/>
  <c r="BL34" i="82" s="1"/>
  <c r="AL31" i="82" s="1"/>
  <c r="BQ35" i="89"/>
  <c r="BY21" i="88"/>
  <c r="BN36" i="83"/>
  <c r="BK6" i="86"/>
  <c r="AK6" i="86" s="1"/>
  <c r="BI33" i="79"/>
  <c r="AE30" i="79" s="1"/>
  <c r="AM24" i="88"/>
  <c r="BX24" i="88"/>
  <c r="BL36" i="83"/>
  <c r="AJ31" i="89"/>
  <c r="BY13" i="88"/>
  <c r="AJ13" i="86"/>
  <c r="BI36" i="84"/>
  <c r="BL19" i="84"/>
  <c r="AL15" i="84" s="1"/>
  <c r="BL35" i="80"/>
  <c r="AL30" i="80" s="1"/>
  <c r="BF15" i="80"/>
  <c r="AF19" i="80" s="1"/>
  <c r="BL32" i="86"/>
  <c r="BD32" i="86" s="1"/>
  <c r="AD33" i="86" s="1"/>
  <c r="BL34" i="80"/>
  <c r="BF34" i="80" s="1"/>
  <c r="AF31" i="80" s="1"/>
  <c r="AI19" i="86"/>
  <c r="BL32" i="80"/>
  <c r="BF32" i="80" s="1"/>
  <c r="AF33" i="80" s="1"/>
  <c r="BT23" i="90"/>
  <c r="BK23" i="90" s="1"/>
  <c r="AG11" i="90" s="1"/>
  <c r="BP22" i="83"/>
  <c r="AN12" i="83" s="1"/>
  <c r="AJ33" i="84"/>
  <c r="BY14" i="88"/>
  <c r="AI17" i="80"/>
  <c r="AN19" i="90"/>
  <c r="BT20" i="90"/>
  <c r="BH20" i="90" s="1"/>
  <c r="AD14" i="90" s="1"/>
  <c r="AM21" i="83"/>
  <c r="BS35" i="89"/>
  <c r="BM24" i="83"/>
  <c r="AK11" i="88"/>
  <c r="BP35" i="83"/>
  <c r="BG35" i="83" s="1"/>
  <c r="AE30" i="83" s="1"/>
  <c r="BL6" i="83"/>
  <c r="AJ6" i="83" s="1"/>
  <c r="BY22" i="88"/>
  <c r="AJ35" i="84"/>
  <c r="BP21" i="83"/>
  <c r="BH21" i="83" s="1"/>
  <c r="AF13" i="83" s="1"/>
  <c r="BK24" i="86"/>
  <c r="BP34" i="83"/>
  <c r="AJ12" i="86"/>
  <c r="BR35" i="89"/>
  <c r="BL31" i="86"/>
  <c r="BD31" i="86" s="1"/>
  <c r="AD34" i="86" s="1"/>
  <c r="AK18" i="84"/>
  <c r="BO24" i="83"/>
  <c r="BT32" i="90"/>
  <c r="BL32" i="90" s="1"/>
  <c r="AH31" i="90" s="1"/>
  <c r="AK33" i="85"/>
  <c r="AK33" i="86"/>
  <c r="AK36" i="86" s="1"/>
  <c r="BH30" i="79"/>
  <c r="AD33" i="79" s="1"/>
  <c r="BK32" i="79"/>
  <c r="AG31" i="79" s="1"/>
  <c r="BU6" i="88"/>
  <c r="BQ24" i="89"/>
  <c r="BO24" i="90"/>
  <c r="BO6" i="90" s="1"/>
  <c r="BJ6" i="82"/>
  <c r="BV6" i="88"/>
  <c r="BY15" i="88"/>
  <c r="BY19" i="88"/>
  <c r="BY16" i="88"/>
  <c r="BL35" i="86"/>
  <c r="BF35" i="86" s="1"/>
  <c r="AF30" i="86" s="1"/>
  <c r="AI16" i="80"/>
  <c r="BD23" i="80"/>
  <c r="AD11" i="80" s="1"/>
  <c r="BT13" i="90"/>
  <c r="BL13" i="90" s="1"/>
  <c r="AH21" i="90" s="1"/>
  <c r="BP12" i="83"/>
  <c r="BH12" i="83" s="1"/>
  <c r="AF22" i="83" s="1"/>
  <c r="BV24" i="88"/>
  <c r="BP15" i="83"/>
  <c r="BF15" i="83" s="1"/>
  <c r="BT16" i="90"/>
  <c r="BL16" i="90" s="1"/>
  <c r="AH18" i="90" s="1"/>
  <c r="BP30" i="83"/>
  <c r="BI30" i="83" s="1"/>
  <c r="AG35" i="83" s="1"/>
  <c r="BT6" i="88"/>
  <c r="AK6" i="88" s="1"/>
  <c r="BX6" i="88"/>
  <c r="BY18" i="88"/>
  <c r="BL34" i="86"/>
  <c r="AL31" i="86" s="1"/>
  <c r="BP20" i="83"/>
  <c r="BI20" i="83" s="1"/>
  <c r="AG14" i="83" s="1"/>
  <c r="BL22" i="86"/>
  <c r="BE22" i="86" s="1"/>
  <c r="AE12" i="86" s="1"/>
  <c r="BI30" i="79"/>
  <c r="AE33" i="79" s="1"/>
  <c r="BJ29" i="79"/>
  <c r="AF34" i="79" s="1"/>
  <c r="BI17" i="79"/>
  <c r="AE17" i="79" s="1"/>
  <c r="BL32" i="79"/>
  <c r="AH31" i="79" s="1"/>
  <c r="AL24" i="90"/>
  <c r="AO23" i="90"/>
  <c r="AK36" i="80"/>
  <c r="BH17" i="79"/>
  <c r="AD17" i="79" s="1"/>
  <c r="BL33" i="79"/>
  <c r="AH30" i="79" s="1"/>
  <c r="BT24" i="88"/>
  <c r="AN23" i="79"/>
  <c r="AN24" i="79" s="1"/>
  <c r="BY11" i="88"/>
  <c r="AP23" i="88" s="1"/>
  <c r="BK33" i="79"/>
  <c r="AG30" i="79" s="1"/>
  <c r="BL13" i="79"/>
  <c r="AH21" i="79" s="1"/>
  <c r="AI35" i="86"/>
  <c r="AI36" i="86" s="1"/>
  <c r="AO35" i="90"/>
  <c r="BI36" i="86"/>
  <c r="AL35" i="88"/>
  <c r="AK35" i="90"/>
  <c r="AL24" i="88"/>
  <c r="BT11" i="90"/>
  <c r="BH11" i="90" s="1"/>
  <c r="AD23" i="90" s="1"/>
  <c r="AJ24" i="82"/>
  <c r="AK23" i="90"/>
  <c r="AK24" i="86"/>
  <c r="BL11" i="86"/>
  <c r="BE11" i="86" s="1"/>
  <c r="AE23" i="86" s="1"/>
  <c r="AD23" i="85"/>
  <c r="AL24" i="83"/>
  <c r="AJ36" i="82"/>
  <c r="BK12" i="79"/>
  <c r="AG22" i="79" s="1"/>
  <c r="AI36" i="84"/>
  <c r="AJ21" i="86"/>
  <c r="BL13" i="86"/>
  <c r="BE13" i="86" s="1"/>
  <c r="AE21" i="86" s="1"/>
  <c r="BH33" i="79"/>
  <c r="AD30" i="79" s="1"/>
  <c r="BL11" i="82"/>
  <c r="BD11" i="82" s="1"/>
  <c r="AD23" i="82" s="1"/>
  <c r="AI23" i="82"/>
  <c r="AM23" i="83"/>
  <c r="AK23" i="82"/>
  <c r="AK24" i="82" s="1"/>
  <c r="AJ23" i="85"/>
  <c r="BP11" i="83"/>
  <c r="BI11" i="83" s="1"/>
  <c r="AG23" i="83" s="1"/>
  <c r="AO35" i="79"/>
  <c r="BL11" i="84"/>
  <c r="BD11" i="84" s="1"/>
  <c r="AD23" i="84" s="1"/>
  <c r="AI23" i="84"/>
  <c r="BQ24" i="79"/>
  <c r="BQ6" i="79" s="1"/>
  <c r="AM6" i="79" s="1"/>
  <c r="AJ23" i="86"/>
  <c r="AO24" i="79"/>
  <c r="BS24" i="79"/>
  <c r="BS6" i="79" s="1"/>
  <c r="AO6" i="79" s="1"/>
  <c r="BT11" i="79"/>
  <c r="BK11" i="79" s="1"/>
  <c r="AG23" i="79" s="1"/>
  <c r="AN23" i="89"/>
  <c r="BK11" i="89"/>
  <c r="AD23" i="89" s="1"/>
  <c r="AP19" i="79"/>
  <c r="BK15" i="79"/>
  <c r="AG19" i="79" s="1"/>
  <c r="BJ15" i="79"/>
  <c r="AF19" i="79" s="1"/>
  <c r="BK23" i="79"/>
  <c r="AG11" i="79" s="1"/>
  <c r="AP11" i="79"/>
  <c r="BJ23" i="79"/>
  <c r="AF11" i="79" s="1"/>
  <c r="BI23" i="79"/>
  <c r="AE11" i="79" s="1"/>
  <c r="BI16" i="79"/>
  <c r="AE18" i="79" s="1"/>
  <c r="BH16" i="79"/>
  <c r="AD18" i="79" s="1"/>
  <c r="AP18" i="79"/>
  <c r="BL16" i="79"/>
  <c r="AH18" i="79" s="1"/>
  <c r="BK19" i="79"/>
  <c r="AG15" i="79" s="1"/>
  <c r="AP15" i="79"/>
  <c r="BJ19" i="79"/>
  <c r="AF15" i="79" s="1"/>
  <c r="BI19" i="79"/>
  <c r="AE15" i="79" s="1"/>
  <c r="BI15" i="79"/>
  <c r="AE19" i="79" s="1"/>
  <c r="BH19" i="79"/>
  <c r="AD15" i="79" s="1"/>
  <c r="BH15" i="79"/>
  <c r="AD19" i="79" s="1"/>
  <c r="BL23" i="79"/>
  <c r="AH11" i="79" s="1"/>
  <c r="AP21" i="79"/>
  <c r="BK13" i="79"/>
  <c r="AG21" i="79" s="1"/>
  <c r="BJ13" i="79"/>
  <c r="AF21" i="79" s="1"/>
  <c r="BK21" i="79"/>
  <c r="AG13" i="79" s="1"/>
  <c r="AP13" i="79"/>
  <c r="BJ21" i="79"/>
  <c r="AF13" i="79" s="1"/>
  <c r="BI18" i="79"/>
  <c r="AE16" i="79" s="1"/>
  <c r="BH18" i="79"/>
  <c r="AD16" i="79" s="1"/>
  <c r="AP16" i="79"/>
  <c r="BL18" i="79"/>
  <c r="AH16" i="79" s="1"/>
  <c r="BH23" i="79"/>
  <c r="AD11" i="79" s="1"/>
  <c r="BI12" i="79"/>
  <c r="AE22" i="79" s="1"/>
  <c r="AP22" i="79"/>
  <c r="BH12" i="79"/>
  <c r="AD22" i="79" s="1"/>
  <c r="BL12" i="79"/>
  <c r="AH22" i="79" s="1"/>
  <c r="BK34" i="79"/>
  <c r="AG29" i="79" s="1"/>
  <c r="BJ34" i="79"/>
  <c r="AF29" i="79" s="1"/>
  <c r="AP29" i="79"/>
  <c r="BI34" i="79"/>
  <c r="AE29" i="79" s="1"/>
  <c r="BI21" i="79"/>
  <c r="AE13" i="79" s="1"/>
  <c r="BJ18" i="79"/>
  <c r="AF16" i="79" s="1"/>
  <c r="BJ16" i="79"/>
  <c r="AF18" i="79" s="1"/>
  <c r="BL34" i="79"/>
  <c r="AH29" i="79" s="1"/>
  <c r="BL21" i="79"/>
  <c r="AH13" i="79" s="1"/>
  <c r="BI20" i="79"/>
  <c r="AE14" i="79" s="1"/>
  <c r="BL20" i="79"/>
  <c r="AH14" i="79" s="1"/>
  <c r="AP14" i="79"/>
  <c r="BK20" i="79"/>
  <c r="AG14" i="79" s="1"/>
  <c r="BH20" i="79"/>
  <c r="AD14" i="79" s="1"/>
  <c r="BI22" i="79"/>
  <c r="AE12" i="79" s="1"/>
  <c r="BL22" i="79"/>
  <c r="AH12" i="79" s="1"/>
  <c r="AP12" i="79"/>
  <c r="BH22" i="79"/>
  <c r="AD12" i="79" s="1"/>
  <c r="BK22" i="79"/>
  <c r="AG12" i="79" s="1"/>
  <c r="AN35" i="79"/>
  <c r="BK18" i="79"/>
  <c r="AG16" i="79" s="1"/>
  <c r="BK16" i="79"/>
  <c r="AG18" i="79" s="1"/>
  <c r="AK24" i="79"/>
  <c r="AK35" i="79"/>
  <c r="BL19" i="79"/>
  <c r="AH15" i="79" s="1"/>
  <c r="AP34" i="79"/>
  <c r="BI29" i="79"/>
  <c r="AE34" i="79" s="1"/>
  <c r="BH29" i="79"/>
  <c r="AD34" i="79" s="1"/>
  <c r="BL29" i="79"/>
  <c r="AH34" i="79" s="1"/>
  <c r="BH21" i="79"/>
  <c r="AD13" i="79" s="1"/>
  <c r="BL15" i="79"/>
  <c r="AH19" i="79" s="1"/>
  <c r="BI13" i="79"/>
  <c r="AE21" i="79" s="1"/>
  <c r="BJ32" i="79"/>
  <c r="AF31" i="79" s="1"/>
  <c r="AP31" i="79"/>
  <c r="BK30" i="79"/>
  <c r="AG33" i="79" s="1"/>
  <c r="BJ30" i="79"/>
  <c r="AF33" i="79" s="1"/>
  <c r="AP33" i="79"/>
  <c r="BK17" i="79"/>
  <c r="AG17" i="79" s="1"/>
  <c r="AP17" i="79"/>
  <c r="BJ17" i="79"/>
  <c r="AF17" i="79" s="1"/>
  <c r="AP40" i="65"/>
  <c r="AP48" i="65"/>
  <c r="AP32" i="65" s="1"/>
  <c r="AG32" i="65" s="1"/>
  <c r="AV51" i="53"/>
  <c r="AV55" i="53" s="1"/>
  <c r="AV37" i="53"/>
  <c r="AH37" i="53" s="1"/>
  <c r="AE51" i="65"/>
  <c r="AS56" i="65"/>
  <c r="AM28" i="65" s="1"/>
  <c r="AD23" i="65" s="1"/>
  <c r="BR18" i="50"/>
  <c r="BR7" i="50"/>
  <c r="AN7" i="50" s="1"/>
  <c r="AS45" i="65"/>
  <c r="AQ18" i="65" s="1"/>
  <c r="AH10" i="65" s="1"/>
  <c r="AD38" i="65"/>
  <c r="AD48" i="65" s="1"/>
  <c r="AS44" i="65"/>
  <c r="AQ17" i="65" s="1"/>
  <c r="AH11" i="65" s="1"/>
  <c r="AN40" i="65"/>
  <c r="AN48" i="65"/>
  <c r="AN32" i="65" s="1"/>
  <c r="AE32" i="65" s="1"/>
  <c r="BK20" i="49"/>
  <c r="BL20" i="49" s="1"/>
  <c r="BK5" i="49"/>
  <c r="AK5" i="49" s="1"/>
  <c r="BG45" i="55"/>
  <c r="AH37" i="55" s="1"/>
  <c r="BG48" i="55"/>
  <c r="AY47" i="53"/>
  <c r="AK49" i="53" s="1"/>
  <c r="AY37" i="53"/>
  <c r="AK37" i="53" s="1"/>
  <c r="BJ12" i="70"/>
  <c r="BL12" i="70" s="1"/>
  <c r="AL22" i="70" s="1"/>
  <c r="BJ6" i="70"/>
  <c r="BP16" i="50"/>
  <c r="BP26" i="50" s="1"/>
  <c r="BP7" i="50"/>
  <c r="AL7" i="50" s="1"/>
  <c r="AI15" i="59"/>
  <c r="BH18" i="59"/>
  <c r="AJ15" i="59" s="1"/>
  <c r="BH43" i="55"/>
  <c r="AI39" i="55" s="1"/>
  <c r="BH32" i="55"/>
  <c r="BO21" i="50"/>
  <c r="BO26" i="50" s="1"/>
  <c r="BO7" i="50"/>
  <c r="BI13" i="81"/>
  <c r="BL13" i="81" s="1"/>
  <c r="AU44" i="53"/>
  <c r="AU55" i="53" s="1"/>
  <c r="AU37" i="53"/>
  <c r="AG37" i="53" s="1"/>
  <c r="BJ32" i="55"/>
  <c r="BQ15" i="50"/>
  <c r="BQ26" i="50" s="1"/>
  <c r="BQ7" i="50"/>
  <c r="AM7" i="50" s="1"/>
  <c r="BA37" i="53"/>
  <c r="BJ15" i="67"/>
  <c r="BJ24" i="67" s="1"/>
  <c r="BJ6" i="67"/>
  <c r="AJ6" i="67" s="1"/>
  <c r="AS39" i="65"/>
  <c r="AO12" i="65" s="1"/>
  <c r="AF16" i="65" s="1"/>
  <c r="BK6" i="68"/>
  <c r="AK6" i="68" s="1"/>
  <c r="BB37" i="53"/>
  <c r="AZ55" i="53"/>
  <c r="BJ5" i="54"/>
  <c r="BI24" i="67"/>
  <c r="AS53" i="65"/>
  <c r="AN25" i="65" s="1"/>
  <c r="AE26" i="65" s="1"/>
  <c r="AS36" i="65"/>
  <c r="AP9" i="65" s="1"/>
  <c r="AG19" i="65" s="1"/>
  <c r="AS41" i="65"/>
  <c r="AP14" i="65" s="1"/>
  <c r="AG14" i="65" s="1"/>
  <c r="AS37" i="65"/>
  <c r="AR10" i="65" s="1"/>
  <c r="AI18" i="65" s="1"/>
  <c r="AR48" i="65"/>
  <c r="AR32" i="65" s="1"/>
  <c r="AI32" i="65" s="1"/>
  <c r="BI6" i="67"/>
  <c r="AI6" i="67" s="1"/>
  <c r="BD48" i="55"/>
  <c r="BS7" i="50"/>
  <c r="AO7" i="50" s="1"/>
  <c r="BF32" i="55"/>
  <c r="BI33" i="81"/>
  <c r="BL33" i="81" s="1"/>
  <c r="AL32" i="81" s="1"/>
  <c r="BK14" i="57"/>
  <c r="AL20" i="57" s="1"/>
  <c r="BK18" i="52"/>
  <c r="AK16" i="52" s="1"/>
  <c r="BA49" i="53"/>
  <c r="AM47" i="53" s="1"/>
  <c r="BI22" i="81"/>
  <c r="AI12" i="81" s="1"/>
  <c r="BJ20" i="81"/>
  <c r="AL41" i="58"/>
  <c r="AK14" i="57"/>
  <c r="AX51" i="53"/>
  <c r="AX55" i="53" s="1"/>
  <c r="AX37" i="53"/>
  <c r="AF38" i="51"/>
  <c r="BD17" i="51"/>
  <c r="AF11" i="51" s="1"/>
  <c r="AK24" i="58"/>
  <c r="AJ14" i="68"/>
  <c r="AJ14" i="70"/>
  <c r="AF38" i="55"/>
  <c r="AI45" i="53"/>
  <c r="AI38" i="51"/>
  <c r="BG17" i="51"/>
  <c r="AI11" i="51" s="1"/>
  <c r="BD32" i="51"/>
  <c r="BE17" i="51"/>
  <c r="AG11" i="51" s="1"/>
  <c r="AG38" i="51"/>
  <c r="AJ18" i="81"/>
  <c r="AJ49" i="53"/>
  <c r="AH14" i="59"/>
  <c r="BJ20" i="58"/>
  <c r="AJ13" i="49"/>
  <c r="AH38" i="55"/>
  <c r="AK17" i="49"/>
  <c r="AH42" i="55"/>
  <c r="BJ40" i="55"/>
  <c r="BK15" i="54"/>
  <c r="AM20" i="50"/>
  <c r="AI49" i="53"/>
  <c r="AF42" i="51"/>
  <c r="BD13" i="51"/>
  <c r="AF15" i="51" s="1"/>
  <c r="BJ20" i="52"/>
  <c r="AR51" i="53"/>
  <c r="AJ18" i="57"/>
  <c r="AI42" i="51"/>
  <c r="BG13" i="51"/>
  <c r="AI15" i="51" s="1"/>
  <c r="AJ13" i="57"/>
  <c r="AI44" i="53"/>
  <c r="AI37" i="51"/>
  <c r="BG18" i="51"/>
  <c r="AI10" i="51" s="1"/>
  <c r="AR61" i="53"/>
  <c r="BJ30" i="52"/>
  <c r="AJ33" i="69"/>
  <c r="AN36" i="50"/>
  <c r="AH30" i="59"/>
  <c r="AK62" i="53"/>
  <c r="AK31" i="68"/>
  <c r="BJ39" i="55"/>
  <c r="BK14" i="54"/>
  <c r="AM21" i="50"/>
  <c r="BH21" i="57"/>
  <c r="AH44" i="53"/>
  <c r="AH37" i="51"/>
  <c r="BF18" i="51"/>
  <c r="AH10" i="51" s="1"/>
  <c r="BI31" i="81"/>
  <c r="AG64" i="53"/>
  <c r="BJ52" i="55"/>
  <c r="BK29" i="54"/>
  <c r="AM36" i="50"/>
  <c r="BB52" i="53"/>
  <c r="BL21" i="52"/>
  <c r="AI12" i="49"/>
  <c r="AI13" i="67"/>
  <c r="BL21" i="67"/>
  <c r="AL13" i="67" s="1"/>
  <c r="BA61" i="53"/>
  <c r="BK30" i="52"/>
  <c r="AI33" i="70"/>
  <c r="BL30" i="70"/>
  <c r="AL33" i="70" s="1"/>
  <c r="AE55" i="55"/>
  <c r="AK13" i="70"/>
  <c r="AG37" i="55"/>
  <c r="AH50" i="53"/>
  <c r="AK18" i="49"/>
  <c r="BI35" i="81"/>
  <c r="AG60" i="53"/>
  <c r="BJ56" i="55"/>
  <c r="BK33" i="54"/>
  <c r="AM32" i="50"/>
  <c r="AK13" i="68"/>
  <c r="AI19" i="67"/>
  <c r="BJ14" i="54"/>
  <c r="BI39" i="55"/>
  <c r="AL21" i="50"/>
  <c r="AJ34" i="81"/>
  <c r="AJ64" i="53"/>
  <c r="BH32" i="57"/>
  <c r="AI50" i="53"/>
  <c r="BL32" i="68"/>
  <c r="AL31" i="68" s="1"/>
  <c r="AI31" i="68"/>
  <c r="BF12" i="51"/>
  <c r="AH16" i="51" s="1"/>
  <c r="AH43" i="51"/>
  <c r="AH43" i="55"/>
  <c r="AR65" i="53"/>
  <c r="BJ34" i="52"/>
  <c r="AN32" i="50"/>
  <c r="AH12" i="59"/>
  <c r="AK12" i="81"/>
  <c r="BJ22" i="58"/>
  <c r="AJ11" i="49"/>
  <c r="AJ12" i="67"/>
  <c r="AJ32" i="81"/>
  <c r="AJ50" i="53"/>
  <c r="AJ19" i="68"/>
  <c r="BG26" i="51"/>
  <c r="AI25" i="51" s="1"/>
  <c r="AI53" i="51"/>
  <c r="AI53" i="55"/>
  <c r="AK34" i="50"/>
  <c r="BT35" i="50"/>
  <c r="AP34" i="50" s="1"/>
  <c r="AF60" i="53"/>
  <c r="BB53" i="53"/>
  <c r="BL22" i="52"/>
  <c r="BL21" i="49"/>
  <c r="AL11" i="49" s="1"/>
  <c r="AI11" i="49"/>
  <c r="BL22" i="67"/>
  <c r="AL12" i="67" s="1"/>
  <c r="AI12" i="67"/>
  <c r="AK31" i="61"/>
  <c r="AK29" i="69"/>
  <c r="AE51" i="51"/>
  <c r="BC28" i="51"/>
  <c r="AE23" i="51" s="1"/>
  <c r="AO32" i="50"/>
  <c r="BH22" i="57"/>
  <c r="AH43" i="53"/>
  <c r="BF19" i="51"/>
  <c r="AH9" i="51" s="1"/>
  <c r="AH36" i="51"/>
  <c r="AJ22" i="81"/>
  <c r="AJ53" i="53"/>
  <c r="AF46" i="51"/>
  <c r="BD9" i="51"/>
  <c r="AF19" i="51" s="1"/>
  <c r="AH16" i="59"/>
  <c r="AK16" i="81"/>
  <c r="BJ18" i="58"/>
  <c r="AJ15" i="49"/>
  <c r="AJ16" i="67"/>
  <c r="BB45" i="53"/>
  <c r="BL14" i="52"/>
  <c r="AI19" i="49"/>
  <c r="BL13" i="49"/>
  <c r="AL19" i="49" s="1"/>
  <c r="BL14" i="67"/>
  <c r="AL20" i="67" s="1"/>
  <c r="AI20" i="67"/>
  <c r="AI46" i="53"/>
  <c r="AI15" i="68"/>
  <c r="BL19" i="68"/>
  <c r="AL15" i="68" s="1"/>
  <c r="AK15" i="69"/>
  <c r="BL19" i="70"/>
  <c r="AL15" i="70" s="1"/>
  <c r="AI15" i="70"/>
  <c r="BC16" i="51"/>
  <c r="AE12" i="51" s="1"/>
  <c r="AE39" i="51"/>
  <c r="AE39" i="55"/>
  <c r="AO17" i="50"/>
  <c r="AK21" i="81"/>
  <c r="BJ13" i="58"/>
  <c r="AJ20" i="49"/>
  <c r="AJ21" i="67"/>
  <c r="BD24" i="51"/>
  <c r="AF27" i="51" s="1"/>
  <c r="AF55" i="51"/>
  <c r="AS52" i="65"/>
  <c r="AQ24" i="65" s="1"/>
  <c r="AH27" i="65" s="1"/>
  <c r="BA65" i="53"/>
  <c r="BK34" i="52"/>
  <c r="AI22" i="68"/>
  <c r="AI46" i="55"/>
  <c r="BT14" i="50"/>
  <c r="AP24" i="50" s="1"/>
  <c r="AK24" i="50"/>
  <c r="BB49" i="53"/>
  <c r="BL18" i="52"/>
  <c r="BL17" i="49"/>
  <c r="AL15" i="49" s="1"/>
  <c r="AI15" i="49"/>
  <c r="BL18" i="67"/>
  <c r="AL16" i="67" s="1"/>
  <c r="AI16" i="67"/>
  <c r="BK14" i="52"/>
  <c r="BA45" i="53"/>
  <c r="BL14" i="70"/>
  <c r="AL20" i="70" s="1"/>
  <c r="AI20" i="70"/>
  <c r="AE44" i="55"/>
  <c r="AJ29" i="70"/>
  <c r="AF51" i="55"/>
  <c r="AJ12" i="57"/>
  <c r="AE43" i="53"/>
  <c r="AI36" i="55"/>
  <c r="AK14" i="50"/>
  <c r="BT24" i="50"/>
  <c r="AP14" i="50" s="1"/>
  <c r="AH22" i="59"/>
  <c r="AK22" i="81"/>
  <c r="BJ12" i="58"/>
  <c r="AJ21" i="49"/>
  <c r="BJ23" i="49"/>
  <c r="AJ22" i="67"/>
  <c r="BH18" i="57"/>
  <c r="AH47" i="53"/>
  <c r="BF15" i="51"/>
  <c r="AH13" i="51" s="1"/>
  <c r="AH40" i="51"/>
  <c r="AK51" i="53"/>
  <c r="AG44" i="51"/>
  <c r="BE11" i="51"/>
  <c r="AG17" i="51" s="1"/>
  <c r="AK32" i="57"/>
  <c r="AJ33" i="81"/>
  <c r="AJ63" i="53"/>
  <c r="AJ32" i="68"/>
  <c r="AI15" i="67"/>
  <c r="BL19" i="67"/>
  <c r="AL15" i="67" s="1"/>
  <c r="BI43" i="55"/>
  <c r="BJ18" i="54"/>
  <c r="AL17" i="50"/>
  <c r="AK20" i="49"/>
  <c r="AH45" i="55"/>
  <c r="AR43" i="53"/>
  <c r="BJ12" i="52"/>
  <c r="AH46" i="55"/>
  <c r="AJ32" i="67"/>
  <c r="BJ53" i="55"/>
  <c r="BK30" i="54"/>
  <c r="AM35" i="50"/>
  <c r="BL13" i="70"/>
  <c r="AL21" i="70" s="1"/>
  <c r="AI21" i="70"/>
  <c r="AE45" i="55"/>
  <c r="AE48" i="53"/>
  <c r="AK17" i="69"/>
  <c r="BC14" i="51"/>
  <c r="AE14" i="51" s="1"/>
  <c r="AE41" i="51"/>
  <c r="AO19" i="50"/>
  <c r="AY60" i="53"/>
  <c r="BE51" i="51"/>
  <c r="AN51" i="65"/>
  <c r="AJ11" i="81"/>
  <c r="AJ42" i="53"/>
  <c r="AF35" i="51"/>
  <c r="BD20" i="51"/>
  <c r="AF8" i="51" s="1"/>
  <c r="AK61" i="53"/>
  <c r="BE27" i="51"/>
  <c r="AG24" i="51" s="1"/>
  <c r="AG52" i="51"/>
  <c r="BJ17" i="52"/>
  <c r="AR48" i="53"/>
  <c r="AJ17" i="69"/>
  <c r="AN19" i="50"/>
  <c r="BB60" i="53"/>
  <c r="BL29" i="52"/>
  <c r="BI34" i="49"/>
  <c r="BI28" i="49"/>
  <c r="BI29" i="67"/>
  <c r="AQ51" i="65"/>
  <c r="AK15" i="81"/>
  <c r="BI19" i="81"/>
  <c r="BJ19" i="58"/>
  <c r="AG46" i="53"/>
  <c r="AJ14" i="49"/>
  <c r="AJ15" i="69"/>
  <c r="AK15" i="67"/>
  <c r="BI30" i="54"/>
  <c r="BC53" i="55"/>
  <c r="AN35" i="50"/>
  <c r="BA44" i="53"/>
  <c r="BK13" i="52"/>
  <c r="AF45" i="51"/>
  <c r="BD10" i="51"/>
  <c r="AF18" i="51" s="1"/>
  <c r="AJ17" i="68"/>
  <c r="AJ17" i="70"/>
  <c r="AF41" i="55"/>
  <c r="BJ29" i="52"/>
  <c r="AR60" i="53"/>
  <c r="BB51" i="51"/>
  <c r="BR38" i="50"/>
  <c r="BR32" i="50"/>
  <c r="BI23" i="81"/>
  <c r="AG42" i="53"/>
  <c r="BJ47" i="55"/>
  <c r="BK22" i="54"/>
  <c r="AM13" i="50"/>
  <c r="AK19" i="49"/>
  <c r="BG28" i="59"/>
  <c r="BA54" i="53"/>
  <c r="BK23" i="52"/>
  <c r="AJ31" i="81"/>
  <c r="AJ61" i="53"/>
  <c r="AI52" i="51"/>
  <c r="BG27" i="51"/>
  <c r="AI24" i="51" s="1"/>
  <c r="AJ30" i="69"/>
  <c r="BI32" i="54"/>
  <c r="BC55" i="55"/>
  <c r="BL18" i="70"/>
  <c r="AL16" i="70" s="1"/>
  <c r="AI16" i="70"/>
  <c r="AE40" i="55"/>
  <c r="AL42" i="53"/>
  <c r="BK33" i="52"/>
  <c r="BA64" i="53"/>
  <c r="AH44" i="55"/>
  <c r="AJ52" i="53"/>
  <c r="AK48" i="53"/>
  <c r="BL35" i="58"/>
  <c r="BL29" i="58"/>
  <c r="AK34" i="58" s="1"/>
  <c r="AK35" i="58" s="1"/>
  <c r="BI35" i="68"/>
  <c r="BI29" i="68"/>
  <c r="BI35" i="70"/>
  <c r="BI29" i="70"/>
  <c r="BD57" i="55"/>
  <c r="BD51" i="55"/>
  <c r="AH35" i="51"/>
  <c r="BF20" i="51"/>
  <c r="AH8" i="51" s="1"/>
  <c r="AJ30" i="70"/>
  <c r="AF52" i="55"/>
  <c r="AL63" i="53"/>
  <c r="BJ31" i="52"/>
  <c r="AR62" i="53"/>
  <c r="AJ17" i="67"/>
  <c r="AK29" i="49"/>
  <c r="BD48" i="51"/>
  <c r="AJ19" i="57"/>
  <c r="AI11" i="70"/>
  <c r="BL23" i="70"/>
  <c r="AL11" i="70" s="1"/>
  <c r="AE35" i="55"/>
  <c r="BB51" i="53"/>
  <c r="BL20" i="52"/>
  <c r="BL19" i="49"/>
  <c r="AL13" i="49" s="1"/>
  <c r="AI13" i="49"/>
  <c r="BL20" i="67"/>
  <c r="AL14" i="67" s="1"/>
  <c r="AI14" i="67"/>
  <c r="AE45" i="53"/>
  <c r="AE38" i="51"/>
  <c r="BC17" i="51"/>
  <c r="AE11" i="51" s="1"/>
  <c r="AO16" i="50"/>
  <c r="BJ44" i="55"/>
  <c r="BK19" i="54"/>
  <c r="AM16" i="50"/>
  <c r="AK18" i="57"/>
  <c r="AF49" i="53"/>
  <c r="AK45" i="53"/>
  <c r="AK14" i="67"/>
  <c r="BI19" i="54"/>
  <c r="BC44" i="55"/>
  <c r="AL49" i="53"/>
  <c r="AK18" i="67"/>
  <c r="BI15" i="54"/>
  <c r="BC40" i="55"/>
  <c r="AK18" i="70"/>
  <c r="AG42" i="55"/>
  <c r="AH18" i="59"/>
  <c r="BH15" i="59"/>
  <c r="BB15" i="59" s="1"/>
  <c r="AD18" i="59" s="1"/>
  <c r="AE49" i="53"/>
  <c r="BI40" i="55"/>
  <c r="BJ15" i="54"/>
  <c r="AL20" i="50"/>
  <c r="AK13" i="49"/>
  <c r="BI16" i="81"/>
  <c r="AG49" i="53"/>
  <c r="AE42" i="51"/>
  <c r="BC13" i="51"/>
  <c r="AE15" i="51" s="1"/>
  <c r="AO20" i="50"/>
  <c r="AE44" i="53"/>
  <c r="AE37" i="51"/>
  <c r="BC18" i="51"/>
  <c r="AE10" i="51" s="1"/>
  <c r="AO15" i="50"/>
  <c r="AK32" i="49"/>
  <c r="AH55" i="55"/>
  <c r="AK19" i="81"/>
  <c r="BI15" i="81"/>
  <c r="BJ15" i="58"/>
  <c r="AG50" i="53"/>
  <c r="AJ18" i="49"/>
  <c r="AJ31" i="67"/>
  <c r="BJ54" i="55"/>
  <c r="BK31" i="54"/>
  <c r="AM34" i="50"/>
  <c r="BJ21" i="52"/>
  <c r="AR52" i="53"/>
  <c r="AJ13" i="69"/>
  <c r="AN15" i="50"/>
  <c r="AK33" i="68"/>
  <c r="AK33" i="70"/>
  <c r="AG55" i="55"/>
  <c r="AJ13" i="81"/>
  <c r="AJ44" i="53"/>
  <c r="AF37" i="51"/>
  <c r="BD18" i="51"/>
  <c r="AF10" i="51" s="1"/>
  <c r="AJ33" i="57"/>
  <c r="AI64" i="53"/>
  <c r="BG24" i="51"/>
  <c r="AI27" i="51" s="1"/>
  <c r="AI55" i="51"/>
  <c r="AJ13" i="67"/>
  <c r="AH62" i="53"/>
  <c r="AK30" i="49"/>
  <c r="AK29" i="68"/>
  <c r="AK29" i="70"/>
  <c r="AG51" i="55"/>
  <c r="AK13" i="81"/>
  <c r="BJ21" i="58"/>
  <c r="AJ12" i="49"/>
  <c r="AK19" i="57"/>
  <c r="BL32" i="67"/>
  <c r="AL31" i="67" s="1"/>
  <c r="AI31" i="67"/>
  <c r="BI54" i="55"/>
  <c r="BJ31" i="54"/>
  <c r="AL34" i="50"/>
  <c r="AF64" i="53"/>
  <c r="BA46" i="53"/>
  <c r="BK15" i="52"/>
  <c r="AE50" i="53"/>
  <c r="AH53" i="51"/>
  <c r="BF26" i="51"/>
  <c r="AH25" i="51" s="1"/>
  <c r="AH53" i="55"/>
  <c r="AK28" i="49"/>
  <c r="AH51" i="55"/>
  <c r="AK43" i="53"/>
  <c r="BE19" i="51"/>
  <c r="AG9" i="51" s="1"/>
  <c r="AG36" i="51"/>
  <c r="AJ62" i="53"/>
  <c r="AJ31" i="68"/>
  <c r="AK19" i="69"/>
  <c r="BL15" i="70"/>
  <c r="AL19" i="70" s="1"/>
  <c r="AI19" i="70"/>
  <c r="BC12" i="51"/>
  <c r="AE16" i="51" s="1"/>
  <c r="AE43" i="51"/>
  <c r="AE43" i="55"/>
  <c r="AO21" i="50"/>
  <c r="AJ29" i="68"/>
  <c r="AJ12" i="81"/>
  <c r="AJ43" i="53"/>
  <c r="AF36" i="51"/>
  <c r="BD19" i="51"/>
  <c r="AF9" i="51" s="1"/>
  <c r="AI51" i="55"/>
  <c r="AK32" i="50"/>
  <c r="BT37" i="50"/>
  <c r="AP32" i="50" s="1"/>
  <c r="BJ22" i="52"/>
  <c r="AR53" i="53"/>
  <c r="AN14" i="50"/>
  <c r="AK22" i="57"/>
  <c r="AF53" i="53"/>
  <c r="BI36" i="55"/>
  <c r="BJ11" i="54"/>
  <c r="AL24" i="50"/>
  <c r="AK47" i="53"/>
  <c r="BE15" i="51"/>
  <c r="AG13" i="51" s="1"/>
  <c r="AG40" i="51"/>
  <c r="AJ20" i="81"/>
  <c r="AJ51" i="53"/>
  <c r="AF44" i="51"/>
  <c r="BD11" i="51"/>
  <c r="AF17" i="51" s="1"/>
  <c r="AI63" i="53"/>
  <c r="AI32" i="68"/>
  <c r="BL31" i="68"/>
  <c r="AL32" i="68" s="1"/>
  <c r="BL31" i="70"/>
  <c r="AL32" i="70" s="1"/>
  <c r="AI32" i="70"/>
  <c r="AE54" i="51"/>
  <c r="BC25" i="51"/>
  <c r="AE26" i="51" s="1"/>
  <c r="AE54" i="55"/>
  <c r="AO35" i="50"/>
  <c r="AK52" i="53"/>
  <c r="AG45" i="51"/>
  <c r="BE10" i="51"/>
  <c r="AG18" i="51" s="1"/>
  <c r="BJ29" i="54"/>
  <c r="BI52" i="55"/>
  <c r="AL36" i="50"/>
  <c r="AI60" i="53"/>
  <c r="BK12" i="52"/>
  <c r="BA43" i="53"/>
  <c r="AI22" i="70"/>
  <c r="AE46" i="55"/>
  <c r="AJ16" i="81"/>
  <c r="AJ47" i="53"/>
  <c r="AF40" i="51"/>
  <c r="BD15" i="51"/>
  <c r="AF13" i="51" s="1"/>
  <c r="AJ20" i="57"/>
  <c r="AI51" i="53"/>
  <c r="AI44" i="51"/>
  <c r="BG11" i="51"/>
  <c r="AI17" i="51" s="1"/>
  <c r="BL34" i="67"/>
  <c r="AL29" i="67" s="1"/>
  <c r="AI29" i="67"/>
  <c r="BL22" i="68"/>
  <c r="AL12" i="68" s="1"/>
  <c r="AI12" i="68"/>
  <c r="AI12" i="70"/>
  <c r="BL22" i="70"/>
  <c r="AL12" i="70" s="1"/>
  <c r="AE36" i="55"/>
  <c r="AK53" i="53"/>
  <c r="AG46" i="51"/>
  <c r="BE9" i="51"/>
  <c r="AG19" i="51" s="1"/>
  <c r="BJ18" i="52"/>
  <c r="AR49" i="53"/>
  <c r="AJ16" i="69"/>
  <c r="AN18" i="50"/>
  <c r="BI14" i="81"/>
  <c r="AG51" i="53"/>
  <c r="BK13" i="54"/>
  <c r="BJ38" i="55"/>
  <c r="AM22" i="50"/>
  <c r="BB50" i="53"/>
  <c r="BL19" i="52"/>
  <c r="AF46" i="53"/>
  <c r="AI32" i="67"/>
  <c r="BL31" i="67"/>
  <c r="AL32" i="67" s="1"/>
  <c r="BJ30" i="54"/>
  <c r="BI53" i="55"/>
  <c r="AL35" i="50"/>
  <c r="AL52" i="53"/>
  <c r="AK21" i="67"/>
  <c r="BI12" i="54"/>
  <c r="BC37" i="55"/>
  <c r="AJ17" i="57"/>
  <c r="BH12" i="57"/>
  <c r="AK21" i="49"/>
  <c r="AK22" i="67"/>
  <c r="BC36" i="55"/>
  <c r="BH19" i="57"/>
  <c r="AK15" i="70"/>
  <c r="AG39" i="51"/>
  <c r="BE16" i="51"/>
  <c r="AG12" i="51" s="1"/>
  <c r="AG39" i="55"/>
  <c r="BG10" i="51"/>
  <c r="AI18" i="51" s="1"/>
  <c r="AI45" i="51"/>
  <c r="AI17" i="68"/>
  <c r="BL17" i="68"/>
  <c r="AL17" i="68" s="1"/>
  <c r="AI41" i="55"/>
  <c r="BT19" i="50"/>
  <c r="AP19" i="50" s="1"/>
  <c r="AK19" i="50"/>
  <c r="AU60" i="53"/>
  <c r="BJ57" i="55"/>
  <c r="BK28" i="54"/>
  <c r="BJ51" i="55"/>
  <c r="BQ38" i="50"/>
  <c r="BQ32" i="50"/>
  <c r="AK11" i="57"/>
  <c r="AF42" i="53"/>
  <c r="BJ22" i="54"/>
  <c r="BI47" i="55"/>
  <c r="AL13" i="50"/>
  <c r="BI34" i="81"/>
  <c r="AG61" i="53"/>
  <c r="BK32" i="54"/>
  <c r="BJ55" i="55"/>
  <c r="AM33" i="50"/>
  <c r="AK17" i="57"/>
  <c r="AK16" i="49"/>
  <c r="AH41" i="55"/>
  <c r="BJ36" i="81"/>
  <c r="BJ30" i="81"/>
  <c r="AX60" i="53"/>
  <c r="BD51" i="51"/>
  <c r="AM51" i="65"/>
  <c r="AK33" i="81"/>
  <c r="BI32" i="81"/>
  <c r="BJ31" i="58"/>
  <c r="AG63" i="53"/>
  <c r="AJ31" i="49"/>
  <c r="AH39" i="51"/>
  <c r="BF16" i="51"/>
  <c r="AH12" i="51" s="1"/>
  <c r="AH39" i="55"/>
  <c r="AI52" i="53"/>
  <c r="BI37" i="55"/>
  <c r="BJ12" i="54"/>
  <c r="AL23" i="50"/>
  <c r="BB48" i="53"/>
  <c r="BL17" i="52"/>
  <c r="BL16" i="49"/>
  <c r="AL16" i="49" s="1"/>
  <c r="AI16" i="49"/>
  <c r="AI17" i="67"/>
  <c r="BL17" i="67"/>
  <c r="AL17" i="67" s="1"/>
  <c r="BK35" i="58"/>
  <c r="BK29" i="58"/>
  <c r="AJ34" i="58" s="1"/>
  <c r="AJ35" i="58" s="1"/>
  <c r="BK34" i="49"/>
  <c r="BK28" i="49"/>
  <c r="BG57" i="55"/>
  <c r="BG51" i="55"/>
  <c r="AK11" i="68"/>
  <c r="AK11" i="70"/>
  <c r="AG35" i="55"/>
  <c r="AL51" i="53"/>
  <c r="AI42" i="53"/>
  <c r="AF61" i="53"/>
  <c r="AK30" i="69"/>
  <c r="AE52" i="51"/>
  <c r="BC27" i="51"/>
  <c r="AE24" i="51" s="1"/>
  <c r="AO33" i="50"/>
  <c r="AI61" i="53"/>
  <c r="AK30" i="67"/>
  <c r="AN33" i="50"/>
  <c r="AK16" i="69"/>
  <c r="AI40" i="51"/>
  <c r="BG15" i="51"/>
  <c r="AI13" i="51" s="1"/>
  <c r="AH42" i="53"/>
  <c r="AE61" i="53"/>
  <c r="AK20" i="67"/>
  <c r="BI13" i="54"/>
  <c r="BC38" i="55"/>
  <c r="AF52" i="53"/>
  <c r="BI17" i="81"/>
  <c r="AG48" i="53"/>
  <c r="BK29" i="52"/>
  <c r="BA60" i="53"/>
  <c r="AP51" i="65"/>
  <c r="AJ11" i="69"/>
  <c r="AN13" i="50"/>
  <c r="AK30" i="57"/>
  <c r="BL33" i="67"/>
  <c r="AL30" i="67" s="1"/>
  <c r="AI30" i="67"/>
  <c r="AH46" i="53"/>
  <c r="AK14" i="49"/>
  <c r="AG41" i="51"/>
  <c r="BE14" i="51"/>
  <c r="AG14" i="51" s="1"/>
  <c r="AL61" i="53"/>
  <c r="BD7" i="56"/>
  <c r="AF7" i="56" s="1"/>
  <c r="AE7" i="56"/>
  <c r="AJ31" i="57"/>
  <c r="AI35" i="51"/>
  <c r="BG20" i="51"/>
  <c r="AI8" i="51" s="1"/>
  <c r="BE48" i="51"/>
  <c r="BH20" i="57"/>
  <c r="BL20" i="68"/>
  <c r="AL14" i="68" s="1"/>
  <c r="AI14" i="68"/>
  <c r="AI38" i="55"/>
  <c r="BT22" i="50"/>
  <c r="AP16" i="50" s="1"/>
  <c r="AK16" i="50"/>
  <c r="AK14" i="70"/>
  <c r="AG38" i="55"/>
  <c r="AJ18" i="68"/>
  <c r="AJ18" i="70"/>
  <c r="AK14" i="81"/>
  <c r="BI20" i="81"/>
  <c r="AG45" i="53"/>
  <c r="BF17" i="51"/>
  <c r="AH11" i="51" s="1"/>
  <c r="AH38" i="51"/>
  <c r="BH16" i="57"/>
  <c r="AH49" i="53"/>
  <c r="BF13" i="51"/>
  <c r="AH15" i="51" s="1"/>
  <c r="AH42" i="51"/>
  <c r="AJ18" i="67"/>
  <c r="BL16" i="68"/>
  <c r="AL18" i="68" s="1"/>
  <c r="AI18" i="68"/>
  <c r="AF42" i="55"/>
  <c r="AL45" i="53"/>
  <c r="AK18" i="68"/>
  <c r="AI42" i="55"/>
  <c r="AK20" i="50"/>
  <c r="AI13" i="68"/>
  <c r="BL21" i="68"/>
  <c r="AL13" i="68" s="1"/>
  <c r="AI37" i="55"/>
  <c r="BT23" i="50"/>
  <c r="AP15" i="50" s="1"/>
  <c r="AK15" i="50"/>
  <c r="BH30" i="57"/>
  <c r="AL64" i="53"/>
  <c r="AK33" i="67"/>
  <c r="BI29" i="54"/>
  <c r="BC52" i="55"/>
  <c r="AK32" i="81"/>
  <c r="BJ32" i="58"/>
  <c r="AG62" i="53"/>
  <c r="AJ30" i="49"/>
  <c r="AK19" i="70"/>
  <c r="AG43" i="51"/>
  <c r="BE12" i="51"/>
  <c r="AG16" i="51" s="1"/>
  <c r="AG43" i="55"/>
  <c r="AH32" i="59"/>
  <c r="AK34" i="81"/>
  <c r="BJ30" i="58"/>
  <c r="AJ32" i="49"/>
  <c r="AJ33" i="67"/>
  <c r="AK13" i="57"/>
  <c r="AF44" i="53"/>
  <c r="BI45" i="55"/>
  <c r="BJ20" i="54"/>
  <c r="AL15" i="50"/>
  <c r="AE64" i="53"/>
  <c r="AE55" i="51"/>
  <c r="BC24" i="51"/>
  <c r="AE27" i="51" s="1"/>
  <c r="AO36" i="50"/>
  <c r="AG37" i="51"/>
  <c r="BE18" i="51"/>
  <c r="AG10" i="51" s="1"/>
  <c r="AK33" i="57"/>
  <c r="AL50" i="53"/>
  <c r="BJ15" i="52"/>
  <c r="AR46" i="53"/>
  <c r="AH28" i="59"/>
  <c r="BH33" i="59"/>
  <c r="AK30" i="81"/>
  <c r="BJ34" i="58"/>
  <c r="AJ28" i="49"/>
  <c r="AJ29" i="67"/>
  <c r="AK44" i="53"/>
  <c r="AK31" i="57"/>
  <c r="AJ19" i="70"/>
  <c r="BD12" i="51"/>
  <c r="AF16" i="51" s="1"/>
  <c r="AF43" i="51"/>
  <c r="AF43" i="55"/>
  <c r="AJ33" i="68"/>
  <c r="BA63" i="53"/>
  <c r="BK32" i="52"/>
  <c r="AE62" i="53"/>
  <c r="AK19" i="67"/>
  <c r="BI31" i="54"/>
  <c r="BC54" i="55"/>
  <c r="AN21" i="50"/>
  <c r="AL60" i="53"/>
  <c r="AK29" i="67"/>
  <c r="BI33" i="54"/>
  <c r="BC56" i="55"/>
  <c r="AJ29" i="57"/>
  <c r="AG43" i="53"/>
  <c r="BK21" i="54"/>
  <c r="BJ46" i="55"/>
  <c r="AM14" i="50"/>
  <c r="BB46" i="53"/>
  <c r="BL15" i="52"/>
  <c r="AF50" i="53"/>
  <c r="BL32" i="70"/>
  <c r="AL31" i="70" s="1"/>
  <c r="AI31" i="70"/>
  <c r="BC26" i="51"/>
  <c r="AE25" i="51" s="1"/>
  <c r="AE53" i="51"/>
  <c r="AE53" i="55"/>
  <c r="AO34" i="50"/>
  <c r="BB65" i="53"/>
  <c r="BL34" i="52"/>
  <c r="AK12" i="57"/>
  <c r="AF43" i="53"/>
  <c r="BJ21" i="54"/>
  <c r="BI46" i="55"/>
  <c r="AL14" i="50"/>
  <c r="BL34" i="70"/>
  <c r="AL29" i="70" s="1"/>
  <c r="AI29" i="70"/>
  <c r="AE51" i="55"/>
  <c r="AK11" i="49"/>
  <c r="AH36" i="55"/>
  <c r="BJ6" i="68"/>
  <c r="BJ12" i="68"/>
  <c r="AF46" i="55"/>
  <c r="AG47" i="53"/>
  <c r="BK17" i="54"/>
  <c r="BJ42" i="55"/>
  <c r="AM18" i="50"/>
  <c r="AK20" i="57"/>
  <c r="AF51" i="53"/>
  <c r="BI38" i="55"/>
  <c r="BJ13" i="54"/>
  <c r="AJ15" i="57"/>
  <c r="BA50" i="53"/>
  <c r="BK19" i="52"/>
  <c r="AE46" i="53"/>
  <c r="AI39" i="51"/>
  <c r="BG16" i="51"/>
  <c r="AI12" i="51" s="1"/>
  <c r="BJ37" i="55"/>
  <c r="BK12" i="54"/>
  <c r="AJ33" i="70"/>
  <c r="AF55" i="55"/>
  <c r="AE60" i="53"/>
  <c r="AJ22" i="57"/>
  <c r="AI53" i="53"/>
  <c r="AW55" i="53"/>
  <c r="AI46" i="51"/>
  <c r="BG9" i="51"/>
  <c r="AI19" i="51" s="1"/>
  <c r="AK16" i="57"/>
  <c r="AF47" i="53"/>
  <c r="BJ17" i="54"/>
  <c r="BI42" i="55"/>
  <c r="AL18" i="50"/>
  <c r="AE51" i="53"/>
  <c r="AK20" i="69"/>
  <c r="AE44" i="51"/>
  <c r="BC11" i="51"/>
  <c r="AE17" i="51" s="1"/>
  <c r="AO22" i="50"/>
  <c r="AF51" i="51"/>
  <c r="BD28" i="51"/>
  <c r="AF23" i="51" s="1"/>
  <c r="BK22" i="52"/>
  <c r="BA53" i="53"/>
  <c r="AI36" i="51"/>
  <c r="BG19" i="51"/>
  <c r="AI9" i="51" s="1"/>
  <c r="BI12" i="81"/>
  <c r="AG53" i="53"/>
  <c r="BK11" i="54"/>
  <c r="BJ36" i="55"/>
  <c r="AM24" i="50"/>
  <c r="AK15" i="49"/>
  <c r="AH40" i="55"/>
  <c r="AK20" i="68"/>
  <c r="AK20" i="70"/>
  <c r="AG44" i="55"/>
  <c r="BB62" i="53"/>
  <c r="BL31" i="52"/>
  <c r="AF63" i="53"/>
  <c r="BL30" i="49"/>
  <c r="AL31" i="49" s="1"/>
  <c r="AI31" i="49"/>
  <c r="AJ32" i="70"/>
  <c r="AF39" i="51"/>
  <c r="BD16" i="51"/>
  <c r="AF12" i="51" s="1"/>
  <c r="AF39" i="55"/>
  <c r="BH13" i="57"/>
  <c r="AH52" i="53"/>
  <c r="BF10" i="51"/>
  <c r="AH18" i="51" s="1"/>
  <c r="AH45" i="51"/>
  <c r="AL53" i="53"/>
  <c r="BF9" i="51"/>
  <c r="AH19" i="51" s="1"/>
  <c r="BF48" i="51"/>
  <c r="AH46" i="51"/>
  <c r="BH31" i="57"/>
  <c r="AK32" i="70"/>
  <c r="BE25" i="51"/>
  <c r="AG26" i="51" s="1"/>
  <c r="AG54" i="51"/>
  <c r="AG54" i="55"/>
  <c r="AK21" i="69"/>
  <c r="BC10" i="51"/>
  <c r="AE18" i="51" s="1"/>
  <c r="AE45" i="51"/>
  <c r="AO23" i="50"/>
  <c r="BA48" i="53"/>
  <c r="BK17" i="52"/>
  <c r="BL17" i="70"/>
  <c r="AL17" i="70" s="1"/>
  <c r="AI17" i="70"/>
  <c r="AE41" i="55"/>
  <c r="BK35" i="68"/>
  <c r="BK29" i="68"/>
  <c r="BK35" i="70"/>
  <c r="BK29" i="70"/>
  <c r="BF57" i="55"/>
  <c r="BF51" i="55"/>
  <c r="AJ11" i="68"/>
  <c r="AJ11" i="70"/>
  <c r="AF35" i="55"/>
  <c r="AK30" i="68"/>
  <c r="AK30" i="70"/>
  <c r="AG52" i="55"/>
  <c r="AJ21" i="57"/>
  <c r="AK17" i="61"/>
  <c r="AL48" i="53"/>
  <c r="AK17" i="67"/>
  <c r="BI16" i="54"/>
  <c r="BC41" i="55"/>
  <c r="BJ35" i="57"/>
  <c r="BJ29" i="57"/>
  <c r="AT60" i="53"/>
  <c r="BI57" i="55"/>
  <c r="BJ28" i="54"/>
  <c r="BI51" i="55"/>
  <c r="BP38" i="50"/>
  <c r="BP32" i="50"/>
  <c r="AK63" i="53"/>
  <c r="AK15" i="68"/>
  <c r="BF25" i="51"/>
  <c r="AH26" i="51" s="1"/>
  <c r="AH54" i="51"/>
  <c r="AH54" i="55"/>
  <c r="AE52" i="53"/>
  <c r="AJ21" i="70"/>
  <c r="AF45" i="55"/>
  <c r="AJ17" i="81"/>
  <c r="AJ48" i="53"/>
  <c r="BD14" i="51"/>
  <c r="AF14" i="51" s="1"/>
  <c r="AF41" i="51"/>
  <c r="AZ60" i="53"/>
  <c r="BK29" i="67"/>
  <c r="AK11" i="81"/>
  <c r="BJ23" i="58"/>
  <c r="AJ10" i="49"/>
  <c r="AJ11" i="67"/>
  <c r="AJ16" i="57"/>
  <c r="AH51" i="53"/>
  <c r="AE42" i="53"/>
  <c r="AJ30" i="68"/>
  <c r="AI52" i="55"/>
  <c r="BT36" i="50"/>
  <c r="AP33" i="50" s="1"/>
  <c r="AK33" i="50"/>
  <c r="BL33" i="68"/>
  <c r="AL30" i="68" s="1"/>
  <c r="AI30" i="68"/>
  <c r="BF27" i="51"/>
  <c r="AH24" i="51" s="1"/>
  <c r="AH52" i="51"/>
  <c r="AE40" i="51"/>
  <c r="BC15" i="51"/>
  <c r="AE13" i="51" s="1"/>
  <c r="AO18" i="50"/>
  <c r="BJ23" i="52"/>
  <c r="AR54" i="53"/>
  <c r="BF11" i="51"/>
  <c r="AH17" i="51" s="1"/>
  <c r="AH44" i="51"/>
  <c r="AJ21" i="68"/>
  <c r="AK17" i="81"/>
  <c r="AK17" i="68"/>
  <c r="AW60" i="53"/>
  <c r="BC51" i="51"/>
  <c r="BS38" i="50"/>
  <c r="BS32" i="50"/>
  <c r="AH35" i="55"/>
  <c r="AF52" i="51"/>
  <c r="BD27" i="51"/>
  <c r="AF24" i="51" s="1"/>
  <c r="AH63" i="53"/>
  <c r="AK31" i="49"/>
  <c r="BJ41" i="55"/>
  <c r="BK16" i="54"/>
  <c r="AM19" i="50"/>
  <c r="AJ11" i="57"/>
  <c r="AH61" i="53"/>
  <c r="AK11" i="69"/>
  <c r="BC20" i="51"/>
  <c r="AE8" i="51" s="1"/>
  <c r="AE35" i="51"/>
  <c r="AO13" i="50"/>
  <c r="BI24" i="68"/>
  <c r="BK24" i="67"/>
  <c r="AF45" i="53"/>
  <c r="BI44" i="55"/>
  <c r="BJ19" i="54"/>
  <c r="AL16" i="50"/>
  <c r="BI6" i="68"/>
  <c r="BK20" i="52"/>
  <c r="BA51" i="53"/>
  <c r="AJ14" i="57"/>
  <c r="BL20" i="70"/>
  <c r="AL14" i="70" s="1"/>
  <c r="AI14" i="70"/>
  <c r="AE38" i="55"/>
  <c r="AJ14" i="67"/>
  <c r="BB47" i="53"/>
  <c r="BL16" i="52"/>
  <c r="AI17" i="49"/>
  <c r="BL15" i="49"/>
  <c r="AL17" i="49" s="1"/>
  <c r="AK14" i="68"/>
  <c r="AN16" i="50"/>
  <c r="BJ16" i="52"/>
  <c r="AR47" i="53"/>
  <c r="AG42" i="51"/>
  <c r="BE13" i="51"/>
  <c r="AG15" i="51" s="1"/>
  <c r="BK16" i="52"/>
  <c r="BA47" i="53"/>
  <c r="BL16" i="67"/>
  <c r="AL18" i="67" s="1"/>
  <c r="AI18" i="67"/>
  <c r="AK18" i="81"/>
  <c r="BJ16" i="58"/>
  <c r="AJ17" i="49"/>
  <c r="AI18" i="70"/>
  <c r="BL16" i="70"/>
  <c r="AL18" i="70" s="1"/>
  <c r="AE42" i="55"/>
  <c r="BA52" i="53"/>
  <c r="BK21" i="52"/>
  <c r="BL21" i="70"/>
  <c r="AL13" i="70" s="1"/>
  <c r="AI13" i="70"/>
  <c r="AE37" i="55"/>
  <c r="AH64" i="53"/>
  <c r="AH55" i="51"/>
  <c r="BF24" i="51"/>
  <c r="AH27" i="51" s="1"/>
  <c r="AK50" i="53"/>
  <c r="AK19" i="68"/>
  <c r="AK31" i="70"/>
  <c r="AG53" i="51"/>
  <c r="BE26" i="51"/>
  <c r="AG25" i="51" s="1"/>
  <c r="AG53" i="55"/>
  <c r="AL44" i="53"/>
  <c r="AK13" i="67"/>
  <c r="BI20" i="54"/>
  <c r="BC45" i="55"/>
  <c r="AK64" i="53"/>
  <c r="AG55" i="51"/>
  <c r="BE24" i="51"/>
  <c r="AG27" i="51" s="1"/>
  <c r="AJ13" i="68"/>
  <c r="AJ13" i="70"/>
  <c r="AF37" i="55"/>
  <c r="AI33" i="68"/>
  <c r="BL30" i="68"/>
  <c r="AL33" i="68" s="1"/>
  <c r="AI55" i="55"/>
  <c r="AK36" i="50"/>
  <c r="BT33" i="50"/>
  <c r="AP36" i="50" s="1"/>
  <c r="BJ45" i="55"/>
  <c r="BK20" i="54"/>
  <c r="AM15" i="50"/>
  <c r="AK33" i="61"/>
  <c r="AL62" i="53"/>
  <c r="BJ32" i="52"/>
  <c r="AR63" i="53"/>
  <c r="AK60" i="53"/>
  <c r="AG51" i="51"/>
  <c r="BE28" i="51"/>
  <c r="AG23" i="51" s="1"/>
  <c r="BI21" i="81"/>
  <c r="AG44" i="53"/>
  <c r="AJ31" i="70"/>
  <c r="AF53" i="51"/>
  <c r="BD26" i="51"/>
  <c r="AF25" i="51" s="1"/>
  <c r="AF53" i="55"/>
  <c r="BB61" i="53"/>
  <c r="BL30" i="52"/>
  <c r="BH15" i="57"/>
  <c r="AI62" i="53"/>
  <c r="AI19" i="68"/>
  <c r="BL15" i="68"/>
  <c r="AL19" i="68" s="1"/>
  <c r="AJ31" i="69"/>
  <c r="AK31" i="67"/>
  <c r="BI14" i="54"/>
  <c r="BC39" i="55"/>
  <c r="AN34" i="50"/>
  <c r="BH34" i="57"/>
  <c r="AH60" i="53"/>
  <c r="AH51" i="51"/>
  <c r="BF28" i="51"/>
  <c r="AH23" i="51" s="1"/>
  <c r="AK12" i="68"/>
  <c r="AK12" i="70"/>
  <c r="AG36" i="55"/>
  <c r="AJ19" i="81"/>
  <c r="BB63" i="53"/>
  <c r="BL32" i="52"/>
  <c r="AF62" i="53"/>
  <c r="BL31" i="49"/>
  <c r="AL30" i="49" s="1"/>
  <c r="AI30" i="49"/>
  <c r="BG12" i="51"/>
  <c r="AI16" i="51" s="1"/>
  <c r="AI43" i="51"/>
  <c r="AI43" i="55"/>
  <c r="AK21" i="50"/>
  <c r="BT17" i="50"/>
  <c r="AP21" i="50" s="1"/>
  <c r="AJ30" i="81"/>
  <c r="AJ60" i="53"/>
  <c r="AJ12" i="68"/>
  <c r="AJ12" i="70"/>
  <c r="AF36" i="55"/>
  <c r="AK29" i="57"/>
  <c r="AI51" i="51"/>
  <c r="BG28" i="51"/>
  <c r="AI23" i="51" s="1"/>
  <c r="AL43" i="53"/>
  <c r="AK12" i="67"/>
  <c r="BI21" i="54"/>
  <c r="BC46" i="55"/>
  <c r="BB43" i="53"/>
  <c r="BL12" i="52"/>
  <c r="AI21" i="49"/>
  <c r="BL11" i="49"/>
  <c r="AL21" i="49" s="1"/>
  <c r="BL12" i="67"/>
  <c r="AL22" i="67" s="1"/>
  <c r="AI22" i="67"/>
  <c r="AK16" i="68"/>
  <c r="AK16" i="70"/>
  <c r="AG40" i="55"/>
  <c r="AJ20" i="68"/>
  <c r="AJ20" i="70"/>
  <c r="AF44" i="55"/>
  <c r="AJ32" i="57"/>
  <c r="BK31" i="52"/>
  <c r="BA62" i="53"/>
  <c r="AE63" i="53"/>
  <c r="AI54" i="51"/>
  <c r="BG25" i="51"/>
  <c r="AI26" i="51" s="1"/>
  <c r="AI54" i="55"/>
  <c r="BT34" i="50"/>
  <c r="AP35" i="50" s="1"/>
  <c r="AK35" i="50"/>
  <c r="AK21" i="68"/>
  <c r="AK21" i="70"/>
  <c r="AG45" i="55"/>
  <c r="BH17" i="57"/>
  <c r="AI33" i="67"/>
  <c r="BL30" i="67"/>
  <c r="AL33" i="67" s="1"/>
  <c r="AH55" i="65"/>
  <c r="BL34" i="68"/>
  <c r="AL29" i="68" s="1"/>
  <c r="AI29" i="68"/>
  <c r="AS55" i="53"/>
  <c r="AE53" i="53"/>
  <c r="AK22" i="69"/>
  <c r="AE46" i="51"/>
  <c r="BC9" i="51"/>
  <c r="AE19" i="51" s="1"/>
  <c r="BC48" i="51"/>
  <c r="AO24" i="50"/>
  <c r="BS26" i="50"/>
  <c r="AJ16" i="68"/>
  <c r="AJ16" i="70"/>
  <c r="AF40" i="55"/>
  <c r="BL14" i="68"/>
  <c r="AL20" i="68" s="1"/>
  <c r="AI20" i="68"/>
  <c r="AI44" i="55"/>
  <c r="AK22" i="50"/>
  <c r="BI56" i="55"/>
  <c r="BJ33" i="54"/>
  <c r="AL32" i="50"/>
  <c r="AI43" i="53"/>
  <c r="AE36" i="51"/>
  <c r="BC19" i="51"/>
  <c r="AE9" i="51" s="1"/>
  <c r="AO14" i="50"/>
  <c r="AK22" i="68"/>
  <c r="BK24" i="68"/>
  <c r="AK22" i="70"/>
  <c r="AG46" i="55"/>
  <c r="AL47" i="53"/>
  <c r="AK16" i="67"/>
  <c r="BI17" i="54"/>
  <c r="BC42" i="55"/>
  <c r="AH20" i="59"/>
  <c r="AK20" i="81"/>
  <c r="BJ14" i="58"/>
  <c r="AJ19" i="49"/>
  <c r="AJ20" i="67"/>
  <c r="AK15" i="57"/>
  <c r="AJ15" i="81"/>
  <c r="AJ46" i="53"/>
  <c r="AJ15" i="68"/>
  <c r="AJ15" i="70"/>
  <c r="AF54" i="51"/>
  <c r="BD25" i="51"/>
  <c r="AF26" i="51" s="1"/>
  <c r="AF54" i="55"/>
  <c r="BJ13" i="52"/>
  <c r="AR44" i="53"/>
  <c r="AJ21" i="69"/>
  <c r="AN23" i="50"/>
  <c r="AH53" i="53"/>
  <c r="AJ22" i="69"/>
  <c r="AN24" i="50"/>
  <c r="AJ15" i="67"/>
  <c r="BJ43" i="55"/>
  <c r="BK18" i="54"/>
  <c r="AM17" i="50"/>
  <c r="AK21" i="57"/>
  <c r="AI45" i="55"/>
  <c r="AK23" i="50"/>
  <c r="AI48" i="53"/>
  <c r="BG14" i="51"/>
  <c r="AI14" i="51" s="1"/>
  <c r="AI41" i="51"/>
  <c r="BF34" i="59"/>
  <c r="BF28" i="59"/>
  <c r="BK36" i="81"/>
  <c r="BK30" i="81"/>
  <c r="BJ35" i="58"/>
  <c r="BJ29" i="58"/>
  <c r="BJ34" i="49"/>
  <c r="BJ28" i="49"/>
  <c r="BJ29" i="67"/>
  <c r="AR51" i="65"/>
  <c r="BB54" i="53"/>
  <c r="BL23" i="52"/>
  <c r="AI11" i="67"/>
  <c r="BL23" i="67"/>
  <c r="AL11" i="67" s="1"/>
  <c r="AK31" i="81"/>
  <c r="BJ33" i="58"/>
  <c r="AJ29" i="49"/>
  <c r="AJ30" i="67"/>
  <c r="AH48" i="53"/>
  <c r="BF14" i="51"/>
  <c r="AH14" i="51" s="1"/>
  <c r="AH41" i="51"/>
  <c r="BJ35" i="68"/>
  <c r="BJ29" i="68"/>
  <c r="BJ35" i="70"/>
  <c r="BJ29" i="70"/>
  <c r="BE57" i="55"/>
  <c r="BE51" i="55"/>
  <c r="AK46" i="53"/>
  <c r="AK32" i="68"/>
  <c r="AK32" i="67"/>
  <c r="BI18" i="54"/>
  <c r="BC43" i="55"/>
  <c r="AN17" i="50"/>
  <c r="AI21" i="68"/>
  <c r="BL13" i="68"/>
  <c r="AL21" i="68" s="1"/>
  <c r="AI21" i="67"/>
  <c r="BL13" i="67"/>
  <c r="AL21" i="67" s="1"/>
  <c r="AF48" i="53"/>
  <c r="BI41" i="55"/>
  <c r="BJ16" i="54"/>
  <c r="AL19" i="50"/>
  <c r="BH35" i="57"/>
  <c r="BH29" i="57"/>
  <c r="AV60" i="53"/>
  <c r="BF51" i="51"/>
  <c r="AO51" i="65"/>
  <c r="AK42" i="53"/>
  <c r="AG35" i="51"/>
  <c r="BE20" i="51"/>
  <c r="AG8" i="51" s="1"/>
  <c r="AR45" i="53"/>
  <c r="BJ14" i="52"/>
  <c r="AI11" i="68"/>
  <c r="BL23" i="68"/>
  <c r="AL11" i="68" s="1"/>
  <c r="AJ30" i="57"/>
  <c r="BB64" i="53"/>
  <c r="BL33" i="52"/>
  <c r="AI30" i="70"/>
  <c r="BL33" i="70"/>
  <c r="AL30" i="70" s="1"/>
  <c r="AE52" i="55"/>
  <c r="AH52" i="55"/>
  <c r="AI40" i="55"/>
  <c r="BT20" i="50"/>
  <c r="AP18" i="50" s="1"/>
  <c r="AK18" i="50"/>
  <c r="AK10" i="49"/>
  <c r="BH33" i="57"/>
  <c r="AJ20" i="69"/>
  <c r="AN22" i="50"/>
  <c r="AJ21" i="81"/>
  <c r="BB44" i="53"/>
  <c r="BL13" i="52"/>
  <c r="AI20" i="49"/>
  <c r="BL12" i="49"/>
  <c r="AL20" i="49" s="1"/>
  <c r="BJ17" i="58"/>
  <c r="AJ16" i="49"/>
  <c r="BI35" i="57"/>
  <c r="BI29" i="57"/>
  <c r="AS60" i="53"/>
  <c r="BH57" i="55"/>
  <c r="BH51" i="55"/>
  <c r="BO38" i="50"/>
  <c r="BO32" i="50"/>
  <c r="BH23" i="57"/>
  <c r="AK11" i="67"/>
  <c r="BI22" i="54"/>
  <c r="BC47" i="55"/>
  <c r="BJ32" i="54"/>
  <c r="BI55" i="55"/>
  <c r="AL33" i="50"/>
  <c r="AL46" i="53"/>
  <c r="BJ19" i="52"/>
  <c r="AR50" i="53"/>
  <c r="AK17" i="70"/>
  <c r="AG41" i="55"/>
  <c r="BJ33" i="52"/>
  <c r="AR64" i="53"/>
  <c r="AT55" i="53"/>
  <c r="BL18" i="68"/>
  <c r="BE18" i="68" s="1"/>
  <c r="AE16" i="68" s="1"/>
  <c r="AI35" i="55"/>
  <c r="BT25" i="50"/>
  <c r="AP13" i="50" s="1"/>
  <c r="AK13" i="50"/>
  <c r="BD13" i="56"/>
  <c r="AF25" i="56" s="1"/>
  <c r="AF48" i="65"/>
  <c r="BH17" i="59" l="1"/>
  <c r="BB17" i="59" s="1"/>
  <c r="AD16" i="59" s="1"/>
  <c r="BH13" i="59"/>
  <c r="BH20" i="59"/>
  <c r="AJ13" i="59" s="1"/>
  <c r="BH14" i="59"/>
  <c r="AJ19" i="59" s="1"/>
  <c r="BH16" i="59"/>
  <c r="AJ17" i="59" s="1"/>
  <c r="AN12" i="93"/>
  <c r="BH30" i="59"/>
  <c r="BB30" i="59" s="1"/>
  <c r="AD31" i="59" s="1"/>
  <c r="AI22" i="59"/>
  <c r="AI23" i="59" s="1"/>
  <c r="BH22" i="59"/>
  <c r="AJ11" i="59" s="1"/>
  <c r="BH19" i="59"/>
  <c r="BB19" i="59" s="1"/>
  <c r="AD14" i="59" s="1"/>
  <c r="BH21" i="59"/>
  <c r="BC21" i="59" s="1"/>
  <c r="AE12" i="59" s="1"/>
  <c r="BH31" i="59"/>
  <c r="BB31" i="59" s="1"/>
  <c r="AD30" i="59" s="1"/>
  <c r="BH29" i="59"/>
  <c r="BB29" i="59" s="1"/>
  <c r="AD32" i="59" s="1"/>
  <c r="BG34" i="59"/>
  <c r="BH34" i="59" s="1"/>
  <c r="BH32" i="59"/>
  <c r="AJ29" i="59" s="1"/>
  <c r="BG6" i="59"/>
  <c r="AI6" i="59" s="1"/>
  <c r="BG23" i="59"/>
  <c r="BH23" i="59" s="1"/>
  <c r="BJ24" i="61"/>
  <c r="BJ6" i="61" s="1"/>
  <c r="AK6" i="61" s="1"/>
  <c r="BJ20" i="92"/>
  <c r="AK14" i="92" s="1"/>
  <c r="BJ31" i="92"/>
  <c r="AK32" i="92" s="1"/>
  <c r="BJ33" i="92"/>
  <c r="AK30" i="92" s="1"/>
  <c r="BJ22" i="92"/>
  <c r="AK12" i="92" s="1"/>
  <c r="BJ16" i="92"/>
  <c r="AK18" i="92" s="1"/>
  <c r="BJ14" i="92"/>
  <c r="AK20" i="92" s="1"/>
  <c r="BJ18" i="92"/>
  <c r="AK16" i="92" s="1"/>
  <c r="BJ13" i="92"/>
  <c r="AK21" i="92" s="1"/>
  <c r="BJ21" i="92"/>
  <c r="AK13" i="92" s="1"/>
  <c r="BJ32" i="92"/>
  <c r="AK31" i="92" s="1"/>
  <c r="BJ19" i="92"/>
  <c r="AK15" i="92" s="1"/>
  <c r="BJ30" i="92"/>
  <c r="AK33" i="92" s="1"/>
  <c r="BJ17" i="92"/>
  <c r="AK17" i="92" s="1"/>
  <c r="BJ34" i="92"/>
  <c r="AK29" i="92" s="1"/>
  <c r="BJ23" i="92"/>
  <c r="AK11" i="92" s="1"/>
  <c r="BJ15" i="92"/>
  <c r="AK19" i="92" s="1"/>
  <c r="BI29" i="93"/>
  <c r="BI18" i="93"/>
  <c r="BI31" i="93"/>
  <c r="BI32" i="93"/>
  <c r="BL32" i="93" s="1"/>
  <c r="BI34" i="93"/>
  <c r="BI30" i="93"/>
  <c r="BI33" i="93"/>
  <c r="BI17" i="93"/>
  <c r="BI23" i="93"/>
  <c r="BI15" i="93"/>
  <c r="BI12" i="93"/>
  <c r="BI20" i="93"/>
  <c r="BI13" i="93"/>
  <c r="BL13" i="93" s="1"/>
  <c r="BI19" i="93"/>
  <c r="BL19" i="93" s="1"/>
  <c r="BI14" i="93"/>
  <c r="BI21" i="93"/>
  <c r="BI22" i="93"/>
  <c r="BI16" i="93"/>
  <c r="AK33" i="93"/>
  <c r="AI33" i="69"/>
  <c r="AI34" i="69"/>
  <c r="AJ33" i="93"/>
  <c r="AJ32" i="93"/>
  <c r="AJ21" i="93"/>
  <c r="AJ22" i="93"/>
  <c r="AK29" i="93"/>
  <c r="AJ19" i="93"/>
  <c r="BK6" i="93"/>
  <c r="BK24" i="93"/>
  <c r="BL32" i="69"/>
  <c r="BD32" i="69" s="1"/>
  <c r="AD31" i="69" s="1"/>
  <c r="AK31" i="93"/>
  <c r="AJ34" i="93"/>
  <c r="AJ15" i="93"/>
  <c r="AK19" i="93"/>
  <c r="AK16" i="93"/>
  <c r="AJ30" i="93"/>
  <c r="AJ13" i="93"/>
  <c r="BK35" i="93"/>
  <c r="BD22" i="69"/>
  <c r="AD12" i="69" s="1"/>
  <c r="AJ16" i="93"/>
  <c r="AK30" i="93"/>
  <c r="AK21" i="93"/>
  <c r="AK17" i="93"/>
  <c r="AJ31" i="93"/>
  <c r="AJ11" i="93"/>
  <c r="AJ12" i="93"/>
  <c r="AJ20" i="93"/>
  <c r="AK18" i="93"/>
  <c r="AK22" i="93"/>
  <c r="AK13" i="93"/>
  <c r="AK32" i="93"/>
  <c r="AK15" i="93"/>
  <c r="AJ18" i="93"/>
  <c r="AK14" i="93"/>
  <c r="BJ6" i="93"/>
  <c r="AK12" i="93"/>
  <c r="AJ14" i="93"/>
  <c r="AJ29" i="93"/>
  <c r="AJ17" i="93"/>
  <c r="AK11" i="93"/>
  <c r="BL29" i="49"/>
  <c r="AL32" i="49" s="1"/>
  <c r="BL15" i="86"/>
  <c r="BE15" i="86" s="1"/>
  <c r="AE19" i="86" s="1"/>
  <c r="BH30" i="92"/>
  <c r="AI33" i="92" s="1"/>
  <c r="BH20" i="92"/>
  <c r="AI14" i="92" s="1"/>
  <c r="BH29" i="92"/>
  <c r="AI34" i="92" s="1"/>
  <c r="BI24" i="70"/>
  <c r="BI6" i="70"/>
  <c r="AI6" i="70" s="1"/>
  <c r="AJ6" i="69"/>
  <c r="BI30" i="92"/>
  <c r="AI28" i="49"/>
  <c r="BI20" i="92"/>
  <c r="BI23" i="92"/>
  <c r="BH31" i="92"/>
  <c r="BI19" i="92"/>
  <c r="BI22" i="92"/>
  <c r="BI34" i="92"/>
  <c r="BI29" i="92"/>
  <c r="BI18" i="92"/>
  <c r="BI13" i="92"/>
  <c r="BI33" i="92"/>
  <c r="BI21" i="92"/>
  <c r="BH19" i="92"/>
  <c r="BH18" i="92"/>
  <c r="BH23" i="92"/>
  <c r="BI31" i="92"/>
  <c r="BI14" i="92"/>
  <c r="BI16" i="92"/>
  <c r="BI15" i="92"/>
  <c r="BI32" i="92"/>
  <c r="BI17" i="92"/>
  <c r="BH22" i="92"/>
  <c r="BH34" i="92"/>
  <c r="BH12" i="92"/>
  <c r="BH14" i="92"/>
  <c r="BH17" i="92"/>
  <c r="BH16" i="92"/>
  <c r="BI12" i="92"/>
  <c r="BH15" i="92"/>
  <c r="BH32" i="92"/>
  <c r="BH21" i="92"/>
  <c r="BH13" i="92"/>
  <c r="BH33" i="92"/>
  <c r="AI10" i="49"/>
  <c r="AQ8" i="65"/>
  <c r="AH20" i="65" s="1"/>
  <c r="AJ47" i="65"/>
  <c r="AN8" i="65"/>
  <c r="AE20" i="65" s="1"/>
  <c r="AM8" i="65"/>
  <c r="AD20" i="65" s="1"/>
  <c r="AP8" i="65"/>
  <c r="AG20" i="65" s="1"/>
  <c r="AR8" i="65"/>
  <c r="AI20" i="65" s="1"/>
  <c r="BY32" i="88"/>
  <c r="AP31" i="88" s="1"/>
  <c r="BY31" i="88"/>
  <c r="AP32" i="88" s="1"/>
  <c r="AG52" i="53"/>
  <c r="AG55" i="53" s="1"/>
  <c r="AR25" i="65"/>
  <c r="AI26" i="65" s="1"/>
  <c r="AO18" i="65"/>
  <c r="AF10" i="65" s="1"/>
  <c r="AD36" i="51"/>
  <c r="AL23" i="58"/>
  <c r="BB15" i="51"/>
  <c r="AD13" i="51" s="1"/>
  <c r="AJ54" i="65"/>
  <c r="AD44" i="51"/>
  <c r="AI18" i="49"/>
  <c r="BL18" i="49"/>
  <c r="AL14" i="49" s="1"/>
  <c r="BD11" i="67"/>
  <c r="AD23" i="67" s="1"/>
  <c r="BB17" i="51"/>
  <c r="AD11" i="51" s="1"/>
  <c r="AR19" i="65"/>
  <c r="AI9" i="65" s="1"/>
  <c r="BT15" i="50"/>
  <c r="AP23" i="50" s="1"/>
  <c r="BI23" i="49"/>
  <c r="AD35" i="51"/>
  <c r="AD52" i="51"/>
  <c r="BB13" i="51"/>
  <c r="AD15" i="51" s="1"/>
  <c r="BF11" i="70"/>
  <c r="AF23" i="70" s="1"/>
  <c r="AJ44" i="65"/>
  <c r="BC12" i="59"/>
  <c r="AE21" i="59" s="1"/>
  <c r="AM19" i="65"/>
  <c r="AD9" i="65" s="1"/>
  <c r="BD10" i="49"/>
  <c r="AD22" i="49" s="1"/>
  <c r="BB25" i="51"/>
  <c r="AD26" i="51" s="1"/>
  <c r="AD41" i="51"/>
  <c r="BK13" i="50"/>
  <c r="AG25" i="50" s="1"/>
  <c r="AD51" i="51"/>
  <c r="AM15" i="65"/>
  <c r="AD13" i="65" s="1"/>
  <c r="AO15" i="65"/>
  <c r="AF13" i="65" s="1"/>
  <c r="AP19" i="65"/>
  <c r="AG9" i="65" s="1"/>
  <c r="AN19" i="65"/>
  <c r="AE9" i="65" s="1"/>
  <c r="BE11" i="67"/>
  <c r="AE23" i="67" s="1"/>
  <c r="BL22" i="81"/>
  <c r="AL12" i="81" s="1"/>
  <c r="AD55" i="51"/>
  <c r="BB12" i="59"/>
  <c r="AD21" i="59" s="1"/>
  <c r="AR12" i="65"/>
  <c r="AI16" i="65" s="1"/>
  <c r="AO11" i="65"/>
  <c r="AF17" i="65" s="1"/>
  <c r="AO19" i="65"/>
  <c r="AF9" i="65" s="1"/>
  <c r="AL23" i="67"/>
  <c r="AM23" i="50"/>
  <c r="AM26" i="50" s="1"/>
  <c r="AK17" i="50"/>
  <c r="AK26" i="50" s="1"/>
  <c r="AR15" i="65"/>
  <c r="AI13" i="65" s="1"/>
  <c r="AP11" i="65"/>
  <c r="AG17" i="65" s="1"/>
  <c r="AR11" i="65"/>
  <c r="AI17" i="65" s="1"/>
  <c r="AJ36" i="65"/>
  <c r="AQ14" i="65"/>
  <c r="AH14" i="65" s="1"/>
  <c r="BT21" i="50"/>
  <c r="AP17" i="50" s="1"/>
  <c r="AJ22" i="70"/>
  <c r="AJ24" i="70" s="1"/>
  <c r="AY55" i="53"/>
  <c r="BC5" i="51"/>
  <c r="AE5" i="51" s="1"/>
  <c r="BF11" i="58"/>
  <c r="AE23" i="58" s="1"/>
  <c r="AN15" i="65"/>
  <c r="AE13" i="65" s="1"/>
  <c r="AQ11" i="65"/>
  <c r="AH17" i="65" s="1"/>
  <c r="AM18" i="65"/>
  <c r="AD10" i="65" s="1"/>
  <c r="AL22" i="49"/>
  <c r="AM14" i="65"/>
  <c r="AD14" i="65" s="1"/>
  <c r="AJ41" i="65"/>
  <c r="BH48" i="55"/>
  <c r="BG11" i="58"/>
  <c r="AF23" i="58" s="1"/>
  <c r="AR14" i="65"/>
  <c r="AI14" i="65" s="1"/>
  <c r="AJ40" i="65"/>
  <c r="AO25" i="65"/>
  <c r="AF26" i="65" s="1"/>
  <c r="AM11" i="65"/>
  <c r="AD17" i="65" s="1"/>
  <c r="AP25" i="65"/>
  <c r="AG26" i="65" s="1"/>
  <c r="AQ27" i="65"/>
  <c r="AH24" i="65" s="1"/>
  <c r="AD46" i="51"/>
  <c r="BE10" i="49"/>
  <c r="AE22" i="49" s="1"/>
  <c r="BK35" i="55"/>
  <c r="BD8" i="55" s="1"/>
  <c r="AE20" i="55" s="1"/>
  <c r="BI13" i="50"/>
  <c r="AE25" i="50" s="1"/>
  <c r="BH14" i="61"/>
  <c r="AI20" i="61" s="1"/>
  <c r="BH18" i="61"/>
  <c r="BK18" i="61" s="1"/>
  <c r="BH31" i="61"/>
  <c r="AI32" i="61" s="1"/>
  <c r="BH15" i="61"/>
  <c r="AI19" i="61" s="1"/>
  <c r="BH19" i="61"/>
  <c r="BK19" i="61" s="1"/>
  <c r="BH30" i="61"/>
  <c r="BK30" i="61" s="1"/>
  <c r="BC30" i="61" s="1"/>
  <c r="AD33" i="61" s="1"/>
  <c r="AN18" i="65"/>
  <c r="AE10" i="65" s="1"/>
  <c r="AO27" i="65"/>
  <c r="AF24" i="65" s="1"/>
  <c r="AP18" i="65"/>
  <c r="AG10" i="65" s="1"/>
  <c r="AJ52" i="65"/>
  <c r="BL32" i="49"/>
  <c r="AL29" i="49" s="1"/>
  <c r="BB16" i="51"/>
  <c r="AD12" i="51" s="1"/>
  <c r="BB48" i="51"/>
  <c r="BB26" i="51"/>
  <c r="AD25" i="51" s="1"/>
  <c r="AD43" i="51"/>
  <c r="AP25" i="50"/>
  <c r="BF41" i="58"/>
  <c r="AD41" i="58" s="1"/>
  <c r="AN12" i="58" s="1"/>
  <c r="BH29" i="61"/>
  <c r="BH20" i="61"/>
  <c r="BK20" i="61" s="1"/>
  <c r="BH21" i="61"/>
  <c r="AI13" i="61" s="1"/>
  <c r="AN27" i="65"/>
  <c r="AE24" i="65" s="1"/>
  <c r="AR18" i="65"/>
  <c r="AI10" i="65" s="1"/>
  <c r="AJ37" i="65"/>
  <c r="AP27" i="65"/>
  <c r="AG24" i="65" s="1"/>
  <c r="BL13" i="50"/>
  <c r="AH25" i="50" s="1"/>
  <c r="AD45" i="51"/>
  <c r="BB18" i="51"/>
  <c r="AD10" i="51" s="1"/>
  <c r="BC11" i="57"/>
  <c r="AD23" i="57" s="1"/>
  <c r="BH16" i="61"/>
  <c r="AI18" i="61" s="1"/>
  <c r="BH23" i="61"/>
  <c r="BK23" i="61" s="1"/>
  <c r="BC23" i="61" s="1"/>
  <c r="AD11" i="61" s="1"/>
  <c r="BH32" i="61"/>
  <c r="BH22" i="61"/>
  <c r="BK22" i="61" s="1"/>
  <c r="BH33" i="61"/>
  <c r="AI30" i="61" s="1"/>
  <c r="AM27" i="65"/>
  <c r="AD24" i="65" s="1"/>
  <c r="BJ13" i="50"/>
  <c r="AF25" i="50" s="1"/>
  <c r="BE11" i="70"/>
  <c r="AE23" i="70" s="1"/>
  <c r="BE11" i="57"/>
  <c r="AF23" i="57" s="1"/>
  <c r="BH17" i="61"/>
  <c r="BK17" i="61" s="1"/>
  <c r="BH13" i="61"/>
  <c r="BK13" i="61" s="1"/>
  <c r="BC13" i="61" s="1"/>
  <c r="AD21" i="61" s="1"/>
  <c r="BH34" i="61"/>
  <c r="BK34" i="61" s="1"/>
  <c r="BB8" i="51"/>
  <c r="AD20" i="51" s="1"/>
  <c r="BJ48" i="55"/>
  <c r="BE48" i="55"/>
  <c r="BD11" i="68"/>
  <c r="AD23" i="68" s="1"/>
  <c r="BK5" i="54"/>
  <c r="AK5" i="54" s="1"/>
  <c r="BK23" i="54"/>
  <c r="BL15" i="67"/>
  <c r="AL19" i="67" s="1"/>
  <c r="BD11" i="70"/>
  <c r="AD23" i="70" s="1"/>
  <c r="BI32" i="55"/>
  <c r="AJ32" i="55" s="1"/>
  <c r="BL10" i="54"/>
  <c r="BF11" i="68"/>
  <c r="AF23" i="68" s="1"/>
  <c r="AL23" i="68"/>
  <c r="BB32" i="51"/>
  <c r="BB5" i="51" s="1"/>
  <c r="AD5" i="51" s="1"/>
  <c r="BK6" i="52"/>
  <c r="AK6" i="52" s="1"/>
  <c r="AH32" i="51"/>
  <c r="BB32" i="56"/>
  <c r="BC32" i="56"/>
  <c r="AD35" i="56" s="1"/>
  <c r="AI35" i="56"/>
  <c r="BB33" i="56"/>
  <c r="AI34" i="56"/>
  <c r="BC33" i="56"/>
  <c r="AD34" i="56" s="1"/>
  <c r="BC35" i="56"/>
  <c r="AD32" i="56" s="1"/>
  <c r="AI32" i="56"/>
  <c r="BB35" i="56"/>
  <c r="AI36" i="56"/>
  <c r="BC31" i="56"/>
  <c r="AD36" i="56" s="1"/>
  <c r="BB31" i="56"/>
  <c r="AI33" i="56"/>
  <c r="BB34" i="56"/>
  <c r="BC34" i="56"/>
  <c r="AD33" i="56" s="1"/>
  <c r="BB36" i="56"/>
  <c r="AI31" i="56"/>
  <c r="BC36" i="56"/>
  <c r="AD31" i="56" s="1"/>
  <c r="BC22" i="56"/>
  <c r="AD16" i="56" s="1"/>
  <c r="BB22" i="56"/>
  <c r="AI16" i="56"/>
  <c r="BB15" i="56"/>
  <c r="AI23" i="56"/>
  <c r="BC15" i="56"/>
  <c r="AD23" i="56" s="1"/>
  <c r="AI20" i="56"/>
  <c r="BB18" i="56"/>
  <c r="BC18" i="56"/>
  <c r="AD20" i="56" s="1"/>
  <c r="BC24" i="56"/>
  <c r="AD14" i="56" s="1"/>
  <c r="AI14" i="56"/>
  <c r="BB24" i="56"/>
  <c r="BB19" i="56"/>
  <c r="BC19" i="56"/>
  <c r="AD19" i="56" s="1"/>
  <c r="AI19" i="56"/>
  <c r="BB21" i="56"/>
  <c r="BC21" i="56"/>
  <c r="AD17" i="56" s="1"/>
  <c r="AI17" i="56"/>
  <c r="BB23" i="56"/>
  <c r="BC23" i="56"/>
  <c r="AD15" i="56" s="1"/>
  <c r="AI15" i="56"/>
  <c r="AI24" i="56"/>
  <c r="BB14" i="56"/>
  <c r="BC14" i="56"/>
  <c r="AD24" i="56" s="1"/>
  <c r="BB25" i="56"/>
  <c r="BC25" i="56"/>
  <c r="AD13" i="56" s="1"/>
  <c r="AI13" i="56"/>
  <c r="AI22" i="56"/>
  <c r="BC16" i="56"/>
  <c r="AD22" i="56" s="1"/>
  <c r="BB16" i="56"/>
  <c r="BB17" i="56"/>
  <c r="AI21" i="56"/>
  <c r="BC17" i="56"/>
  <c r="AD21" i="56" s="1"/>
  <c r="BC20" i="56"/>
  <c r="AD18" i="56" s="1"/>
  <c r="AI18" i="56"/>
  <c r="BB20" i="56"/>
  <c r="BL5" i="49"/>
  <c r="AL5" i="49" s="1"/>
  <c r="AI5" i="49"/>
  <c r="BH6" i="57"/>
  <c r="AI6" i="57" s="1"/>
  <c r="AI32" i="81"/>
  <c r="AM10" i="65"/>
  <c r="AD18" i="65" s="1"/>
  <c r="BL6" i="52"/>
  <c r="AL6" i="52" s="1"/>
  <c r="AL23" i="57"/>
  <c r="BK37" i="60"/>
  <c r="AD49" i="60"/>
  <c r="BC42" i="53"/>
  <c r="AN54" i="53"/>
  <c r="BM11" i="52"/>
  <c r="AP20" i="79"/>
  <c r="AL35" i="86"/>
  <c r="BM29" i="89"/>
  <c r="AF34" i="89" s="1"/>
  <c r="BE20" i="82"/>
  <c r="AE14" i="82" s="1"/>
  <c r="BE30" i="86"/>
  <c r="AE35" i="86" s="1"/>
  <c r="BD30" i="86"/>
  <c r="AD35" i="86" s="1"/>
  <c r="BP16" i="88"/>
  <c r="AG18" i="88" s="1"/>
  <c r="AP18" i="88"/>
  <c r="BP14" i="88"/>
  <c r="AG20" i="88" s="1"/>
  <c r="AP20" i="88"/>
  <c r="BP21" i="88"/>
  <c r="AG13" i="88" s="1"/>
  <c r="AP13" i="88"/>
  <c r="BP12" i="88"/>
  <c r="AG22" i="88" s="1"/>
  <c r="AP22" i="88"/>
  <c r="BP17" i="88"/>
  <c r="AG17" i="88" s="1"/>
  <c r="AP17" i="88"/>
  <c r="BP15" i="88"/>
  <c r="AG19" i="88" s="1"/>
  <c r="AP19" i="88"/>
  <c r="BP18" i="88"/>
  <c r="AG16" i="88" s="1"/>
  <c r="AP16" i="88"/>
  <c r="BP19" i="88"/>
  <c r="AG15" i="88" s="1"/>
  <c r="AP15" i="88"/>
  <c r="AO35" i="88"/>
  <c r="BP22" i="88"/>
  <c r="AG12" i="88" s="1"/>
  <c r="AP12" i="88"/>
  <c r="BP13" i="88"/>
  <c r="AG21" i="88" s="1"/>
  <c r="AP21" i="88"/>
  <c r="BP23" i="88"/>
  <c r="AG11" i="88" s="1"/>
  <c r="AP11" i="88"/>
  <c r="BP20" i="88"/>
  <c r="AG14" i="88" s="1"/>
  <c r="AP14" i="88"/>
  <c r="BI48" i="55"/>
  <c r="BE13" i="49"/>
  <c r="AE19" i="49" s="1"/>
  <c r="BE14" i="57"/>
  <c r="AF20" i="57" s="1"/>
  <c r="BD14" i="57"/>
  <c r="AE20" i="57" s="1"/>
  <c r="BE23" i="70"/>
  <c r="AE11" i="70" s="1"/>
  <c r="BE14" i="70"/>
  <c r="AE20" i="70" s="1"/>
  <c r="BB18" i="59"/>
  <c r="AD15" i="59" s="1"/>
  <c r="BD32" i="55"/>
  <c r="AE32" i="55" s="1"/>
  <c r="BC14" i="57"/>
  <c r="AD20" i="57" s="1"/>
  <c r="BT7" i="50"/>
  <c r="AP7" i="50" s="1"/>
  <c r="AJ51" i="65"/>
  <c r="AK7" i="50"/>
  <c r="AR17" i="65"/>
  <c r="AI11" i="65" s="1"/>
  <c r="BF17" i="49"/>
  <c r="AF15" i="49" s="1"/>
  <c r="BF21" i="49"/>
  <c r="AF11" i="49" s="1"/>
  <c r="BG32" i="55"/>
  <c r="AH32" i="55" s="1"/>
  <c r="AQ28" i="65"/>
  <c r="AH23" i="65" s="1"/>
  <c r="AO17" i="65"/>
  <c r="AF11" i="65" s="1"/>
  <c r="AR28" i="65"/>
  <c r="AI23" i="65" s="1"/>
  <c r="AM17" i="65"/>
  <c r="AD11" i="65" s="1"/>
  <c r="AP28" i="65"/>
  <c r="AG23" i="65" s="1"/>
  <c r="BE19" i="67"/>
  <c r="AE15" i="67" s="1"/>
  <c r="BC48" i="55"/>
  <c r="BJ24" i="58"/>
  <c r="BK24" i="70"/>
  <c r="BE19" i="70"/>
  <c r="AE15" i="70" s="1"/>
  <c r="AO28" i="65"/>
  <c r="AF23" i="65" s="1"/>
  <c r="AJ38" i="65"/>
  <c r="BK24" i="58"/>
  <c r="BC18" i="59"/>
  <c r="AE15" i="59" s="1"/>
  <c r="AN28" i="65"/>
  <c r="AE23" i="65" s="1"/>
  <c r="AP17" i="65"/>
  <c r="AG11" i="65" s="1"/>
  <c r="AM25" i="65"/>
  <c r="AD26" i="65" s="1"/>
  <c r="AN17" i="65"/>
  <c r="AE11" i="65" s="1"/>
  <c r="BG5" i="51"/>
  <c r="AI5" i="51" s="1"/>
  <c r="BJ24" i="70"/>
  <c r="BJ23" i="54"/>
  <c r="BL6" i="58"/>
  <c r="BM6" i="58" s="1"/>
  <c r="AL6" i="58" s="1"/>
  <c r="AP15" i="65"/>
  <c r="AG13" i="65" s="1"/>
  <c r="BL6" i="67"/>
  <c r="AL6" i="67" s="1"/>
  <c r="AM4" i="56"/>
  <c r="AM12" i="56" s="1"/>
  <c r="BE33" i="67"/>
  <c r="AE30" i="67" s="1"/>
  <c r="BE18" i="70"/>
  <c r="AE16" i="70" s="1"/>
  <c r="BM35" i="58"/>
  <c r="BK46" i="60"/>
  <c r="BE19" i="60" s="1"/>
  <c r="AF13" i="60" s="1"/>
  <c r="BE22" i="70"/>
  <c r="AE12" i="70" s="1"/>
  <c r="AR16" i="65"/>
  <c r="AI12" i="65" s="1"/>
  <c r="AM16" i="65"/>
  <c r="AD12" i="65" s="1"/>
  <c r="AJ19" i="67"/>
  <c r="AJ24" i="67" s="1"/>
  <c r="BL24" i="50"/>
  <c r="AH14" i="50" s="1"/>
  <c r="BJ19" i="50"/>
  <c r="AF19" i="50" s="1"/>
  <c r="BE13" i="70"/>
  <c r="AE21" i="70" s="1"/>
  <c r="AO20" i="65"/>
  <c r="AF8" i="65" s="1"/>
  <c r="AS48" i="65"/>
  <c r="AS32" i="65" s="1"/>
  <c r="AO5" i="65" s="1"/>
  <c r="AJ39" i="65"/>
  <c r="AM20" i="65"/>
  <c r="AD8" i="65" s="1"/>
  <c r="AQ26" i="65"/>
  <c r="AH25" i="65" s="1"/>
  <c r="AP20" i="65"/>
  <c r="AG8" i="65" s="1"/>
  <c r="AD32" i="65"/>
  <c r="AJ53" i="65"/>
  <c r="BF31" i="68"/>
  <c r="AF32" i="68" s="1"/>
  <c r="BC30" i="59"/>
  <c r="AE31" i="59" s="1"/>
  <c r="AN9" i="65"/>
  <c r="AE19" i="65" s="1"/>
  <c r="AN20" i="65"/>
  <c r="AE8" i="65" s="1"/>
  <c r="AJ35" i="65"/>
  <c r="BF32" i="67"/>
  <c r="AF31" i="67" s="1"/>
  <c r="BF23" i="70"/>
  <c r="AF11" i="70" s="1"/>
  <c r="AP16" i="65"/>
  <c r="AG12" i="65" s="1"/>
  <c r="BI19" i="50"/>
  <c r="AE19" i="50" s="1"/>
  <c r="BF22" i="67"/>
  <c r="AF12" i="67" s="1"/>
  <c r="BF22" i="70"/>
  <c r="AF12" i="70" s="1"/>
  <c r="BJ23" i="50"/>
  <c r="AF15" i="50" s="1"/>
  <c r="BE31" i="70"/>
  <c r="AE32" i="70" s="1"/>
  <c r="BE15" i="70"/>
  <c r="AE19" i="70" s="1"/>
  <c r="BK23" i="49"/>
  <c r="BF19" i="70"/>
  <c r="AF15" i="70" s="1"/>
  <c r="BD11" i="49"/>
  <c r="AD21" i="49" s="1"/>
  <c r="BL30" i="69"/>
  <c r="AL33" i="69" s="1"/>
  <c r="BB14" i="59"/>
  <c r="AD19" i="59" s="1"/>
  <c r="BC14" i="59"/>
  <c r="AE19" i="59" s="1"/>
  <c r="AO16" i="65"/>
  <c r="AF12" i="65" s="1"/>
  <c r="AN16" i="65"/>
  <c r="AE12" i="65" s="1"/>
  <c r="AQ25" i="65"/>
  <c r="AH26" i="65" s="1"/>
  <c r="AQ20" i="65"/>
  <c r="AH8" i="65" s="1"/>
  <c r="BE16" i="49"/>
  <c r="AE16" i="49" s="1"/>
  <c r="AG48" i="51"/>
  <c r="BI37" i="50"/>
  <c r="AE32" i="50" s="1"/>
  <c r="BF13" i="70"/>
  <c r="AF21" i="70" s="1"/>
  <c r="BF18" i="70"/>
  <c r="AF16" i="70" s="1"/>
  <c r="BK24" i="50"/>
  <c r="AG14" i="50" s="1"/>
  <c r="BK42" i="60"/>
  <c r="BI15" i="60" s="1"/>
  <c r="AJ17" i="60" s="1"/>
  <c r="BI36" i="50"/>
  <c r="AE33" i="50" s="1"/>
  <c r="BK22" i="50"/>
  <c r="AG16" i="50" s="1"/>
  <c r="BI24" i="50"/>
  <c r="AE14" i="50" s="1"/>
  <c r="BI35" i="50"/>
  <c r="AE34" i="50" s="1"/>
  <c r="AK6" i="69"/>
  <c r="BJ24" i="50"/>
  <c r="AF14" i="50" s="1"/>
  <c r="BD13" i="70"/>
  <c r="AD21" i="70" s="1"/>
  <c r="BM20" i="89"/>
  <c r="AF14" i="89" s="1"/>
  <c r="BN20" i="89"/>
  <c r="AG14" i="89" s="1"/>
  <c r="BM19" i="89"/>
  <c r="AF15" i="89" s="1"/>
  <c r="BN19" i="89"/>
  <c r="AG15" i="89" s="1"/>
  <c r="BM14" i="89"/>
  <c r="AF20" i="89" s="1"/>
  <c r="BN14" i="89"/>
  <c r="AG20" i="89" s="1"/>
  <c r="BM13" i="89"/>
  <c r="AF21" i="89" s="1"/>
  <c r="BN13" i="89"/>
  <c r="AG21" i="89" s="1"/>
  <c r="BM22" i="89"/>
  <c r="AF12" i="89" s="1"/>
  <c r="BN22" i="89"/>
  <c r="AG12" i="89" s="1"/>
  <c r="BM18" i="89"/>
  <c r="AF16" i="89" s="1"/>
  <c r="BN18" i="89"/>
  <c r="AG16" i="89" s="1"/>
  <c r="BM12" i="89"/>
  <c r="AF22" i="89" s="1"/>
  <c r="BN12" i="89"/>
  <c r="AG22" i="89" s="1"/>
  <c r="BM23" i="89"/>
  <c r="AF11" i="89" s="1"/>
  <c r="BN23" i="89"/>
  <c r="AG11" i="89" s="1"/>
  <c r="BM16" i="89"/>
  <c r="AF18" i="89" s="1"/>
  <c r="BN16" i="89"/>
  <c r="AG18" i="89" s="1"/>
  <c r="BM21" i="89"/>
  <c r="AF13" i="89" s="1"/>
  <c r="BN21" i="89"/>
  <c r="AG13" i="89" s="1"/>
  <c r="BM17" i="89"/>
  <c r="AF17" i="89" s="1"/>
  <c r="BN17" i="89"/>
  <c r="AG17" i="89" s="1"/>
  <c r="BM15" i="89"/>
  <c r="AF19" i="89" s="1"/>
  <c r="BN15" i="89"/>
  <c r="AG19" i="89" s="1"/>
  <c r="BF34" i="67"/>
  <c r="AF29" i="67" s="1"/>
  <c r="BE32" i="70"/>
  <c r="AE31" i="70" s="1"/>
  <c r="BI22" i="50"/>
  <c r="AE16" i="50" s="1"/>
  <c r="BE12" i="80"/>
  <c r="AE22" i="80" s="1"/>
  <c r="BD21" i="84"/>
  <c r="AD13" i="84" s="1"/>
  <c r="BY29" i="88"/>
  <c r="BP29" i="88" s="1"/>
  <c r="AG34" i="88" s="1"/>
  <c r="BU35" i="89"/>
  <c r="BF31" i="83"/>
  <c r="AD34" i="83" s="1"/>
  <c r="BQ6" i="89"/>
  <c r="AJ6" i="89" s="1"/>
  <c r="BU24" i="89"/>
  <c r="BU6" i="89" s="1"/>
  <c r="BI31" i="83"/>
  <c r="AG34" i="83" s="1"/>
  <c r="AJ35" i="89"/>
  <c r="BR6" i="89"/>
  <c r="BK12" i="89"/>
  <c r="AD22" i="89" s="1"/>
  <c r="BK31" i="89"/>
  <c r="AD32" i="89" s="1"/>
  <c r="BK20" i="89"/>
  <c r="AD14" i="89" s="1"/>
  <c r="BK14" i="89"/>
  <c r="AD20" i="89" s="1"/>
  <c r="BK29" i="89"/>
  <c r="AD34" i="89" s="1"/>
  <c r="AN30" i="89"/>
  <c r="BL30" i="89"/>
  <c r="AE33" i="89" s="1"/>
  <c r="BL17" i="89"/>
  <c r="AE17" i="89" s="1"/>
  <c r="BK23" i="89"/>
  <c r="AD11" i="89" s="1"/>
  <c r="BL21" i="89"/>
  <c r="AE13" i="89" s="1"/>
  <c r="AN15" i="89"/>
  <c r="BL13" i="89"/>
  <c r="AE21" i="89" s="1"/>
  <c r="BL34" i="89"/>
  <c r="AE29" i="89" s="1"/>
  <c r="BK32" i="89"/>
  <c r="AD31" i="89" s="1"/>
  <c r="BL16" i="89"/>
  <c r="AE18" i="89" s="1"/>
  <c r="BK14" i="79"/>
  <c r="AG20" i="79" s="1"/>
  <c r="BK31" i="90"/>
  <c r="AG32" i="90" s="1"/>
  <c r="AL11" i="84"/>
  <c r="BY34" i="88"/>
  <c r="BY30" i="88"/>
  <c r="AL6" i="88"/>
  <c r="AL14" i="82"/>
  <c r="AN14" i="89"/>
  <c r="BD21" i="86"/>
  <c r="AD13" i="86" s="1"/>
  <c r="BP11" i="88"/>
  <c r="AG23" i="88" s="1"/>
  <c r="BQ11" i="88"/>
  <c r="AH23" i="88" s="1"/>
  <c r="BF20" i="82"/>
  <c r="AF14" i="82" s="1"/>
  <c r="AM6" i="88"/>
  <c r="BQ14" i="88"/>
  <c r="AH20" i="88" s="1"/>
  <c r="BQ20" i="88"/>
  <c r="AH14" i="88" s="1"/>
  <c r="BX35" i="88"/>
  <c r="BY35" i="88" s="1"/>
  <c r="BQ15" i="88"/>
  <c r="AH19" i="88" s="1"/>
  <c r="BQ23" i="88"/>
  <c r="AH11" i="88" s="1"/>
  <c r="BQ16" i="88"/>
  <c r="AH18" i="88" s="1"/>
  <c r="BQ17" i="88"/>
  <c r="AH17" i="88" s="1"/>
  <c r="BQ13" i="88"/>
  <c r="AH21" i="88" s="1"/>
  <c r="BQ12" i="88"/>
  <c r="AH22" i="88" s="1"/>
  <c r="BQ22" i="88"/>
  <c r="AH12" i="88" s="1"/>
  <c r="BQ19" i="88"/>
  <c r="AH15" i="88" s="1"/>
  <c r="BQ21" i="88"/>
  <c r="AH13" i="88" s="1"/>
  <c r="BQ18" i="88"/>
  <c r="AH16" i="88" s="1"/>
  <c r="AO6" i="88"/>
  <c r="BH34" i="50"/>
  <c r="AD35" i="50" s="1"/>
  <c r="BH19" i="50"/>
  <c r="AD19" i="50" s="1"/>
  <c r="BC37" i="53"/>
  <c r="AY5" i="53" s="1"/>
  <c r="AK5" i="53" s="1"/>
  <c r="BF32" i="70"/>
  <c r="AF31" i="70" s="1"/>
  <c r="BD23" i="70"/>
  <c r="AD11" i="70" s="1"/>
  <c r="AL12" i="49"/>
  <c r="BE20" i="49"/>
  <c r="AE12" i="49" s="1"/>
  <c r="BC20" i="59"/>
  <c r="AE13" i="59" s="1"/>
  <c r="AM12" i="65"/>
  <c r="AD16" i="65" s="1"/>
  <c r="AP26" i="65"/>
  <c r="AG25" i="65" s="1"/>
  <c r="AO9" i="65"/>
  <c r="AF19" i="65" s="1"/>
  <c r="AR26" i="65"/>
  <c r="AI25" i="65" s="1"/>
  <c r="BT38" i="50"/>
  <c r="AP12" i="65"/>
  <c r="AG16" i="65" s="1"/>
  <c r="AQ9" i="65"/>
  <c r="AH19" i="65" s="1"/>
  <c r="BK35" i="50"/>
  <c r="AG34" i="50" s="1"/>
  <c r="AK12" i="49"/>
  <c r="AK23" i="49" s="1"/>
  <c r="BF48" i="55"/>
  <c r="AQ12" i="65"/>
  <c r="AH16" i="65" s="1"/>
  <c r="AJ43" i="65"/>
  <c r="AM9" i="65"/>
  <c r="AD19" i="65" s="1"/>
  <c r="AR9" i="65"/>
  <c r="AI19" i="65" s="1"/>
  <c r="AO26" i="65"/>
  <c r="AF25" i="65" s="1"/>
  <c r="AI48" i="55"/>
  <c r="BR26" i="50"/>
  <c r="BT26" i="50" s="1"/>
  <c r="BD21" i="70"/>
  <c r="AD13" i="70" s="1"/>
  <c r="AH45" i="53"/>
  <c r="AH55" i="53" s="1"/>
  <c r="AN20" i="50"/>
  <c r="AN26" i="50" s="1"/>
  <c r="BF20" i="68"/>
  <c r="AF14" i="68" s="1"/>
  <c r="BF19" i="68"/>
  <c r="AF15" i="68" s="1"/>
  <c r="BF31" i="70"/>
  <c r="AF32" i="70" s="1"/>
  <c r="BJ14" i="50"/>
  <c r="AF24" i="50" s="1"/>
  <c r="AL22" i="50"/>
  <c r="AL26" i="50" s="1"/>
  <c r="BL18" i="81"/>
  <c r="AL16" i="81" s="1"/>
  <c r="BE12" i="70"/>
  <c r="AE22" i="70" s="1"/>
  <c r="BF20" i="49"/>
  <c r="AF12" i="49" s="1"/>
  <c r="BT18" i="50"/>
  <c r="BL18" i="50" s="1"/>
  <c r="AH20" i="50" s="1"/>
  <c r="BD31" i="70"/>
  <c r="AD32" i="70" s="1"/>
  <c r="BD15" i="70"/>
  <c r="AD19" i="70" s="1"/>
  <c r="BF30" i="70"/>
  <c r="AF33" i="70" s="1"/>
  <c r="BJ35" i="50"/>
  <c r="AF34" i="50" s="1"/>
  <c r="BF19" i="67"/>
  <c r="AF15" i="67" s="1"/>
  <c r="BE19" i="68"/>
  <c r="AE15" i="68" s="1"/>
  <c r="BT16" i="50"/>
  <c r="BJ16" i="50" s="1"/>
  <c r="AF22" i="50" s="1"/>
  <c r="BL14" i="50"/>
  <c r="AH24" i="50" s="1"/>
  <c r="BE21" i="70"/>
  <c r="AE13" i="70" s="1"/>
  <c r="BF14" i="70"/>
  <c r="AF20" i="70" s="1"/>
  <c r="BE30" i="70"/>
  <c r="AE33" i="70" s="1"/>
  <c r="BF15" i="70"/>
  <c r="AF19" i="70" s="1"/>
  <c r="BE21" i="67"/>
  <c r="AE13" i="67" s="1"/>
  <c r="AG32" i="51"/>
  <c r="AJ46" i="65"/>
  <c r="AN26" i="65"/>
  <c r="AE25" i="65" s="1"/>
  <c r="BF17" i="70"/>
  <c r="AF17" i="70" s="1"/>
  <c r="AK55" i="53"/>
  <c r="BK14" i="50"/>
  <c r="AG24" i="50" s="1"/>
  <c r="BE14" i="67"/>
  <c r="AE20" i="67" s="1"/>
  <c r="BF18" i="67"/>
  <c r="AF16" i="67" s="1"/>
  <c r="BF12" i="70"/>
  <c r="AF22" i="70" s="1"/>
  <c r="BE20" i="67"/>
  <c r="AE14" i="67" s="1"/>
  <c r="AI21" i="81"/>
  <c r="BL35" i="50"/>
  <c r="AH34" i="50" s="1"/>
  <c r="BI14" i="50"/>
  <c r="AE24" i="50" s="1"/>
  <c r="AN12" i="65"/>
  <c r="AE16" i="65" s="1"/>
  <c r="BF30" i="49"/>
  <c r="AF31" i="49" s="1"/>
  <c r="BD31" i="67"/>
  <c r="AD32" i="67" s="1"/>
  <c r="BF22" i="49"/>
  <c r="AF10" i="49" s="1"/>
  <c r="BD22" i="49"/>
  <c r="AD10" i="49" s="1"/>
  <c r="BH17" i="50"/>
  <c r="AD21" i="50" s="1"/>
  <c r="BD20" i="70"/>
  <c r="AD14" i="70" s="1"/>
  <c r="BD32" i="67"/>
  <c r="AD31" i="67" s="1"/>
  <c r="BM19" i="88"/>
  <c r="AD15" i="88" s="1"/>
  <c r="BM14" i="88"/>
  <c r="AD20" i="88" s="1"/>
  <c r="BN13" i="88"/>
  <c r="AE21" i="88" s="1"/>
  <c r="BM23" i="88"/>
  <c r="AD11" i="88" s="1"/>
  <c r="BM20" i="88"/>
  <c r="AD14" i="88" s="1"/>
  <c r="BN15" i="88"/>
  <c r="AE19" i="88" s="1"/>
  <c r="BN22" i="88"/>
  <c r="AE12" i="88" s="1"/>
  <c r="AP19" i="90"/>
  <c r="AP11" i="90"/>
  <c r="BO20" i="88"/>
  <c r="AF14" i="88" s="1"/>
  <c r="BL22" i="82"/>
  <c r="BF22" i="82" s="1"/>
  <c r="AF12" i="82" s="1"/>
  <c r="BN14" i="88"/>
  <c r="AE20" i="88" s="1"/>
  <c r="AN19" i="89"/>
  <c r="BK33" i="90"/>
  <c r="AG30" i="90" s="1"/>
  <c r="BJ14" i="90"/>
  <c r="AF20" i="90" s="1"/>
  <c r="BL33" i="90"/>
  <c r="AH30" i="90" s="1"/>
  <c r="BJ33" i="90"/>
  <c r="AF30" i="90" s="1"/>
  <c r="BJ22" i="90"/>
  <c r="AF12" i="90" s="1"/>
  <c r="BL33" i="89"/>
  <c r="AE30" i="89" s="1"/>
  <c r="BI22" i="90"/>
  <c r="AE12" i="90" s="1"/>
  <c r="BD30" i="84"/>
  <c r="AD35" i="84" s="1"/>
  <c r="BL22" i="90"/>
  <c r="AH12" i="90" s="1"/>
  <c r="BE21" i="80"/>
  <c r="AE13" i="80" s="1"/>
  <c r="BK22" i="90"/>
  <c r="AG12" i="90" s="1"/>
  <c r="BH22" i="90"/>
  <c r="AD12" i="90" s="1"/>
  <c r="BH33" i="90"/>
  <c r="AD30" i="90" s="1"/>
  <c r="AP30" i="90"/>
  <c r="BO14" i="88"/>
  <c r="AF20" i="88" s="1"/>
  <c r="BD23" i="86"/>
  <c r="AD11" i="86" s="1"/>
  <c r="BL34" i="90"/>
  <c r="AH29" i="90" s="1"/>
  <c r="BK16" i="89"/>
  <c r="AD18" i="89" s="1"/>
  <c r="BF21" i="80"/>
  <c r="AF13" i="80" s="1"/>
  <c r="BL32" i="89"/>
  <c r="AE31" i="89" s="1"/>
  <c r="BL17" i="82"/>
  <c r="BD17" i="82" s="1"/>
  <c r="AD17" i="82" s="1"/>
  <c r="BI19" i="90"/>
  <c r="AE15" i="90" s="1"/>
  <c r="BL23" i="89"/>
  <c r="AE11" i="89" s="1"/>
  <c r="BI17" i="83"/>
  <c r="AG17" i="83" s="1"/>
  <c r="BM33" i="89"/>
  <c r="AF30" i="89" s="1"/>
  <c r="BD16" i="86"/>
  <c r="AD18" i="86" s="1"/>
  <c r="BL15" i="89"/>
  <c r="AE19" i="89" s="1"/>
  <c r="BL31" i="89"/>
  <c r="AE32" i="89" s="1"/>
  <c r="AL35" i="84"/>
  <c r="BM32" i="89"/>
  <c r="AF31" i="89" s="1"/>
  <c r="BD30" i="80"/>
  <c r="AD35" i="80" s="1"/>
  <c r="BN23" i="88"/>
  <c r="AE11" i="88" s="1"/>
  <c r="BF12" i="86"/>
  <c r="AF22" i="86" s="1"/>
  <c r="BN20" i="88"/>
  <c r="AE14" i="88" s="1"/>
  <c r="BH19" i="90"/>
  <c r="AD15" i="90" s="1"/>
  <c r="BK33" i="89"/>
  <c r="AD30" i="89" s="1"/>
  <c r="BK15" i="89"/>
  <c r="AD19" i="89" s="1"/>
  <c r="BE30" i="84"/>
  <c r="AE35" i="84" s="1"/>
  <c r="BD21" i="80"/>
  <c r="AD13" i="80" s="1"/>
  <c r="AN31" i="89"/>
  <c r="BM17" i="88"/>
  <c r="AD17" i="88" s="1"/>
  <c r="BD15" i="84"/>
  <c r="AD19" i="84" s="1"/>
  <c r="BI14" i="79"/>
  <c r="AE20" i="79" s="1"/>
  <c r="BH18" i="83"/>
  <c r="AF16" i="83" s="1"/>
  <c r="AP32" i="90"/>
  <c r="BH31" i="90"/>
  <c r="AD32" i="90" s="1"/>
  <c r="BF18" i="83"/>
  <c r="AD16" i="83" s="1"/>
  <c r="BJ14" i="79"/>
  <c r="AF20" i="79" s="1"/>
  <c r="BH14" i="79"/>
  <c r="AD20" i="79" s="1"/>
  <c r="BE33" i="84"/>
  <c r="AE32" i="84" s="1"/>
  <c r="BG31" i="83"/>
  <c r="AE34" i="83" s="1"/>
  <c r="BF23" i="86"/>
  <c r="AF11" i="86" s="1"/>
  <c r="BF13" i="84"/>
  <c r="AF21" i="84" s="1"/>
  <c r="BH17" i="90"/>
  <c r="AD17" i="90" s="1"/>
  <c r="AI20" i="82"/>
  <c r="BL22" i="85"/>
  <c r="BE22" i="85" s="1"/>
  <c r="AE12" i="85" s="1"/>
  <c r="BJ31" i="90"/>
  <c r="AF32" i="90" s="1"/>
  <c r="AL11" i="86"/>
  <c r="BH31" i="83"/>
  <c r="AF34" i="83" s="1"/>
  <c r="BI17" i="90"/>
  <c r="AE17" i="90" s="1"/>
  <c r="BH18" i="90"/>
  <c r="AD16" i="90" s="1"/>
  <c r="BN12" i="88"/>
  <c r="AE22" i="88" s="1"/>
  <c r="AL19" i="84"/>
  <c r="AN21" i="83"/>
  <c r="BM12" i="88"/>
  <c r="AD22" i="88" s="1"/>
  <c r="BI21" i="90"/>
  <c r="AE13" i="90" s="1"/>
  <c r="BL32" i="82"/>
  <c r="BE32" i="82" s="1"/>
  <c r="AE33" i="82" s="1"/>
  <c r="AP16" i="90"/>
  <c r="BL35" i="85"/>
  <c r="BD35" i="85" s="1"/>
  <c r="AD30" i="85" s="1"/>
  <c r="AP13" i="90"/>
  <c r="BE15" i="84"/>
  <c r="AE19" i="84" s="1"/>
  <c r="BE14" i="80"/>
  <c r="AE20" i="80" s="1"/>
  <c r="BG13" i="83"/>
  <c r="AE21" i="83" s="1"/>
  <c r="BI13" i="83"/>
  <c r="AG21" i="83" s="1"/>
  <c r="BL13" i="82"/>
  <c r="BD13" i="82" s="1"/>
  <c r="AD21" i="82" s="1"/>
  <c r="BD12" i="80"/>
  <c r="AD22" i="80" s="1"/>
  <c r="BL20" i="89"/>
  <c r="AE14" i="89" s="1"/>
  <c r="BE22" i="80"/>
  <c r="AE12" i="80" s="1"/>
  <c r="BE34" i="82"/>
  <c r="AE31" i="82" s="1"/>
  <c r="BF22" i="80"/>
  <c r="AF12" i="80" s="1"/>
  <c r="BF21" i="84"/>
  <c r="AF13" i="84" s="1"/>
  <c r="BE21" i="84"/>
  <c r="AE13" i="84" s="1"/>
  <c r="AN16" i="89"/>
  <c r="BK18" i="89"/>
  <c r="AD16" i="89" s="1"/>
  <c r="BL18" i="89"/>
  <c r="AE16" i="89" s="1"/>
  <c r="BF12" i="84"/>
  <c r="AF22" i="84" s="1"/>
  <c r="BD12" i="84"/>
  <c r="AD22" i="84" s="1"/>
  <c r="AI30" i="82"/>
  <c r="BT35" i="79"/>
  <c r="AL22" i="84"/>
  <c r="AI14" i="82"/>
  <c r="BL34" i="85"/>
  <c r="BF34" i="85" s="1"/>
  <c r="AF31" i="85" s="1"/>
  <c r="AK24" i="84"/>
  <c r="BE21" i="86"/>
  <c r="AE13" i="86" s="1"/>
  <c r="BL17" i="85"/>
  <c r="BE17" i="85" s="1"/>
  <c r="AE17" i="85" s="1"/>
  <c r="AL30" i="86"/>
  <c r="BK17" i="89"/>
  <c r="AD17" i="89" s="1"/>
  <c r="BL24" i="84"/>
  <c r="AJ6" i="84"/>
  <c r="BJ6" i="85"/>
  <c r="AJ6" i="85" s="1"/>
  <c r="BJ24" i="85"/>
  <c r="BK24" i="85"/>
  <c r="BK6" i="85"/>
  <c r="AK6" i="85" s="1"/>
  <c r="BL12" i="85"/>
  <c r="BE12" i="85" s="1"/>
  <c r="AE22" i="85" s="1"/>
  <c r="BL18" i="85"/>
  <c r="BE18" i="85" s="1"/>
  <c r="AE16" i="85" s="1"/>
  <c r="BK36" i="85"/>
  <c r="BL33" i="85"/>
  <c r="AL32" i="85" s="1"/>
  <c r="BL31" i="85"/>
  <c r="BE31" i="85" s="1"/>
  <c r="AE34" i="85" s="1"/>
  <c r="BL32" i="85"/>
  <c r="AL33" i="85" s="1"/>
  <c r="BL15" i="85"/>
  <c r="AL19" i="85" s="1"/>
  <c r="BL19" i="85"/>
  <c r="AL15" i="85" s="1"/>
  <c r="BF31" i="80"/>
  <c r="AF34" i="80" s="1"/>
  <c r="BD33" i="84"/>
  <c r="AD32" i="84" s="1"/>
  <c r="BL16" i="82"/>
  <c r="BD16" i="82" s="1"/>
  <c r="AD18" i="82" s="1"/>
  <c r="AP29" i="90"/>
  <c r="AI19" i="82"/>
  <c r="BM30" i="89"/>
  <c r="AF33" i="89" s="1"/>
  <c r="BI24" i="85"/>
  <c r="BI6" i="85"/>
  <c r="AI6" i="85" s="1"/>
  <c r="AK22" i="85"/>
  <c r="BI36" i="85"/>
  <c r="BL30" i="85"/>
  <c r="AL35" i="85" s="1"/>
  <c r="BL21" i="85"/>
  <c r="BE21" i="85" s="1"/>
  <c r="AE13" i="85" s="1"/>
  <c r="AI33" i="85"/>
  <c r="AI19" i="85"/>
  <c r="AJ13" i="85"/>
  <c r="AJ24" i="85" s="1"/>
  <c r="AI15" i="85"/>
  <c r="BL14" i="85"/>
  <c r="BF14" i="85" s="1"/>
  <c r="AF20" i="85" s="1"/>
  <c r="AI30" i="85"/>
  <c r="BL13" i="85"/>
  <c r="AL21" i="85" s="1"/>
  <c r="BL20" i="85"/>
  <c r="BD20" i="85" s="1"/>
  <c r="AD14" i="85" s="1"/>
  <c r="BJ36" i="85"/>
  <c r="AI24" i="84"/>
  <c r="AL32" i="84"/>
  <c r="AN17" i="89"/>
  <c r="AK16" i="85"/>
  <c r="AK19" i="85"/>
  <c r="AI35" i="85"/>
  <c r="AK32" i="85"/>
  <c r="AI13" i="85"/>
  <c r="AK30" i="85"/>
  <c r="BL23" i="85"/>
  <c r="AL11" i="85" s="1"/>
  <c r="BL16" i="85"/>
  <c r="BD16" i="85" s="1"/>
  <c r="AD18" i="85" s="1"/>
  <c r="AI17" i="85"/>
  <c r="AK31" i="85"/>
  <c r="AI21" i="85"/>
  <c r="AI14" i="85"/>
  <c r="AK17" i="85"/>
  <c r="AJ35" i="85"/>
  <c r="AJ36" i="85" s="1"/>
  <c r="AK11" i="85"/>
  <c r="BM21" i="88"/>
  <c r="AD13" i="88" s="1"/>
  <c r="BM22" i="88"/>
  <c r="AD12" i="88" s="1"/>
  <c r="AL20" i="84"/>
  <c r="BE17" i="84"/>
  <c r="AE17" i="84" s="1"/>
  <c r="BD19" i="84"/>
  <c r="AD15" i="84" s="1"/>
  <c r="BE23" i="84"/>
  <c r="AE11" i="84" s="1"/>
  <c r="BD17" i="84"/>
  <c r="AD17" i="84" s="1"/>
  <c r="BD14" i="84"/>
  <c r="AD20" i="84" s="1"/>
  <c r="BE13" i="84"/>
  <c r="AE21" i="84" s="1"/>
  <c r="BE14" i="84"/>
  <c r="AE20" i="84" s="1"/>
  <c r="BF17" i="84"/>
  <c r="AF17" i="84" s="1"/>
  <c r="BD13" i="84"/>
  <c r="AD21" i="84" s="1"/>
  <c r="BF23" i="84"/>
  <c r="AF11" i="84" s="1"/>
  <c r="BE30" i="80"/>
  <c r="AE35" i="80" s="1"/>
  <c r="BE33" i="80"/>
  <c r="AE32" i="80" s="1"/>
  <c r="BD15" i="80"/>
  <c r="AD19" i="80" s="1"/>
  <c r="BE19" i="80"/>
  <c r="AE15" i="80" s="1"/>
  <c r="AL35" i="80"/>
  <c r="AL12" i="80"/>
  <c r="BD31" i="80"/>
  <c r="AD34" i="80" s="1"/>
  <c r="BD33" i="80"/>
  <c r="AD32" i="80" s="1"/>
  <c r="BF33" i="80"/>
  <c r="AF32" i="80" s="1"/>
  <c r="BF14" i="80"/>
  <c r="AF20" i="80" s="1"/>
  <c r="BF12" i="80"/>
  <c r="AF22" i="80" s="1"/>
  <c r="AL15" i="80"/>
  <c r="AL34" i="80"/>
  <c r="BF20" i="80"/>
  <c r="AF14" i="80" s="1"/>
  <c r="BJ21" i="90"/>
  <c r="AF13" i="90" s="1"/>
  <c r="BK20" i="90"/>
  <c r="AG14" i="90" s="1"/>
  <c r="AN24" i="90"/>
  <c r="BK21" i="90"/>
  <c r="AG13" i="90" s="1"/>
  <c r="BI31" i="90"/>
  <c r="AE32" i="90" s="1"/>
  <c r="BH21" i="90"/>
  <c r="AD13" i="90" s="1"/>
  <c r="BK14" i="90"/>
  <c r="AG20" i="90" s="1"/>
  <c r="BK18" i="90"/>
  <c r="AG16" i="90" s="1"/>
  <c r="BG23" i="83"/>
  <c r="AE11" i="83" s="1"/>
  <c r="BH23" i="83"/>
  <c r="AF11" i="83" s="1"/>
  <c r="BI32" i="83"/>
  <c r="AG33" i="83" s="1"/>
  <c r="BF32" i="83"/>
  <c r="AD33" i="83" s="1"/>
  <c r="BH32" i="83"/>
  <c r="AF33" i="83" s="1"/>
  <c r="BG32" i="83"/>
  <c r="AE33" i="83" s="1"/>
  <c r="AD20" i="83"/>
  <c r="AN16" i="83"/>
  <c r="BH14" i="83"/>
  <c r="AF20" i="83" s="1"/>
  <c r="AN11" i="83"/>
  <c r="BF23" i="83"/>
  <c r="AD11" i="83" s="1"/>
  <c r="BF13" i="83"/>
  <c r="BI18" i="83"/>
  <c r="AG16" i="83" s="1"/>
  <c r="BG19" i="83"/>
  <c r="AE15" i="83" s="1"/>
  <c r="BI14" i="83"/>
  <c r="AG20" i="83" s="1"/>
  <c r="AD19" i="83"/>
  <c r="AI32" i="82"/>
  <c r="BF34" i="82"/>
  <c r="AF31" i="82" s="1"/>
  <c r="BL31" i="82"/>
  <c r="BD31" i="82" s="1"/>
  <c r="AD34" i="82" s="1"/>
  <c r="AI22" i="82"/>
  <c r="AL21" i="81"/>
  <c r="BE13" i="81"/>
  <c r="AE21" i="81" s="1"/>
  <c r="AJ24" i="83"/>
  <c r="BF33" i="82"/>
  <c r="AF32" i="82" s="1"/>
  <c r="AL32" i="82"/>
  <c r="BD33" i="82"/>
  <c r="AD32" i="82" s="1"/>
  <c r="BG30" i="83"/>
  <c r="AE35" i="83" s="1"/>
  <c r="BH30" i="83"/>
  <c r="AF35" i="83" s="1"/>
  <c r="AN20" i="89"/>
  <c r="BD19" i="86"/>
  <c r="AD15" i="86" s="1"/>
  <c r="BK13" i="90"/>
  <c r="AG21" i="90" s="1"/>
  <c r="BE35" i="84"/>
  <c r="AE30" i="84" s="1"/>
  <c r="BH19" i="83"/>
  <c r="AF15" i="83" s="1"/>
  <c r="AN15" i="83"/>
  <c r="BE16" i="80"/>
  <c r="AE18" i="80" s="1"/>
  <c r="BE13" i="80"/>
  <c r="AE21" i="80" s="1"/>
  <c r="BD18" i="84"/>
  <c r="AD16" i="84" s="1"/>
  <c r="BG14" i="83"/>
  <c r="AE20" i="83" s="1"/>
  <c r="BE18" i="84"/>
  <c r="AE16" i="84" s="1"/>
  <c r="BG15" i="83"/>
  <c r="AE19" i="83" s="1"/>
  <c r="BE18" i="80"/>
  <c r="AE16" i="80" s="1"/>
  <c r="BI19" i="83"/>
  <c r="AG15" i="83" s="1"/>
  <c r="AL15" i="86"/>
  <c r="BI13" i="90"/>
  <c r="AE21" i="90" s="1"/>
  <c r="BF35" i="84"/>
  <c r="AF30" i="84" s="1"/>
  <c r="AL30" i="84"/>
  <c r="BI16" i="83"/>
  <c r="AG18" i="83" s="1"/>
  <c r="AI35" i="82"/>
  <c r="AI13" i="82"/>
  <c r="AI6" i="80"/>
  <c r="BL14" i="89"/>
  <c r="AE20" i="89" s="1"/>
  <c r="BL17" i="90"/>
  <c r="AH17" i="90" s="1"/>
  <c r="AN20" i="83"/>
  <c r="AL16" i="84"/>
  <c r="BI33" i="83"/>
  <c r="AG32" i="83" s="1"/>
  <c r="AL16" i="80"/>
  <c r="BF19" i="86"/>
  <c r="AF15" i="86" s="1"/>
  <c r="BL23" i="90"/>
  <c r="AH11" i="90" s="1"/>
  <c r="BF19" i="84"/>
  <c r="AF15" i="84" s="1"/>
  <c r="BD13" i="80"/>
  <c r="AD21" i="80" s="1"/>
  <c r="AK24" i="90"/>
  <c r="BD18" i="80"/>
  <c r="AD16" i="80" s="1"/>
  <c r="BF13" i="80"/>
  <c r="AF21" i="80" s="1"/>
  <c r="BK17" i="90"/>
  <c r="AG17" i="90" s="1"/>
  <c r="BJ17" i="90"/>
  <c r="AF17" i="90" s="1"/>
  <c r="BO6" i="83"/>
  <c r="AM6" i="83" s="1"/>
  <c r="AI16" i="82"/>
  <c r="BH14" i="90"/>
  <c r="AD20" i="90" s="1"/>
  <c r="BN16" i="88"/>
  <c r="AE18" i="88" s="1"/>
  <c r="BF23" i="80"/>
  <c r="AF11" i="80" s="1"/>
  <c r="AL19" i="80"/>
  <c r="BO16" i="88"/>
  <c r="AF18" i="88" s="1"/>
  <c r="BI14" i="90"/>
  <c r="AE20" i="90" s="1"/>
  <c r="BH23" i="90"/>
  <c r="AD11" i="90" s="1"/>
  <c r="AL12" i="84"/>
  <c r="AP20" i="90"/>
  <c r="AN29" i="89"/>
  <c r="BJ23" i="90"/>
  <c r="AF11" i="90" s="1"/>
  <c r="BK31" i="79"/>
  <c r="AG32" i="79" s="1"/>
  <c r="AL20" i="82"/>
  <c r="BE14" i="82"/>
  <c r="AE20" i="82" s="1"/>
  <c r="BD14" i="82"/>
  <c r="AD20" i="82" s="1"/>
  <c r="BF14" i="82"/>
  <c r="AF20" i="82" s="1"/>
  <c r="BF35" i="82"/>
  <c r="AF30" i="82" s="1"/>
  <c r="BD35" i="82"/>
  <c r="AD30" i="82" s="1"/>
  <c r="AL30" i="82"/>
  <c r="BE35" i="82"/>
  <c r="AE30" i="82" s="1"/>
  <c r="AN35" i="83"/>
  <c r="BL29" i="89"/>
  <c r="AE34" i="89" s="1"/>
  <c r="BJ20" i="90"/>
  <c r="AF14" i="90" s="1"/>
  <c r="AP21" i="90"/>
  <c r="BM18" i="88"/>
  <c r="AD16" i="88" s="1"/>
  <c r="BD22" i="86"/>
  <c r="AD12" i="86" s="1"/>
  <c r="BH15" i="83"/>
  <c r="AF19" i="83" s="1"/>
  <c r="AP14" i="90"/>
  <c r="BN18" i="88"/>
  <c r="AE16" i="88" s="1"/>
  <c r="BF31" i="86"/>
  <c r="AF34" i="86" s="1"/>
  <c r="BI20" i="90"/>
  <c r="AE14" i="90" s="1"/>
  <c r="BI18" i="90"/>
  <c r="AE16" i="90" s="1"/>
  <c r="BL18" i="90"/>
  <c r="AH16" i="90" s="1"/>
  <c r="BO12" i="88"/>
  <c r="AF22" i="88" s="1"/>
  <c r="BL33" i="86"/>
  <c r="BF33" i="86" s="1"/>
  <c r="AF32" i="86" s="1"/>
  <c r="BI24" i="82"/>
  <c r="BI36" i="82"/>
  <c r="AJ24" i="89"/>
  <c r="BG12" i="83"/>
  <c r="AE22" i="83" s="1"/>
  <c r="BL20" i="90"/>
  <c r="AH14" i="90" s="1"/>
  <c r="BI12" i="83"/>
  <c r="AG22" i="83" s="1"/>
  <c r="BJ36" i="86"/>
  <c r="BL31" i="84"/>
  <c r="BF31" i="84" s="1"/>
  <c r="AF34" i="84" s="1"/>
  <c r="AP33" i="90"/>
  <c r="BE23" i="80"/>
  <c r="AE11" i="80" s="1"/>
  <c r="BO17" i="88"/>
  <c r="AF17" i="88" s="1"/>
  <c r="BK16" i="90"/>
  <c r="AG18" i="90" s="1"/>
  <c r="BO13" i="88"/>
  <c r="AF21" i="88" s="1"/>
  <c r="BN24" i="83"/>
  <c r="AL20" i="80"/>
  <c r="BE34" i="84"/>
  <c r="AE31" i="84" s="1"/>
  <c r="BI34" i="90"/>
  <c r="AE29" i="90" s="1"/>
  <c r="BD22" i="84"/>
  <c r="AD12" i="84" s="1"/>
  <c r="BH31" i="79"/>
  <c r="AD32" i="79" s="1"/>
  <c r="AK24" i="88"/>
  <c r="BK30" i="90"/>
  <c r="AG33" i="90" s="1"/>
  <c r="BF12" i="83"/>
  <c r="BN17" i="88"/>
  <c r="AE17" i="88" s="1"/>
  <c r="AN34" i="89"/>
  <c r="BM16" i="88"/>
  <c r="AD18" i="88" s="1"/>
  <c r="AN18" i="89"/>
  <c r="BD19" i="80"/>
  <c r="AD15" i="80" s="1"/>
  <c r="BI23" i="90"/>
  <c r="AE11" i="90" s="1"/>
  <c r="BE22" i="84"/>
  <c r="AE12" i="84" s="1"/>
  <c r="AL31" i="84"/>
  <c r="BK34" i="90"/>
  <c r="AG29" i="90" s="1"/>
  <c r="BH34" i="90"/>
  <c r="AD29" i="90" s="1"/>
  <c r="BI31" i="79"/>
  <c r="AE32" i="79" s="1"/>
  <c r="BF20" i="84"/>
  <c r="AF14" i="84" s="1"/>
  <c r="BL31" i="79"/>
  <c r="AH32" i="79" s="1"/>
  <c r="AI11" i="82"/>
  <c r="BE34" i="80"/>
  <c r="AE31" i="80" s="1"/>
  <c r="AP31" i="90"/>
  <c r="BI22" i="83"/>
  <c r="AG12" i="83" s="1"/>
  <c r="BD34" i="84"/>
  <c r="AD31" i="84" s="1"/>
  <c r="BI35" i="83"/>
  <c r="AG30" i="83" s="1"/>
  <c r="BJ31" i="79"/>
  <c r="AF32" i="79" s="1"/>
  <c r="BE31" i="86"/>
  <c r="AE34" i="86" s="1"/>
  <c r="BJ24" i="86"/>
  <c r="BT24" i="90"/>
  <c r="BT6" i="90" s="1"/>
  <c r="BL6" i="90" s="1"/>
  <c r="AH6" i="90" s="1"/>
  <c r="BF20" i="83"/>
  <c r="AD14" i="83" s="1"/>
  <c r="AN13" i="89"/>
  <c r="BE20" i="80"/>
  <c r="AE14" i="80" s="1"/>
  <c r="AL14" i="80"/>
  <c r="BO15" i="88"/>
  <c r="AF19" i="88" s="1"/>
  <c r="BG20" i="83"/>
  <c r="AE14" i="83" s="1"/>
  <c r="BK21" i="89"/>
  <c r="AD13" i="89" s="1"/>
  <c r="BL6" i="86"/>
  <c r="BE6" i="86" s="1"/>
  <c r="AE6" i="86" s="1"/>
  <c r="AK6" i="80"/>
  <c r="BY24" i="88"/>
  <c r="BF18" i="82"/>
  <c r="AF16" i="82" s="1"/>
  <c r="BE18" i="82"/>
  <c r="AE16" i="82" s="1"/>
  <c r="AL16" i="82"/>
  <c r="BD18" i="82"/>
  <c r="AD16" i="82" s="1"/>
  <c r="BF23" i="82"/>
  <c r="AF11" i="82" s="1"/>
  <c r="BE23" i="82"/>
  <c r="AE11" i="82" s="1"/>
  <c r="AL11" i="82"/>
  <c r="BE32" i="84"/>
  <c r="AE33" i="84" s="1"/>
  <c r="BF30" i="83"/>
  <c r="AD35" i="83" s="1"/>
  <c r="BL19" i="90"/>
  <c r="AH15" i="90" s="1"/>
  <c r="AN19" i="83"/>
  <c r="AN32" i="83"/>
  <c r="AL31" i="80"/>
  <c r="BK32" i="90"/>
  <c r="AG31" i="90" s="1"/>
  <c r="BF17" i="83"/>
  <c r="AD17" i="83" s="1"/>
  <c r="BI15" i="90"/>
  <c r="AE19" i="90" s="1"/>
  <c r="BK22" i="89"/>
  <c r="AD12" i="89" s="1"/>
  <c r="AL18" i="86"/>
  <c r="BH13" i="90"/>
  <c r="AD21" i="90" s="1"/>
  <c r="BE19" i="84"/>
  <c r="AE15" i="84" s="1"/>
  <c r="BM34" i="89"/>
  <c r="AF29" i="89" s="1"/>
  <c r="AI15" i="82"/>
  <c r="BH16" i="83"/>
  <c r="AF18" i="83" s="1"/>
  <c r="BH22" i="83"/>
  <c r="AF12" i="83" s="1"/>
  <c r="BG33" i="83"/>
  <c r="AE32" i="83" s="1"/>
  <c r="BD11" i="80"/>
  <c r="AD23" i="80" s="1"/>
  <c r="AN21" i="89"/>
  <c r="AN11" i="89"/>
  <c r="BK34" i="89"/>
  <c r="AD29" i="89" s="1"/>
  <c r="BE12" i="86"/>
  <c r="AE22" i="86" s="1"/>
  <c r="AI31" i="82"/>
  <c r="BD34" i="82"/>
  <c r="AD31" i="82" s="1"/>
  <c r="BF17" i="80"/>
  <c r="AF17" i="80" s="1"/>
  <c r="AL34" i="86"/>
  <c r="BT29" i="90"/>
  <c r="BK29" i="90" s="1"/>
  <c r="AG34" i="90" s="1"/>
  <c r="BH17" i="83"/>
  <c r="AF17" i="83" s="1"/>
  <c r="BF22" i="83"/>
  <c r="AD12" i="83" s="1"/>
  <c r="BP36" i="83"/>
  <c r="AP15" i="90"/>
  <c r="BH33" i="83"/>
  <c r="AF32" i="83" s="1"/>
  <c r="BI32" i="90"/>
  <c r="AE31" i="90" s="1"/>
  <c r="AN17" i="83"/>
  <c r="BL15" i="90"/>
  <c r="AH19" i="90" s="1"/>
  <c r="AN12" i="89"/>
  <c r="BF32" i="86"/>
  <c r="AF33" i="86" s="1"/>
  <c r="BJ24" i="82"/>
  <c r="BF16" i="83"/>
  <c r="AD18" i="83" s="1"/>
  <c r="BG22" i="83"/>
  <c r="AE12" i="83" s="1"/>
  <c r="AL33" i="84"/>
  <c r="BM31" i="89"/>
  <c r="AF32" i="89" s="1"/>
  <c r="BE11" i="80"/>
  <c r="AE23" i="80" s="1"/>
  <c r="BK13" i="89"/>
  <c r="AD21" i="89" s="1"/>
  <c r="AN30" i="83"/>
  <c r="BE17" i="80"/>
  <c r="AE17" i="80" s="1"/>
  <c r="BD34" i="86"/>
  <c r="AD31" i="86" s="1"/>
  <c r="BE34" i="86"/>
  <c r="AE31" i="86" s="1"/>
  <c r="BR35" i="90"/>
  <c r="BT35" i="90" s="1"/>
  <c r="BD23" i="82"/>
  <c r="AD11" i="82" s="1"/>
  <c r="BJ15" i="90"/>
  <c r="AF19" i="90" s="1"/>
  <c r="BK19" i="90"/>
  <c r="AG15" i="90" s="1"/>
  <c r="BI15" i="83"/>
  <c r="AG19" i="83" s="1"/>
  <c r="BJ32" i="90"/>
  <c r="AF31" i="90" s="1"/>
  <c r="BF11" i="80"/>
  <c r="AF23" i="80" s="1"/>
  <c r="BE15" i="80"/>
  <c r="AE19" i="80" s="1"/>
  <c r="BH32" i="90"/>
  <c r="AD31" i="90" s="1"/>
  <c r="BJ13" i="90"/>
  <c r="AF21" i="90" s="1"/>
  <c r="BH15" i="90"/>
  <c r="AD19" i="90" s="1"/>
  <c r="BM13" i="88"/>
  <c r="AD21" i="88" s="1"/>
  <c r="BL22" i="89"/>
  <c r="AE12" i="89" s="1"/>
  <c r="BG16" i="83"/>
  <c r="AE18" i="83" s="1"/>
  <c r="AM24" i="83"/>
  <c r="BL36" i="80"/>
  <c r="BE16" i="86"/>
  <c r="AE18" i="86" s="1"/>
  <c r="BD12" i="86"/>
  <c r="AD22" i="86" s="1"/>
  <c r="BF32" i="84"/>
  <c r="AF33" i="84" s="1"/>
  <c r="AN32" i="89"/>
  <c r="BD17" i="80"/>
  <c r="AD17" i="80" s="1"/>
  <c r="BD34" i="80"/>
  <c r="AD31" i="80" s="1"/>
  <c r="BF34" i="86"/>
  <c r="AF31" i="86" s="1"/>
  <c r="BF21" i="86"/>
  <c r="AF13" i="86" s="1"/>
  <c r="BH16" i="90"/>
  <c r="AD18" i="90" s="1"/>
  <c r="BJ36" i="84"/>
  <c r="AO22" i="90"/>
  <c r="AO24" i="90" s="1"/>
  <c r="BT12" i="90"/>
  <c r="AI24" i="80"/>
  <c r="BO18" i="88"/>
  <c r="AF16" i="88" s="1"/>
  <c r="AN18" i="82"/>
  <c r="BL20" i="86"/>
  <c r="AJ14" i="86"/>
  <c r="AN19" i="82"/>
  <c r="AI20" i="86"/>
  <c r="AI24" i="86" s="1"/>
  <c r="BI24" i="86"/>
  <c r="BL14" i="86"/>
  <c r="BY33" i="88"/>
  <c r="AP30" i="88" s="1"/>
  <c r="AJ16" i="86"/>
  <c r="BL18" i="86"/>
  <c r="BE20" i="84"/>
  <c r="AE14" i="84" s="1"/>
  <c r="AL14" i="84"/>
  <c r="AJ17" i="86"/>
  <c r="BL17" i="86"/>
  <c r="AL11" i="80"/>
  <c r="BD32" i="80"/>
  <c r="AD33" i="80" s="1"/>
  <c r="AP18" i="90"/>
  <c r="BF35" i="80"/>
  <c r="AF30" i="80" s="1"/>
  <c r="BE35" i="80"/>
  <c r="AE30" i="80" s="1"/>
  <c r="BN19" i="88"/>
  <c r="AE15" i="88" s="1"/>
  <c r="BK30" i="89"/>
  <c r="AD33" i="89" s="1"/>
  <c r="AL33" i="80"/>
  <c r="BL24" i="83"/>
  <c r="BH20" i="83"/>
  <c r="AF14" i="83" s="1"/>
  <c r="BL16" i="84"/>
  <c r="BF16" i="84" s="1"/>
  <c r="AF18" i="84" s="1"/>
  <c r="BY6" i="88"/>
  <c r="BN6" i="88" s="1"/>
  <c r="BE33" i="82"/>
  <c r="AE32" i="82" s="1"/>
  <c r="AN22" i="83"/>
  <c r="BD35" i="86"/>
  <c r="AD30" i="86" s="1"/>
  <c r="BJ16" i="90"/>
  <c r="AF18" i="90" s="1"/>
  <c r="BD35" i="80"/>
  <c r="AD30" i="80" s="1"/>
  <c r="BO19" i="88"/>
  <c r="AF15" i="88" s="1"/>
  <c r="BE32" i="80"/>
  <c r="AE33" i="80" s="1"/>
  <c r="BE35" i="86"/>
  <c r="AE30" i="86" s="1"/>
  <c r="BM6" i="83"/>
  <c r="AK6" i="83" s="1"/>
  <c r="AN14" i="83"/>
  <c r="BM15" i="88"/>
  <c r="AD19" i="88" s="1"/>
  <c r="BK24" i="82"/>
  <c r="BK6" i="82"/>
  <c r="AK6" i="82" s="1"/>
  <c r="BL19" i="89"/>
  <c r="AE15" i="89" s="1"/>
  <c r="BK19" i="89"/>
  <c r="AD15" i="89" s="1"/>
  <c r="BH30" i="90"/>
  <c r="AD33" i="90" s="1"/>
  <c r="BL30" i="90"/>
  <c r="AH33" i="90" s="1"/>
  <c r="BJ30" i="90"/>
  <c r="AF33" i="90" s="1"/>
  <c r="BF35" i="83"/>
  <c r="AD30" i="83" s="1"/>
  <c r="AL33" i="86"/>
  <c r="BE32" i="86"/>
  <c r="AE33" i="86" s="1"/>
  <c r="AN13" i="83"/>
  <c r="BF21" i="83"/>
  <c r="AD13" i="83" s="1"/>
  <c r="BG21" i="83"/>
  <c r="AE13" i="83" s="1"/>
  <c r="BI21" i="83"/>
  <c r="AG13" i="83" s="1"/>
  <c r="BL12" i="89"/>
  <c r="AE22" i="89" s="1"/>
  <c r="AN22" i="89"/>
  <c r="BI16" i="90"/>
  <c r="AE18" i="90" s="1"/>
  <c r="AN33" i="89"/>
  <c r="BO11" i="88"/>
  <c r="AF23" i="88" s="1"/>
  <c r="BF22" i="86"/>
  <c r="AF12" i="86" s="1"/>
  <c r="AL12" i="86"/>
  <c r="BI34" i="83"/>
  <c r="AG31" i="83" s="1"/>
  <c r="BH34" i="83"/>
  <c r="AF31" i="83" s="1"/>
  <c r="BF34" i="83"/>
  <c r="AD31" i="83" s="1"/>
  <c r="BG34" i="83"/>
  <c r="AE31" i="83" s="1"/>
  <c r="AN31" i="83"/>
  <c r="BO22" i="88"/>
  <c r="AF12" i="88" s="1"/>
  <c r="BH35" i="83"/>
  <c r="AF30" i="83" s="1"/>
  <c r="AJ36" i="84"/>
  <c r="BO21" i="88"/>
  <c r="AF13" i="88" s="1"/>
  <c r="BN21" i="88"/>
  <c r="AE13" i="88" s="1"/>
  <c r="BH11" i="79"/>
  <c r="AD23" i="79" s="1"/>
  <c r="BK11" i="90"/>
  <c r="AG23" i="90" s="1"/>
  <c r="BI11" i="90"/>
  <c r="AE23" i="90" s="1"/>
  <c r="BN11" i="88"/>
  <c r="AE23" i="88" s="1"/>
  <c r="BM11" i="88"/>
  <c r="AD23" i="88" s="1"/>
  <c r="AP23" i="90"/>
  <c r="BJ11" i="90"/>
  <c r="AF23" i="90" s="1"/>
  <c r="BF11" i="82"/>
  <c r="AF23" i="82" s="1"/>
  <c r="BL11" i="90"/>
  <c r="AH23" i="90" s="1"/>
  <c r="AL13" i="82"/>
  <c r="BE21" i="82"/>
  <c r="AE13" i="82" s="1"/>
  <c r="BD21" i="82"/>
  <c r="AD13" i="82" s="1"/>
  <c r="BF21" i="82"/>
  <c r="AF13" i="82" s="1"/>
  <c r="AL23" i="86"/>
  <c r="BD11" i="86"/>
  <c r="AD23" i="86" s="1"/>
  <c r="BF11" i="86"/>
  <c r="AF23" i="86" s="1"/>
  <c r="AL22" i="82"/>
  <c r="BF12" i="82"/>
  <c r="AF22" i="82" s="1"/>
  <c r="BE12" i="82"/>
  <c r="AE22" i="82" s="1"/>
  <c r="AL15" i="82"/>
  <c r="BE19" i="82"/>
  <c r="AE15" i="82" s="1"/>
  <c r="BF19" i="82"/>
  <c r="AF15" i="82" s="1"/>
  <c r="AI6" i="84"/>
  <c r="AL6" i="83"/>
  <c r="AL19" i="82"/>
  <c r="BE15" i="82"/>
  <c r="AE19" i="82" s="1"/>
  <c r="BF15" i="82"/>
  <c r="AF19" i="82" s="1"/>
  <c r="AL23" i="84"/>
  <c r="BE11" i="84"/>
  <c r="AE23" i="84" s="1"/>
  <c r="BF11" i="84"/>
  <c r="AF23" i="84" s="1"/>
  <c r="BF11" i="83"/>
  <c r="BH11" i="83"/>
  <c r="AF23" i="83" s="1"/>
  <c r="AN23" i="83"/>
  <c r="BG11" i="83"/>
  <c r="AE23" i="83" s="1"/>
  <c r="AJ6" i="80"/>
  <c r="AL23" i="82"/>
  <c r="BE11" i="82"/>
  <c r="AE23" i="82" s="1"/>
  <c r="BE30" i="82"/>
  <c r="AE35" i="82" s="1"/>
  <c r="AL35" i="82"/>
  <c r="BF30" i="82"/>
  <c r="AF35" i="82" s="1"/>
  <c r="AJ6" i="82"/>
  <c r="AL21" i="86"/>
  <c r="BD13" i="86"/>
  <c r="AD21" i="86" s="1"/>
  <c r="BF13" i="86"/>
  <c r="AF21" i="86" s="1"/>
  <c r="BD30" i="82"/>
  <c r="AD35" i="82" s="1"/>
  <c r="BL11" i="79"/>
  <c r="AH23" i="79" s="1"/>
  <c r="BI11" i="79"/>
  <c r="AE23" i="79" s="1"/>
  <c r="AP23" i="79"/>
  <c r="BT24" i="79"/>
  <c r="BT6" i="79" s="1"/>
  <c r="BK6" i="79" s="1"/>
  <c r="AG6" i="79" s="1"/>
  <c r="BJ11" i="79"/>
  <c r="AF23" i="79" s="1"/>
  <c r="AK6" i="90"/>
  <c r="AP35" i="79"/>
  <c r="BD15" i="68"/>
  <c r="AD19" i="68" s="1"/>
  <c r="BD30" i="68"/>
  <c r="AD33" i="68" s="1"/>
  <c r="BE22" i="68"/>
  <c r="AE12" i="68" s="1"/>
  <c r="BF22" i="68"/>
  <c r="AF12" i="68" s="1"/>
  <c r="BE21" i="68"/>
  <c r="AE13" i="68" s="1"/>
  <c r="BD22" i="68"/>
  <c r="AD12" i="68" s="1"/>
  <c r="BD13" i="68"/>
  <c r="AD21" i="68" s="1"/>
  <c r="BF15" i="68"/>
  <c r="AF19" i="68" s="1"/>
  <c r="BD33" i="68"/>
  <c r="AD30" i="68" s="1"/>
  <c r="BE32" i="68"/>
  <c r="AE31" i="68" s="1"/>
  <c r="BF17" i="68"/>
  <c r="AF17" i="68" s="1"/>
  <c r="BE33" i="68"/>
  <c r="AE30" i="68" s="1"/>
  <c r="BF16" i="68"/>
  <c r="AF18" i="68" s="1"/>
  <c r="BD16" i="68"/>
  <c r="AD18" i="68" s="1"/>
  <c r="BD17" i="68"/>
  <c r="AD17" i="68" s="1"/>
  <c r="AK24" i="67"/>
  <c r="BF21" i="67"/>
  <c r="AF13" i="67" s="1"/>
  <c r="BF17" i="67"/>
  <c r="AF17" i="67" s="1"/>
  <c r="BF31" i="67"/>
  <c r="AF32" i="67" s="1"/>
  <c r="BF14" i="67"/>
  <c r="AF20" i="67" s="1"/>
  <c r="BH20" i="50"/>
  <c r="AD18" i="50" s="1"/>
  <c r="AJ24" i="57"/>
  <c r="BL24" i="67"/>
  <c r="BD19" i="67"/>
  <c r="AD15" i="67" s="1"/>
  <c r="BE17" i="49"/>
  <c r="AE15" i="49" s="1"/>
  <c r="AN14" i="65"/>
  <c r="AE14" i="65" s="1"/>
  <c r="AO14" i="65"/>
  <c r="AF14" i="65" s="1"/>
  <c r="BH25" i="50"/>
  <c r="AD13" i="50" s="1"/>
  <c r="BF23" i="67"/>
  <c r="AF11" i="67" s="1"/>
  <c r="BD33" i="70"/>
  <c r="AD30" i="70" s="1"/>
  <c r="AI24" i="67"/>
  <c r="BD12" i="67"/>
  <c r="AD22" i="67" s="1"/>
  <c r="BE16" i="68"/>
  <c r="AE18" i="68" s="1"/>
  <c r="BD16" i="49"/>
  <c r="AD16" i="49" s="1"/>
  <c r="BF13" i="49"/>
  <c r="AF19" i="49" s="1"/>
  <c r="BH24" i="50"/>
  <c r="AD14" i="50" s="1"/>
  <c r="BD13" i="49"/>
  <c r="AD19" i="49" s="1"/>
  <c r="AG42" i="65"/>
  <c r="AG48" i="65" s="1"/>
  <c r="AK24" i="61"/>
  <c r="AE42" i="65"/>
  <c r="AE48" i="65" s="1"/>
  <c r="AS40" i="65"/>
  <c r="BD23" i="67"/>
  <c r="AD11" i="67" s="1"/>
  <c r="AK24" i="69"/>
  <c r="BH36" i="50"/>
  <c r="AD33" i="50" s="1"/>
  <c r="BD19" i="49"/>
  <c r="AD13" i="49" s="1"/>
  <c r="BD14" i="70"/>
  <c r="AD20" i="70" s="1"/>
  <c r="BF32" i="68"/>
  <c r="AF31" i="68" s="1"/>
  <c r="AQ10" i="65"/>
  <c r="AH18" i="65" s="1"/>
  <c r="AN10" i="65"/>
  <c r="AE18" i="65" s="1"/>
  <c r="AJ45" i="65"/>
  <c r="AP10" i="65"/>
  <c r="AG18" i="65" s="1"/>
  <c r="AO10" i="65"/>
  <c r="AF18" i="65" s="1"/>
  <c r="AJ34" i="70"/>
  <c r="AJ35" i="70" s="1"/>
  <c r="AK53" i="60"/>
  <c r="AL33" i="52"/>
  <c r="AD45" i="60"/>
  <c r="BK41" i="60"/>
  <c r="BC14" i="60" s="1"/>
  <c r="AD18" i="60" s="1"/>
  <c r="AI13" i="81"/>
  <c r="BL21" i="81"/>
  <c r="BD21" i="81" s="1"/>
  <c r="AD13" i="81" s="1"/>
  <c r="AK37" i="55"/>
  <c r="AI18" i="58"/>
  <c r="BM16" i="58"/>
  <c r="AJ18" i="52"/>
  <c r="BM16" i="52"/>
  <c r="AM18" i="52" s="1"/>
  <c r="AN49" i="53"/>
  <c r="AD32" i="55"/>
  <c r="AO26" i="50"/>
  <c r="AK41" i="55"/>
  <c r="BE13" i="68"/>
  <c r="AE21" i="68" s="1"/>
  <c r="AJ23" i="49"/>
  <c r="AK34" i="67"/>
  <c r="AK35" i="67" s="1"/>
  <c r="BK35" i="67"/>
  <c r="AK34" i="57"/>
  <c r="AK35" i="57" s="1"/>
  <c r="BL16" i="54"/>
  <c r="AL16" i="54" s="1"/>
  <c r="AI16" i="54"/>
  <c r="BF33" i="70"/>
  <c r="AF30" i="70" s="1"/>
  <c r="AM48" i="53"/>
  <c r="AL32" i="52"/>
  <c r="BI20" i="50"/>
  <c r="AE18" i="50" s="1"/>
  <c r="AK20" i="54"/>
  <c r="AM46" i="53"/>
  <c r="BJ20" i="50"/>
  <c r="AF18" i="50" s="1"/>
  <c r="BF38" i="60"/>
  <c r="AJ36" i="55"/>
  <c r="AK11" i="54"/>
  <c r="BL33" i="54"/>
  <c r="AL28" i="54" s="1"/>
  <c r="AI28" i="54"/>
  <c r="AD53" i="55"/>
  <c r="BK54" i="55"/>
  <c r="BC26" i="55" s="1"/>
  <c r="AD25" i="55" s="1"/>
  <c r="BC33" i="59"/>
  <c r="AE28" i="59" s="1"/>
  <c r="AJ28" i="59"/>
  <c r="BL33" i="50"/>
  <c r="AH36" i="50" s="1"/>
  <c r="AJ37" i="55"/>
  <c r="BK52" i="55"/>
  <c r="BC24" i="55" s="1"/>
  <c r="AD27" i="55" s="1"/>
  <c r="AD55" i="55"/>
  <c r="BK57" i="60"/>
  <c r="BC29" i="60" s="1"/>
  <c r="AD26" i="60" s="1"/>
  <c r="AD54" i="60"/>
  <c r="BA66" i="53"/>
  <c r="AM65" i="53"/>
  <c r="BK36" i="50"/>
  <c r="AG33" i="50" s="1"/>
  <c r="AK24" i="68"/>
  <c r="AN48" i="53"/>
  <c r="AJ20" i="54"/>
  <c r="AF56" i="51"/>
  <c r="AF57" i="51" s="1"/>
  <c r="BD57" i="51"/>
  <c r="BD23" i="51"/>
  <c r="AF28" i="51" s="1"/>
  <c r="BJ35" i="61"/>
  <c r="AK34" i="61"/>
  <c r="AK35" i="61" s="1"/>
  <c r="BD17" i="69"/>
  <c r="AD17" i="69" s="1"/>
  <c r="AK52" i="55"/>
  <c r="BL34" i="81"/>
  <c r="BD34" i="81" s="1"/>
  <c r="AD31" i="81" s="1"/>
  <c r="AI31" i="81"/>
  <c r="AJ35" i="55"/>
  <c r="AK24" i="57"/>
  <c r="AK56" i="55"/>
  <c r="AU66" i="53"/>
  <c r="AG65" i="53"/>
  <c r="AG66" i="53" s="1"/>
  <c r="AD46" i="55"/>
  <c r="BK36" i="55"/>
  <c r="BC9" i="55" s="1"/>
  <c r="AD19" i="55" s="1"/>
  <c r="BF13" i="67"/>
  <c r="AF21" i="67" s="1"/>
  <c r="AJ31" i="54"/>
  <c r="AJ55" i="55"/>
  <c r="BL34" i="50"/>
  <c r="AH35" i="50" s="1"/>
  <c r="AJ46" i="55"/>
  <c r="BC53" i="53"/>
  <c r="BB21" i="53" s="1"/>
  <c r="AN11" i="53" s="1"/>
  <c r="AD43" i="53"/>
  <c r="BL34" i="69"/>
  <c r="BD34" i="69" s="1"/>
  <c r="AD29" i="69" s="1"/>
  <c r="AI29" i="69"/>
  <c r="AI31" i="69"/>
  <c r="AJ30" i="54"/>
  <c r="BF34" i="70"/>
  <c r="AF29" i="70" s="1"/>
  <c r="BF30" i="68"/>
  <c r="AF33" i="68" s="1"/>
  <c r="BK23" i="50"/>
  <c r="AG15" i="50" s="1"/>
  <c r="AK53" i="55"/>
  <c r="BE14" i="49"/>
  <c r="AE18" i="49" s="1"/>
  <c r="BL23" i="50"/>
  <c r="AH15" i="50" s="1"/>
  <c r="AD42" i="55"/>
  <c r="BK40" i="55"/>
  <c r="BC13" i="55" s="1"/>
  <c r="AD15" i="55" s="1"/>
  <c r="BK6" i="81"/>
  <c r="BK24" i="81"/>
  <c r="AK38" i="55"/>
  <c r="BL22" i="50"/>
  <c r="AH16" i="50" s="1"/>
  <c r="AL14" i="52"/>
  <c r="AI32" i="55"/>
  <c r="BM31" i="52"/>
  <c r="AM32" i="52" s="1"/>
  <c r="AJ32" i="52"/>
  <c r="BL35" i="68"/>
  <c r="AJ15" i="61"/>
  <c r="AK11" i="52"/>
  <c r="AK35" i="55"/>
  <c r="BJ35" i="52"/>
  <c r="AJ34" i="52"/>
  <c r="BM29" i="52"/>
  <c r="BE29" i="52" s="1"/>
  <c r="AD34" i="52" s="1"/>
  <c r="BD59" i="60"/>
  <c r="BD53" i="60"/>
  <c r="BK34" i="50"/>
  <c r="AG35" i="50" s="1"/>
  <c r="AI15" i="81"/>
  <c r="BL19" i="81"/>
  <c r="AH56" i="65"/>
  <c r="AH57" i="65" s="1"/>
  <c r="AQ57" i="65"/>
  <c r="AI33" i="49"/>
  <c r="BL28" i="49"/>
  <c r="BD28" i="49" s="1"/>
  <c r="AD33" i="49" s="1"/>
  <c r="BK19" i="50"/>
  <c r="AG19" i="50" s="1"/>
  <c r="AE56" i="65"/>
  <c r="AE57" i="65" s="1"/>
  <c r="AN57" i="65"/>
  <c r="BJ34" i="50"/>
  <c r="AF35" i="50" s="1"/>
  <c r="BL12" i="69"/>
  <c r="BD12" i="69" s="1"/>
  <c r="AD22" i="69" s="1"/>
  <c r="AJ14" i="54"/>
  <c r="AM51" i="53"/>
  <c r="AL16" i="52"/>
  <c r="AN19" i="81"/>
  <c r="AM60" i="53"/>
  <c r="BF13" i="81"/>
  <c r="AF21" i="81" s="1"/>
  <c r="AL20" i="52"/>
  <c r="BE18" i="67"/>
  <c r="AE16" i="67" s="1"/>
  <c r="AL12" i="52"/>
  <c r="BK37" i="50"/>
  <c r="AG32" i="50" s="1"/>
  <c r="AJ43" i="55"/>
  <c r="AJ59" i="60"/>
  <c r="AK55" i="55"/>
  <c r="AI13" i="57"/>
  <c r="BK21" i="57"/>
  <c r="BC21" i="57" s="1"/>
  <c r="AD13" i="57" s="1"/>
  <c r="AK18" i="54"/>
  <c r="BC61" i="53"/>
  <c r="BB29" i="53" s="1"/>
  <c r="AN32" i="53" s="1"/>
  <c r="AD64" i="53"/>
  <c r="AK42" i="55"/>
  <c r="BF15" i="49"/>
  <c r="AF17" i="49" s="1"/>
  <c r="BE19" i="49"/>
  <c r="AE13" i="49" s="1"/>
  <c r="BC19" i="59"/>
  <c r="AE14" i="59" s="1"/>
  <c r="BI24" i="57"/>
  <c r="BI6" i="57"/>
  <c r="BE20" i="68"/>
  <c r="AE14" i="68" s="1"/>
  <c r="AN37" i="53"/>
  <c r="BK43" i="60"/>
  <c r="BE34" i="60"/>
  <c r="AF34" i="60" s="1"/>
  <c r="AF48" i="60"/>
  <c r="AF50" i="60" s="1"/>
  <c r="BE50" i="60"/>
  <c r="AJ14" i="81"/>
  <c r="AJ24" i="81" s="1"/>
  <c r="BI35" i="61"/>
  <c r="AJ34" i="61"/>
  <c r="AJ35" i="61" s="1"/>
  <c r="BL22" i="54"/>
  <c r="AL10" i="54" s="1"/>
  <c r="AI10" i="54"/>
  <c r="AL11" i="52"/>
  <c r="AK35" i="81"/>
  <c r="AK36" i="81" s="1"/>
  <c r="AK39" i="55"/>
  <c r="BC44" i="53"/>
  <c r="AR12" i="53" s="1"/>
  <c r="AD20" i="53" s="1"/>
  <c r="AD52" i="53"/>
  <c r="AI20" i="58"/>
  <c r="BM14" i="58"/>
  <c r="AJ20" i="59"/>
  <c r="BC13" i="59"/>
  <c r="AE20" i="59" s="1"/>
  <c r="BL17" i="54"/>
  <c r="AL15" i="54" s="1"/>
  <c r="AI15" i="54"/>
  <c r="AJ28" i="54"/>
  <c r="AG46" i="60"/>
  <c r="AN62" i="53"/>
  <c r="AD57" i="60"/>
  <c r="BK54" i="60"/>
  <c r="BC26" i="60" s="1"/>
  <c r="AD29" i="60" s="1"/>
  <c r="BM13" i="52"/>
  <c r="AM21" i="52" s="1"/>
  <c r="AJ21" i="52"/>
  <c r="BB13" i="59"/>
  <c r="AD20" i="59" s="1"/>
  <c r="AN17" i="81"/>
  <c r="AJ51" i="55"/>
  <c r="AD38" i="60"/>
  <c r="BK48" i="60"/>
  <c r="AN64" i="53"/>
  <c r="AD55" i="60"/>
  <c r="BK56" i="60"/>
  <c r="AM49" i="53"/>
  <c r="BD15" i="49"/>
  <c r="AD17" i="49" s="1"/>
  <c r="AI23" i="81"/>
  <c r="BL11" i="81"/>
  <c r="BL25" i="50"/>
  <c r="AH13" i="50" s="1"/>
  <c r="AH54" i="60"/>
  <c r="AO37" i="50"/>
  <c r="AO38" i="50" s="1"/>
  <c r="AK34" i="69"/>
  <c r="AK35" i="69" s="1"/>
  <c r="BC54" i="53"/>
  <c r="AR22" i="53" s="1"/>
  <c r="AD10" i="53" s="1"/>
  <c r="AD42" i="53"/>
  <c r="BL20" i="50"/>
  <c r="AH18" i="50" s="1"/>
  <c r="BE23" i="67"/>
  <c r="AE11" i="67" s="1"/>
  <c r="BM23" i="58"/>
  <c r="AI11" i="58"/>
  <c r="AJ56" i="55"/>
  <c r="AT66" i="53"/>
  <c r="AF65" i="53"/>
  <c r="AF66" i="53" s="1"/>
  <c r="AD47" i="60"/>
  <c r="AF48" i="55"/>
  <c r="AG56" i="55"/>
  <c r="AG57" i="55" s="1"/>
  <c r="AK34" i="68"/>
  <c r="AK35" i="68" s="1"/>
  <c r="BC59" i="60"/>
  <c r="BC53" i="60"/>
  <c r="BD30" i="49"/>
  <c r="AD31" i="49" s="1"/>
  <c r="AN63" i="53"/>
  <c r="AK46" i="55"/>
  <c r="BL12" i="81"/>
  <c r="AI22" i="81"/>
  <c r="AM43" i="53"/>
  <c r="AJ40" i="55"/>
  <c r="AK45" i="55"/>
  <c r="BD13" i="81"/>
  <c r="AD21" i="81" s="1"/>
  <c r="AJ19" i="54"/>
  <c r="AK40" i="55"/>
  <c r="AJ22" i="68"/>
  <c r="AJ24" i="68" s="1"/>
  <c r="BJ24" i="68"/>
  <c r="BL24" i="68" s="1"/>
  <c r="AJ11" i="54"/>
  <c r="AL19" i="52"/>
  <c r="BK58" i="60"/>
  <c r="BJ30" i="60" s="1"/>
  <c r="AK25" i="60" s="1"/>
  <c r="AD53" i="60"/>
  <c r="BL31" i="54"/>
  <c r="AL30" i="54" s="1"/>
  <c r="AI30" i="54"/>
  <c r="BE33" i="49"/>
  <c r="AE28" i="49" s="1"/>
  <c r="BE30" i="67"/>
  <c r="AE33" i="67" s="1"/>
  <c r="BM30" i="58"/>
  <c r="AI33" i="58"/>
  <c r="BE31" i="49"/>
  <c r="AE30" i="49" s="1"/>
  <c r="AI31" i="58"/>
  <c r="BM32" i="58"/>
  <c r="BD33" i="81"/>
  <c r="AD32" i="81" s="1"/>
  <c r="AI32" i="54"/>
  <c r="BL29" i="54"/>
  <c r="AL32" i="54" s="1"/>
  <c r="BK16" i="57"/>
  <c r="BC16" i="57" s="1"/>
  <c r="AD18" i="57" s="1"/>
  <c r="AI18" i="57"/>
  <c r="BF20" i="70"/>
  <c r="AF14" i="70" s="1"/>
  <c r="AI6" i="58"/>
  <c r="BK20" i="57"/>
  <c r="AI14" i="57"/>
  <c r="AJ24" i="69"/>
  <c r="AI56" i="51"/>
  <c r="AI57" i="51" s="1"/>
  <c r="BG23" i="51"/>
  <c r="AI28" i="51" s="1"/>
  <c r="AK34" i="52"/>
  <c r="BK35" i="52"/>
  <c r="BK38" i="55"/>
  <c r="BJ11" i="55" s="1"/>
  <c r="AK17" i="55" s="1"/>
  <c r="AD44" i="55"/>
  <c r="AG48" i="55"/>
  <c r="BF23" i="68"/>
  <c r="AF11" i="68" s="1"/>
  <c r="AJ45" i="55"/>
  <c r="AI32" i="58"/>
  <c r="BM31" i="58"/>
  <c r="AJ35" i="81"/>
  <c r="AJ36" i="81" s="1"/>
  <c r="BH39" i="60"/>
  <c r="AK29" i="54"/>
  <c r="AJ10" i="54"/>
  <c r="AK33" i="54"/>
  <c r="BK34" i="54"/>
  <c r="BI11" i="54"/>
  <c r="BF11" i="49"/>
  <c r="AF21" i="49" s="1"/>
  <c r="BI34" i="50"/>
  <c r="AE35" i="50" s="1"/>
  <c r="AL15" i="52"/>
  <c r="AK44" i="55"/>
  <c r="BL14" i="81"/>
  <c r="BD14" i="81" s="1"/>
  <c r="AD20" i="81" s="1"/>
  <c r="AI20" i="81"/>
  <c r="BC49" i="53"/>
  <c r="AR17" i="53" s="1"/>
  <c r="AD15" i="53" s="1"/>
  <c r="AD47" i="53"/>
  <c r="BD34" i="67"/>
  <c r="AD29" i="67" s="1"/>
  <c r="BA55" i="53"/>
  <c r="AM53" i="53"/>
  <c r="AJ32" i="54"/>
  <c r="AJ12" i="52"/>
  <c r="BM22" i="52"/>
  <c r="AM12" i="52" s="1"/>
  <c r="AI53" i="60"/>
  <c r="AK19" i="52"/>
  <c r="AJ53" i="55"/>
  <c r="AI13" i="58"/>
  <c r="BM21" i="58"/>
  <c r="BF34" i="68"/>
  <c r="AF29" i="68" s="1"/>
  <c r="BF31" i="49"/>
  <c r="AF30" i="49" s="1"/>
  <c r="BC52" i="53"/>
  <c r="AR20" i="53" s="1"/>
  <c r="AD12" i="53" s="1"/>
  <c r="AD44" i="53"/>
  <c r="BE32" i="67"/>
  <c r="AE31" i="67" s="1"/>
  <c r="AI19" i="81"/>
  <c r="BL15" i="81"/>
  <c r="BD15" i="81" s="1"/>
  <c r="AD19" i="81" s="1"/>
  <c r="BF19" i="49"/>
  <c r="AF13" i="49" s="1"/>
  <c r="AJ17" i="54"/>
  <c r="AJ18" i="59"/>
  <c r="BC15" i="59"/>
  <c r="AE18" i="59" s="1"/>
  <c r="AI17" i="54"/>
  <c r="BL15" i="54"/>
  <c r="AL17" i="54" s="1"/>
  <c r="BF20" i="67"/>
  <c r="AF14" i="67" s="1"/>
  <c r="BL11" i="69"/>
  <c r="BD11" i="69" s="1"/>
  <c r="AD23" i="69" s="1"/>
  <c r="AN45" i="53"/>
  <c r="BE17" i="67"/>
  <c r="AE17" i="67" s="1"/>
  <c r="BE33" i="70"/>
  <c r="AE30" i="70" s="1"/>
  <c r="AH48" i="51"/>
  <c r="AI34" i="70"/>
  <c r="AI35" i="70" s="1"/>
  <c r="BL29" i="70"/>
  <c r="AL34" i="70" s="1"/>
  <c r="AL35" i="70" s="1"/>
  <c r="AL55" i="53"/>
  <c r="AD52" i="55"/>
  <c r="BK55" i="55"/>
  <c r="BI27" i="55" s="1"/>
  <c r="AJ24" i="55" s="1"/>
  <c r="AM42" i="53"/>
  <c r="BJ25" i="50"/>
  <c r="AF13" i="50" s="1"/>
  <c r="AN37" i="50"/>
  <c r="AN38" i="50" s="1"/>
  <c r="AJ34" i="69"/>
  <c r="AJ35" i="69" s="1"/>
  <c r="BC48" i="53"/>
  <c r="BA16" i="53" s="1"/>
  <c r="AM16" i="53" s="1"/>
  <c r="AD48" i="53"/>
  <c r="AY66" i="53"/>
  <c r="AK65" i="53"/>
  <c r="AK66" i="53" s="1"/>
  <c r="BE31" i="67"/>
  <c r="AE32" i="67" s="1"/>
  <c r="AJ22" i="52"/>
  <c r="BJ24" i="52"/>
  <c r="BM12" i="52"/>
  <c r="BG12" i="52" s="1"/>
  <c r="AF22" i="52" s="1"/>
  <c r="AJ39" i="55"/>
  <c r="AK20" i="52"/>
  <c r="AN47" i="53"/>
  <c r="AJ55" i="65"/>
  <c r="AM24" i="65"/>
  <c r="AD27" i="65" s="1"/>
  <c r="AO24" i="65"/>
  <c r="AF27" i="65" s="1"/>
  <c r="AN24" i="65"/>
  <c r="AE27" i="65" s="1"/>
  <c r="AR24" i="65"/>
  <c r="AI27" i="65" s="1"/>
  <c r="AP24" i="65"/>
  <c r="AG27" i="65" s="1"/>
  <c r="BE12" i="49"/>
  <c r="AE20" i="49" s="1"/>
  <c r="AF56" i="60"/>
  <c r="AF59" i="60" s="1"/>
  <c r="BK55" i="60"/>
  <c r="AN51" i="53"/>
  <c r="AN43" i="53"/>
  <c r="BM22" i="58"/>
  <c r="BE22" i="58" s="1"/>
  <c r="AD12" i="58" s="1"/>
  <c r="AI12" i="58"/>
  <c r="BM34" i="52"/>
  <c r="AM29" i="52" s="1"/>
  <c r="AJ29" i="52"/>
  <c r="AJ18" i="54"/>
  <c r="BF21" i="68"/>
  <c r="AF13" i="68" s="1"/>
  <c r="AK28" i="54"/>
  <c r="BL35" i="81"/>
  <c r="AI30" i="81"/>
  <c r="BJ33" i="50"/>
  <c r="AF36" i="50" s="1"/>
  <c r="AK43" i="55"/>
  <c r="BK33" i="50"/>
  <c r="AG36" i="50" s="1"/>
  <c r="AE39" i="60"/>
  <c r="BE20" i="70"/>
  <c r="AE14" i="70" s="1"/>
  <c r="BJ6" i="57"/>
  <c r="BJ24" i="57"/>
  <c r="AJ37" i="53"/>
  <c r="AE48" i="60"/>
  <c r="BD50" i="60"/>
  <c r="BD34" i="60"/>
  <c r="BI50" i="60"/>
  <c r="AJ48" i="60"/>
  <c r="AJ50" i="60" s="1"/>
  <c r="BI34" i="60"/>
  <c r="BI59" i="60"/>
  <c r="BH59" i="60"/>
  <c r="BH53" i="60"/>
  <c r="AJ41" i="55"/>
  <c r="BK43" i="55"/>
  <c r="BC16" i="55" s="1"/>
  <c r="AD12" i="55" s="1"/>
  <c r="AD39" i="55"/>
  <c r="AK32" i="52"/>
  <c r="AD42" i="60"/>
  <c r="BK44" i="60"/>
  <c r="BC17" i="60" s="1"/>
  <c r="AD15" i="60" s="1"/>
  <c r="AL22" i="52"/>
  <c r="BL24" i="52"/>
  <c r="BK46" i="55"/>
  <c r="BI19" i="55" s="1"/>
  <c r="AJ9" i="55" s="1"/>
  <c r="AD36" i="55"/>
  <c r="BC64" i="53"/>
  <c r="BA32" i="53" s="1"/>
  <c r="AM29" i="53" s="1"/>
  <c r="AD61" i="53"/>
  <c r="AJ52" i="55"/>
  <c r="BT32" i="50"/>
  <c r="AP37" i="50" s="1"/>
  <c r="AP38" i="50" s="1"/>
  <c r="AK37" i="50"/>
  <c r="AK38" i="50" s="1"/>
  <c r="AJ34" i="57"/>
  <c r="AJ35" i="57" s="1"/>
  <c r="BM17" i="58"/>
  <c r="BE17" i="58" s="1"/>
  <c r="AD17" i="58" s="1"/>
  <c r="AI17" i="58"/>
  <c r="BD12" i="49"/>
  <c r="AD20" i="49" s="1"/>
  <c r="AI30" i="69"/>
  <c r="BL33" i="69"/>
  <c r="AI24" i="68"/>
  <c r="BC45" i="53"/>
  <c r="AR13" i="53" s="1"/>
  <c r="AD19" i="53" s="1"/>
  <c r="AD51" i="53"/>
  <c r="AO57" i="65"/>
  <c r="AF56" i="65"/>
  <c r="AF57" i="65" s="1"/>
  <c r="AI34" i="57"/>
  <c r="BK29" i="57"/>
  <c r="BD13" i="67"/>
  <c r="AD21" i="67" s="1"/>
  <c r="BL18" i="54"/>
  <c r="AL14" i="54" s="1"/>
  <c r="AI14" i="54"/>
  <c r="AN42" i="53"/>
  <c r="BJ35" i="67"/>
  <c r="AJ34" i="67"/>
  <c r="AJ35" i="67" s="1"/>
  <c r="AI34" i="58"/>
  <c r="BM29" i="58"/>
  <c r="BD34" i="68"/>
  <c r="AD29" i="68" s="1"/>
  <c r="BE14" i="68"/>
  <c r="AE20" i="68" s="1"/>
  <c r="AN53" i="53"/>
  <c r="BB55" i="53"/>
  <c r="BL21" i="54"/>
  <c r="AL11" i="54" s="1"/>
  <c r="AI11" i="54"/>
  <c r="AL16" i="68"/>
  <c r="BD18" i="68"/>
  <c r="AD16" i="68" s="1"/>
  <c r="AJ30" i="52"/>
  <c r="BM33" i="52"/>
  <c r="AM30" i="52" s="1"/>
  <c r="BC50" i="53"/>
  <c r="BA18" i="53" s="1"/>
  <c r="AM14" i="53" s="1"/>
  <c r="AD46" i="53"/>
  <c r="AJ29" i="54"/>
  <c r="AS66" i="53"/>
  <c r="AE65" i="53"/>
  <c r="AE66" i="53" s="1"/>
  <c r="AL21" i="52"/>
  <c r="BK33" i="57"/>
  <c r="AI30" i="57"/>
  <c r="BD23" i="68"/>
  <c r="AD11" i="68" s="1"/>
  <c r="AH65" i="53"/>
  <c r="AH66" i="53" s="1"/>
  <c r="AV66" i="53"/>
  <c r="AF56" i="55"/>
  <c r="AF57" i="55" s="1"/>
  <c r="AJ34" i="68"/>
  <c r="AJ35" i="68" s="1"/>
  <c r="BF59" i="60"/>
  <c r="BF53" i="60"/>
  <c r="BM33" i="58"/>
  <c r="BE33" i="58" s="1"/>
  <c r="AD30" i="58" s="1"/>
  <c r="AI30" i="58"/>
  <c r="AH33" i="59"/>
  <c r="AH34" i="59" s="1"/>
  <c r="BH28" i="59"/>
  <c r="AJ33" i="59" s="1"/>
  <c r="AN18" i="81"/>
  <c r="BD30" i="67"/>
  <c r="AD33" i="67" s="1"/>
  <c r="BF13" i="68"/>
  <c r="AF21" i="68" s="1"/>
  <c r="BF18" i="68"/>
  <c r="AF16" i="68" s="1"/>
  <c r="BD31" i="49"/>
  <c r="AD30" i="49" s="1"/>
  <c r="BK34" i="57"/>
  <c r="BC34" i="57" s="1"/>
  <c r="AD29" i="57" s="1"/>
  <c r="AI29" i="57"/>
  <c r="AD43" i="55"/>
  <c r="BK39" i="55"/>
  <c r="BJ12" i="55" s="1"/>
  <c r="AK16" i="55" s="1"/>
  <c r="BC63" i="53"/>
  <c r="AR31" i="53" s="1"/>
  <c r="AD30" i="53" s="1"/>
  <c r="AD62" i="53"/>
  <c r="BH33" i="50"/>
  <c r="AD36" i="50" s="1"/>
  <c r="BK45" i="55"/>
  <c r="BI18" i="55" s="1"/>
  <c r="AJ10" i="55" s="1"/>
  <c r="AD37" i="55"/>
  <c r="AK13" i="52"/>
  <c r="BE15" i="49"/>
  <c r="AE17" i="49" s="1"/>
  <c r="BD16" i="67"/>
  <c r="AD18" i="67" s="1"/>
  <c r="AK18" i="52"/>
  <c r="AM45" i="53"/>
  <c r="AJ13" i="54"/>
  <c r="AE48" i="51"/>
  <c r="AH48" i="55"/>
  <c r="BM23" i="52"/>
  <c r="AM11" i="52" s="1"/>
  <c r="AJ11" i="52"/>
  <c r="AE55" i="53"/>
  <c r="BL31" i="69"/>
  <c r="AI32" i="69"/>
  <c r="BJ34" i="54"/>
  <c r="AJ33" i="54"/>
  <c r="BJ59" i="60"/>
  <c r="BJ53" i="60"/>
  <c r="BE23" i="68"/>
  <c r="AE11" i="68" s="1"/>
  <c r="BD17" i="70"/>
  <c r="AD17" i="70" s="1"/>
  <c r="AI32" i="57"/>
  <c r="BK31" i="57"/>
  <c r="BC31" i="57" s="1"/>
  <c r="AD32" i="57" s="1"/>
  <c r="BF14" i="68"/>
  <c r="AF20" i="68" s="1"/>
  <c r="AK21" i="54"/>
  <c r="AK12" i="52"/>
  <c r="AJ15" i="54"/>
  <c r="AJ44" i="55"/>
  <c r="AK15" i="54"/>
  <c r="AJ6" i="68"/>
  <c r="AL29" i="52"/>
  <c r="BD14" i="49"/>
  <c r="AD18" i="49" s="1"/>
  <c r="AN50" i="53"/>
  <c r="AK31" i="52"/>
  <c r="BE30" i="68"/>
  <c r="AE33" i="68" s="1"/>
  <c r="BC46" i="53"/>
  <c r="BB14" i="53" s="1"/>
  <c r="AN18" i="53" s="1"/>
  <c r="AD50" i="53"/>
  <c r="BI23" i="50"/>
  <c r="AE15" i="50" s="1"/>
  <c r="BF33" i="81"/>
  <c r="AF32" i="81" s="1"/>
  <c r="BF30" i="67"/>
  <c r="AF33" i="67" s="1"/>
  <c r="AI33" i="57"/>
  <c r="BK30" i="57"/>
  <c r="BH23" i="50"/>
  <c r="AD15" i="50" s="1"/>
  <c r="BH22" i="50"/>
  <c r="AD16" i="50" s="1"/>
  <c r="BK25" i="50"/>
  <c r="AG13" i="50" s="1"/>
  <c r="AI17" i="81"/>
  <c r="BL17" i="81"/>
  <c r="AI19" i="54"/>
  <c r="BL13" i="54"/>
  <c r="AL19" i="54" s="1"/>
  <c r="BF33" i="67"/>
  <c r="AF30" i="67" s="1"/>
  <c r="BL36" i="50"/>
  <c r="AH33" i="50" s="1"/>
  <c r="AI55" i="53"/>
  <c r="BE30" i="49"/>
  <c r="AE31" i="49" s="1"/>
  <c r="AD56" i="65"/>
  <c r="AD57" i="65" s="1"/>
  <c r="AM57" i="65"/>
  <c r="AS51" i="65"/>
  <c r="AO23" i="65" s="1"/>
  <c r="AF28" i="65" s="1"/>
  <c r="BF16" i="49"/>
  <c r="AF16" i="49" s="1"/>
  <c r="AM37" i="50"/>
  <c r="AM38" i="50" s="1"/>
  <c r="BI36" i="81"/>
  <c r="BI30" i="81"/>
  <c r="AI15" i="57"/>
  <c r="BK19" i="57"/>
  <c r="BC19" i="57" s="1"/>
  <c r="AD15" i="57" s="1"/>
  <c r="BF12" i="67"/>
  <c r="AF22" i="67" s="1"/>
  <c r="BK12" i="57"/>
  <c r="BC12" i="57" s="1"/>
  <c r="AD22" i="57" s="1"/>
  <c r="AI22" i="57"/>
  <c r="AD45" i="55"/>
  <c r="BK37" i="55"/>
  <c r="BJ10" i="55" s="1"/>
  <c r="AK18" i="55" s="1"/>
  <c r="AN46" i="53"/>
  <c r="AK19" i="54"/>
  <c r="AJ16" i="52"/>
  <c r="BM18" i="52"/>
  <c r="BE18" i="52" s="1"/>
  <c r="AD16" i="52" s="1"/>
  <c r="BD22" i="70"/>
  <c r="AD12" i="70" s="1"/>
  <c r="AK22" i="52"/>
  <c r="BK24" i="52"/>
  <c r="BE34" i="68"/>
  <c r="AE29" i="68" s="1"/>
  <c r="BL17" i="50"/>
  <c r="AH21" i="50" s="1"/>
  <c r="BF33" i="49"/>
  <c r="AF28" i="49" s="1"/>
  <c r="AM50" i="53"/>
  <c r="BM21" i="52"/>
  <c r="AM13" i="52" s="1"/>
  <c r="AJ13" i="52"/>
  <c r="AJ42" i="55"/>
  <c r="BF16" i="70"/>
  <c r="AF18" i="70" s="1"/>
  <c r="BF16" i="67"/>
  <c r="AF18" i="67" s="1"/>
  <c r="AD38" i="55"/>
  <c r="BK44" i="55"/>
  <c r="BJ22" i="50"/>
  <c r="AF16" i="50" s="1"/>
  <c r="AJ6" i="70"/>
  <c r="AL24" i="70"/>
  <c r="BL35" i="70"/>
  <c r="AM61" i="53"/>
  <c r="AI29" i="54"/>
  <c r="BL32" i="54"/>
  <c r="AL29" i="54" s="1"/>
  <c r="BE17" i="68"/>
  <c r="AE17" i="68" s="1"/>
  <c r="AK21" i="52"/>
  <c r="BK53" i="55"/>
  <c r="BI25" i="55" s="1"/>
  <c r="AJ26" i="55" s="1"/>
  <c r="AD54" i="55"/>
  <c r="AI15" i="58"/>
  <c r="BM19" i="58"/>
  <c r="BI35" i="67"/>
  <c r="AI34" i="67"/>
  <c r="AI35" i="67" s="1"/>
  <c r="BL29" i="67"/>
  <c r="AL34" i="67" s="1"/>
  <c r="AL35" i="67" s="1"/>
  <c r="BL35" i="52"/>
  <c r="AL34" i="52"/>
  <c r="BM17" i="52"/>
  <c r="AM17" i="52" s="1"/>
  <c r="AJ17" i="52"/>
  <c r="AF48" i="51"/>
  <c r="BE23" i="51"/>
  <c r="AG28" i="51" s="1"/>
  <c r="BE57" i="51"/>
  <c r="AG56" i="51"/>
  <c r="AG57" i="51" s="1"/>
  <c r="BL19" i="50"/>
  <c r="AH19" i="50" s="1"/>
  <c r="AK31" i="54"/>
  <c r="BC43" i="53"/>
  <c r="BA11" i="53" s="1"/>
  <c r="AM21" i="53" s="1"/>
  <c r="AD53" i="53"/>
  <c r="AR55" i="53"/>
  <c r="BD13" i="69"/>
  <c r="AD21" i="69" s="1"/>
  <c r="BE31" i="68"/>
  <c r="AE32" i="68" s="1"/>
  <c r="BE12" i="67"/>
  <c r="AE22" i="67" s="1"/>
  <c r="BE11" i="49"/>
  <c r="AE21" i="49" s="1"/>
  <c r="BE34" i="70"/>
  <c r="AE29" i="70" s="1"/>
  <c r="AI21" i="58"/>
  <c r="BM13" i="58"/>
  <c r="BE13" i="58" s="1"/>
  <c r="AD21" i="58" s="1"/>
  <c r="BD19" i="70"/>
  <c r="AD15" i="70" s="1"/>
  <c r="BD14" i="67"/>
  <c r="AD20" i="67" s="1"/>
  <c r="BE15" i="68"/>
  <c r="AE19" i="68" s="1"/>
  <c r="BE33" i="81"/>
  <c r="AE32" i="81" s="1"/>
  <c r="BE22" i="67"/>
  <c r="AE12" i="67" s="1"/>
  <c r="AE53" i="60"/>
  <c r="BC65" i="53"/>
  <c r="BA33" i="53" s="1"/>
  <c r="AM28" i="53" s="1"/>
  <c r="AD60" i="53"/>
  <c r="BK32" i="57"/>
  <c r="BC32" i="57" s="1"/>
  <c r="AD31" i="57" s="1"/>
  <c r="AI31" i="57"/>
  <c r="BI17" i="50"/>
  <c r="AE21" i="50" s="1"/>
  <c r="AK51" i="55"/>
  <c r="AK33" i="52"/>
  <c r="BD21" i="67"/>
  <c r="AD13" i="67" s="1"/>
  <c r="AL13" i="52"/>
  <c r="BJ17" i="50"/>
  <c r="AF21" i="50" s="1"/>
  <c r="BC51" i="53"/>
  <c r="AR19" i="53" s="1"/>
  <c r="AD13" i="53" s="1"/>
  <c r="AD45" i="53"/>
  <c r="AI14" i="58"/>
  <c r="BM20" i="58"/>
  <c r="AJ6" i="58"/>
  <c r="BK49" i="60"/>
  <c r="AJ45" i="53"/>
  <c r="AJ55" i="53" s="1"/>
  <c r="BE59" i="60"/>
  <c r="AJ5" i="54"/>
  <c r="AN61" i="53"/>
  <c r="AJ20" i="52"/>
  <c r="BM14" i="52"/>
  <c r="AM20" i="52" s="1"/>
  <c r="BM19" i="52"/>
  <c r="AM15" i="52" s="1"/>
  <c r="AJ15" i="52"/>
  <c r="BK47" i="55"/>
  <c r="AD35" i="55"/>
  <c r="AI11" i="57"/>
  <c r="BK23" i="57"/>
  <c r="AI56" i="55"/>
  <c r="AI57" i="55" s="1"/>
  <c r="AN52" i="53"/>
  <c r="AL30" i="52"/>
  <c r="AG54" i="60"/>
  <c r="BF57" i="51"/>
  <c r="BF23" i="51"/>
  <c r="AH28" i="51" s="1"/>
  <c r="AH56" i="51"/>
  <c r="AH57" i="51" s="1"/>
  <c r="AJ16" i="54"/>
  <c r="AI56" i="65"/>
  <c r="AI57" i="65" s="1"/>
  <c r="AR57" i="65"/>
  <c r="AJ33" i="49"/>
  <c r="AJ34" i="49" s="1"/>
  <c r="AK14" i="54"/>
  <c r="BK42" i="55"/>
  <c r="BJ15" i="55" s="1"/>
  <c r="AK13" i="55" s="1"/>
  <c r="AD40" i="55"/>
  <c r="BD14" i="68"/>
  <c r="AD20" i="68" s="1"/>
  <c r="AI17" i="57"/>
  <c r="BK17" i="57"/>
  <c r="BC17" i="57" s="1"/>
  <c r="AD17" i="57" s="1"/>
  <c r="AM63" i="53"/>
  <c r="AL31" i="52"/>
  <c r="AH53" i="60"/>
  <c r="AI18" i="54"/>
  <c r="BL14" i="54"/>
  <c r="AL18" i="54" s="1"/>
  <c r="AI19" i="57"/>
  <c r="BK15" i="57"/>
  <c r="BC15" i="57" s="1"/>
  <c r="AD19" i="57" s="1"/>
  <c r="BM32" i="52"/>
  <c r="AM31" i="52" s="1"/>
  <c r="AJ31" i="52"/>
  <c r="AK12" i="54"/>
  <c r="BL20" i="54"/>
  <c r="AL12" i="54" s="1"/>
  <c r="AI12" i="54"/>
  <c r="AM44" i="53"/>
  <c r="BD16" i="70"/>
  <c r="AD18" i="70" s="1"/>
  <c r="BC47" i="53"/>
  <c r="AR15" i="53" s="1"/>
  <c r="AD17" i="53" s="1"/>
  <c r="AD49" i="53"/>
  <c r="AL18" i="52"/>
  <c r="AK14" i="52"/>
  <c r="BL6" i="68"/>
  <c r="BD6" i="68" s="1"/>
  <c r="AD6" i="68" s="1"/>
  <c r="AN4" i="68" s="1"/>
  <c r="AN15" i="68" s="1"/>
  <c r="AI6" i="68"/>
  <c r="AJ38" i="55"/>
  <c r="AK16" i="54"/>
  <c r="AE56" i="51"/>
  <c r="AE57" i="51" s="1"/>
  <c r="BC57" i="51"/>
  <c r="BC23" i="51"/>
  <c r="AE28" i="51" s="1"/>
  <c r="AI65" i="53"/>
  <c r="AI66" i="53" s="1"/>
  <c r="AW66" i="53"/>
  <c r="BE22" i="49"/>
  <c r="AE10" i="49" s="1"/>
  <c r="AK24" i="81"/>
  <c r="AZ66" i="53"/>
  <c r="AL65" i="53"/>
  <c r="AL66" i="53" s="1"/>
  <c r="AL37" i="50"/>
  <c r="AL38" i="50" s="1"/>
  <c r="BK41" i="55"/>
  <c r="BJ14" i="55" s="1"/>
  <c r="AK14" i="55" s="1"/>
  <c r="AD41" i="55"/>
  <c r="BF33" i="68"/>
  <c r="AF30" i="68" s="1"/>
  <c r="AK34" i="70"/>
  <c r="AK35" i="70" s="1"/>
  <c r="AK17" i="52"/>
  <c r="AI21" i="57"/>
  <c r="BK13" i="57"/>
  <c r="AK15" i="52"/>
  <c r="BD34" i="70"/>
  <c r="AD29" i="70" s="1"/>
  <c r="BD33" i="49"/>
  <c r="AD28" i="49" s="1"/>
  <c r="AN60" i="53"/>
  <c r="BD32" i="70"/>
  <c r="AD31" i="70" s="1"/>
  <c r="AK36" i="55"/>
  <c r="BK56" i="55"/>
  <c r="BC28" i="55" s="1"/>
  <c r="AD23" i="55" s="1"/>
  <c r="AD51" i="55"/>
  <c r="BK17" i="50"/>
  <c r="AG21" i="50" s="1"/>
  <c r="AM62" i="53"/>
  <c r="BE34" i="67"/>
  <c r="AE29" i="67" s="1"/>
  <c r="AI29" i="58"/>
  <c r="BM34" i="58"/>
  <c r="BB33" i="59"/>
  <c r="AD28" i="59" s="1"/>
  <c r="BM15" i="52"/>
  <c r="AM19" i="52" s="1"/>
  <c r="AJ19" i="52"/>
  <c r="AJ12" i="54"/>
  <c r="BD21" i="68"/>
  <c r="AD13" i="68" s="1"/>
  <c r="BE16" i="67"/>
  <c r="AE18" i="67" s="1"/>
  <c r="BL20" i="81"/>
  <c r="BD20" i="81" s="1"/>
  <c r="AD14" i="81" s="1"/>
  <c r="AI14" i="81"/>
  <c r="BE16" i="70"/>
  <c r="AE18" i="70" s="1"/>
  <c r="AG32" i="55"/>
  <c r="BD20" i="68"/>
  <c r="AD14" i="68" s="1"/>
  <c r="AI48" i="51"/>
  <c r="BD33" i="67"/>
  <c r="AD30" i="67" s="1"/>
  <c r="AG56" i="65"/>
  <c r="AG57" i="65" s="1"/>
  <c r="AP57" i="65"/>
  <c r="AK24" i="70"/>
  <c r="AH56" i="55"/>
  <c r="AH57" i="55" s="1"/>
  <c r="AK33" i="49"/>
  <c r="AK34" i="49" s="1"/>
  <c r="BD17" i="67"/>
  <c r="AD17" i="67" s="1"/>
  <c r="AL17" i="52"/>
  <c r="AI33" i="81"/>
  <c r="BL32" i="81"/>
  <c r="BD32" i="81" s="1"/>
  <c r="AD33" i="81" s="1"/>
  <c r="AX66" i="53"/>
  <c r="AJ65" i="53"/>
  <c r="AJ66" i="53" s="1"/>
  <c r="BJ36" i="50"/>
  <c r="AF33" i="50" s="1"/>
  <c r="BI25" i="50"/>
  <c r="AE13" i="50" s="1"/>
  <c r="AF55" i="53"/>
  <c r="AI20" i="54"/>
  <c r="BL12" i="54"/>
  <c r="AL20" i="54" s="1"/>
  <c r="AJ54" i="55"/>
  <c r="BK20" i="50"/>
  <c r="AG18" i="50" s="1"/>
  <c r="BD12" i="70"/>
  <c r="AD22" i="70" s="1"/>
  <c r="BI33" i="50"/>
  <c r="AE36" i="50" s="1"/>
  <c r="BD31" i="68"/>
  <c r="AD32" i="68" s="1"/>
  <c r="AJ21" i="54"/>
  <c r="BH37" i="50"/>
  <c r="AD32" i="50" s="1"/>
  <c r="AK30" i="54"/>
  <c r="BM15" i="58"/>
  <c r="AI19" i="58"/>
  <c r="BL16" i="81"/>
  <c r="AI18" i="81"/>
  <c r="BL19" i="54"/>
  <c r="AL13" i="54" s="1"/>
  <c r="AI13" i="54"/>
  <c r="AK13" i="54"/>
  <c r="AK32" i="55"/>
  <c r="BD20" i="67"/>
  <c r="AD14" i="67" s="1"/>
  <c r="AF32" i="55"/>
  <c r="AM37" i="53"/>
  <c r="AE48" i="55"/>
  <c r="AI24" i="70"/>
  <c r="BC62" i="53"/>
  <c r="AR30" i="53" s="1"/>
  <c r="AD31" i="53" s="1"/>
  <c r="AD63" i="53"/>
  <c r="AI54" i="60"/>
  <c r="AE56" i="55"/>
  <c r="AE57" i="55" s="1"/>
  <c r="AI34" i="68"/>
  <c r="AI35" i="68" s="1"/>
  <c r="BL29" i="68"/>
  <c r="AL34" i="68" s="1"/>
  <c r="AL35" i="68" s="1"/>
  <c r="AD41" i="60"/>
  <c r="BK45" i="60"/>
  <c r="BD14" i="69"/>
  <c r="AD20" i="69" s="1"/>
  <c r="AK30" i="52"/>
  <c r="BD18" i="70"/>
  <c r="AD16" i="70" s="1"/>
  <c r="AI33" i="59"/>
  <c r="AI34" i="59" s="1"/>
  <c r="AK10" i="54"/>
  <c r="AI11" i="81"/>
  <c r="BL23" i="81"/>
  <c r="BB57" i="51"/>
  <c r="BB23" i="51"/>
  <c r="AD28" i="51" s="1"/>
  <c r="AD56" i="51"/>
  <c r="BC60" i="53"/>
  <c r="BB28" i="53" s="1"/>
  <c r="AN33" i="53" s="1"/>
  <c r="AR66" i="53"/>
  <c r="AD65" i="53"/>
  <c r="BE17" i="70"/>
  <c r="AE17" i="70" s="1"/>
  <c r="AM52" i="53"/>
  <c r="BL30" i="54"/>
  <c r="AL31" i="54" s="1"/>
  <c r="AI31" i="54"/>
  <c r="BJ38" i="60"/>
  <c r="BB66" i="53"/>
  <c r="AN65" i="53"/>
  <c r="AK54" i="55"/>
  <c r="BJ6" i="52"/>
  <c r="BF12" i="49"/>
  <c r="AF20" i="49" s="1"/>
  <c r="BK18" i="57"/>
  <c r="AI16" i="57"/>
  <c r="AI22" i="58"/>
  <c r="BM12" i="58"/>
  <c r="AJ22" i="59"/>
  <c r="BC11" i="59"/>
  <c r="AE22" i="59" s="1"/>
  <c r="BD18" i="67"/>
  <c r="AD16" i="67" s="1"/>
  <c r="BD17" i="49"/>
  <c r="AD15" i="49" s="1"/>
  <c r="BH14" i="50"/>
  <c r="AD24" i="50" s="1"/>
  <c r="BL12" i="68"/>
  <c r="AK29" i="52"/>
  <c r="BE13" i="67"/>
  <c r="AE21" i="67" s="1"/>
  <c r="BD19" i="68"/>
  <c r="AD15" i="68" s="1"/>
  <c r="AI16" i="58"/>
  <c r="BM18" i="58"/>
  <c r="BC17" i="59"/>
  <c r="AE16" i="59" s="1"/>
  <c r="AJ16" i="59"/>
  <c r="BK22" i="57"/>
  <c r="AI12" i="57"/>
  <c r="BL37" i="50"/>
  <c r="AH32" i="50" s="1"/>
  <c r="BD22" i="67"/>
  <c r="AD12" i="67" s="1"/>
  <c r="BD21" i="49"/>
  <c r="AD11" i="49" s="1"/>
  <c r="BH35" i="50"/>
  <c r="AD34" i="50" s="1"/>
  <c r="BE21" i="49"/>
  <c r="AE11" i="49" s="1"/>
  <c r="AH23" i="59"/>
  <c r="BD32" i="68"/>
  <c r="AD31" i="68" s="1"/>
  <c r="BI15" i="61"/>
  <c r="BJ37" i="50"/>
  <c r="AF32" i="50" s="1"/>
  <c r="BF14" i="49"/>
  <c r="AF18" i="49" s="1"/>
  <c r="BF21" i="70"/>
  <c r="AF13" i="70" s="1"/>
  <c r="BD30" i="70"/>
  <c r="AD33" i="70" s="1"/>
  <c r="AM64" i="53"/>
  <c r="BD20" i="49"/>
  <c r="AD12" i="49" s="1"/>
  <c r="AN44" i="53"/>
  <c r="AK32" i="54"/>
  <c r="AI34" i="81"/>
  <c r="BL31" i="81"/>
  <c r="AJ33" i="52"/>
  <c r="BM30" i="52"/>
  <c r="AM33" i="52" s="1"/>
  <c r="AJ14" i="52"/>
  <c r="BM20" i="52"/>
  <c r="AM14" i="52" s="1"/>
  <c r="AK17" i="54"/>
  <c r="BD16" i="69"/>
  <c r="AD18" i="69" s="1"/>
  <c r="AF32" i="51"/>
  <c r="BD5" i="51"/>
  <c r="AF5" i="51" s="1"/>
  <c r="AK6" i="70"/>
  <c r="BK47" i="60"/>
  <c r="BD20" i="60" s="1"/>
  <c r="AE12" i="60" s="1"/>
  <c r="BG59" i="60"/>
  <c r="AH48" i="60"/>
  <c r="AH50" i="60" s="1"/>
  <c r="BG34" i="60"/>
  <c r="BG50" i="60"/>
  <c r="BK40" i="60"/>
  <c r="AD48" i="60"/>
  <c r="BC50" i="60"/>
  <c r="BC34" i="60"/>
  <c r="BJ24" i="81"/>
  <c r="BJ6" i="81"/>
  <c r="BB20" i="59" l="1"/>
  <c r="AD13" i="59" s="1"/>
  <c r="AJ31" i="59"/>
  <c r="BB21" i="59"/>
  <c r="AD12" i="59" s="1"/>
  <c r="AJ12" i="59"/>
  <c r="BB16" i="59"/>
  <c r="AD17" i="59" s="1"/>
  <c r="BC16" i="59"/>
  <c r="AE17" i="59" s="1"/>
  <c r="AJ14" i="59"/>
  <c r="BC22" i="59"/>
  <c r="AE11" i="59" s="1"/>
  <c r="BB22" i="59"/>
  <c r="AD11" i="59" s="1"/>
  <c r="AJ32" i="59"/>
  <c r="BH6" i="59"/>
  <c r="BC6" i="59" s="1"/>
  <c r="AE6" i="59" s="1"/>
  <c r="AJ30" i="59"/>
  <c r="BC31" i="59"/>
  <c r="AE30" i="59" s="1"/>
  <c r="BC29" i="59"/>
  <c r="AE32" i="59" s="1"/>
  <c r="BB32" i="59"/>
  <c r="AD29" i="59" s="1"/>
  <c r="BC32" i="59"/>
  <c r="AE29" i="59" s="1"/>
  <c r="AN17" i="82"/>
  <c r="BJ29" i="92"/>
  <c r="BK29" i="92" s="1"/>
  <c r="BJ12" i="92"/>
  <c r="BK12" i="92" s="1"/>
  <c r="BD12" i="92" s="1"/>
  <c r="AE22" i="92" s="1"/>
  <c r="BI35" i="93"/>
  <c r="BL35" i="93" s="1"/>
  <c r="BI24" i="93"/>
  <c r="BL24" i="93" s="1"/>
  <c r="AI11" i="69"/>
  <c r="AI24" i="69" s="1"/>
  <c r="AL19" i="69"/>
  <c r="AL31" i="93"/>
  <c r="BE32" i="93"/>
  <c r="AE31" i="93" s="1"/>
  <c r="BF32" i="93"/>
  <c r="AF31" i="93" s="1"/>
  <c r="AL15" i="93"/>
  <c r="BF19" i="93"/>
  <c r="AF15" i="93" s="1"/>
  <c r="AK35" i="93"/>
  <c r="AL21" i="93"/>
  <c r="BE13" i="93"/>
  <c r="AE21" i="93" s="1"/>
  <c r="BF13" i="93"/>
  <c r="AF21" i="93" s="1"/>
  <c r="AJ24" i="93"/>
  <c r="BL14" i="93"/>
  <c r="BD14" i="93" s="1"/>
  <c r="AD20" i="93" s="1"/>
  <c r="AI20" i="93"/>
  <c r="AI14" i="93"/>
  <c r="BL20" i="93"/>
  <c r="BD20" i="93" s="1"/>
  <c r="AD14" i="93" s="1"/>
  <c r="BL29" i="93"/>
  <c r="AI34" i="93"/>
  <c r="BL18" i="93"/>
  <c r="BD18" i="93" s="1"/>
  <c r="AD16" i="93" s="1"/>
  <c r="AI16" i="93"/>
  <c r="BL23" i="93"/>
  <c r="BD23" i="93" s="1"/>
  <c r="AD11" i="93" s="1"/>
  <c r="AI11" i="93"/>
  <c r="AI18" i="93"/>
  <c r="BL16" i="93"/>
  <c r="BD16" i="93" s="1"/>
  <c r="AD18" i="93" s="1"/>
  <c r="BL30" i="93"/>
  <c r="AI33" i="93"/>
  <c r="BL35" i="69"/>
  <c r="AI30" i="93"/>
  <c r="BL33" i="93"/>
  <c r="BD33" i="93" s="1"/>
  <c r="AD30" i="93" s="1"/>
  <c r="BL29" i="69"/>
  <c r="AL34" i="69" s="1"/>
  <c r="AI31" i="93"/>
  <c r="BD32" i="93"/>
  <c r="AD31" i="93" s="1"/>
  <c r="AI17" i="93"/>
  <c r="BL17" i="93"/>
  <c r="BL22" i="93"/>
  <c r="BD22" i="93" s="1"/>
  <c r="AD12" i="93" s="1"/>
  <c r="AI12" i="93"/>
  <c r="BD20" i="69"/>
  <c r="AD14" i="69" s="1"/>
  <c r="AK24" i="93"/>
  <c r="AJ6" i="93"/>
  <c r="AI19" i="93"/>
  <c r="BL15" i="93"/>
  <c r="BD15" i="93" s="1"/>
  <c r="AD19" i="93" s="1"/>
  <c r="AI13" i="93"/>
  <c r="BL21" i="93"/>
  <c r="AI29" i="93"/>
  <c r="BL34" i="93"/>
  <c r="BD34" i="93" s="1"/>
  <c r="AD29" i="93" s="1"/>
  <c r="AK6" i="93"/>
  <c r="BL12" i="93"/>
  <c r="AI22" i="93"/>
  <c r="AI21" i="93"/>
  <c r="BD13" i="93"/>
  <c r="AD21" i="93" s="1"/>
  <c r="BL31" i="93"/>
  <c r="BD31" i="93" s="1"/>
  <c r="AD32" i="93" s="1"/>
  <c r="AI32" i="93"/>
  <c r="AJ35" i="93"/>
  <c r="AI15" i="93"/>
  <c r="BD19" i="93"/>
  <c r="AD15" i="93" s="1"/>
  <c r="BE19" i="93"/>
  <c r="AE15" i="93" s="1"/>
  <c r="BD29" i="49"/>
  <c r="AD32" i="49" s="1"/>
  <c r="BF29" i="49"/>
  <c r="AF32" i="49" s="1"/>
  <c r="BE29" i="49"/>
  <c r="AE32" i="49" s="1"/>
  <c r="BD15" i="86"/>
  <c r="AD19" i="86" s="1"/>
  <c r="AL19" i="86"/>
  <c r="BF15" i="86"/>
  <c r="AF19" i="86" s="1"/>
  <c r="BK30" i="92"/>
  <c r="BC30" i="92" s="1"/>
  <c r="AD33" i="92" s="1"/>
  <c r="BK20" i="92"/>
  <c r="BE20" i="92" s="1"/>
  <c r="AF14" i="92" s="1"/>
  <c r="AJ33" i="92"/>
  <c r="AI34" i="49"/>
  <c r="AJ14" i="92"/>
  <c r="BH35" i="92"/>
  <c r="AJ22" i="92"/>
  <c r="BI24" i="92"/>
  <c r="BI6" i="92" s="1"/>
  <c r="AI22" i="92"/>
  <c r="BH24" i="92"/>
  <c r="AJ31" i="92"/>
  <c r="AJ32" i="92"/>
  <c r="AI16" i="92"/>
  <c r="BK18" i="92"/>
  <c r="BC18" i="92" s="1"/>
  <c r="AD16" i="92" s="1"/>
  <c r="AJ30" i="92"/>
  <c r="AJ29" i="92"/>
  <c r="AJ11" i="92"/>
  <c r="AI30" i="92"/>
  <c r="BK33" i="92"/>
  <c r="AI18" i="92"/>
  <c r="BK16" i="92"/>
  <c r="AI29" i="92"/>
  <c r="BK34" i="92"/>
  <c r="AJ19" i="92"/>
  <c r="AI11" i="92"/>
  <c r="BK23" i="92"/>
  <c r="AI15" i="92"/>
  <c r="BK19" i="92"/>
  <c r="BC19" i="92" s="1"/>
  <c r="AD15" i="92" s="1"/>
  <c r="AJ21" i="92"/>
  <c r="AJ12" i="92"/>
  <c r="AI21" i="92"/>
  <c r="BK13" i="92"/>
  <c r="BC13" i="92" s="1"/>
  <c r="AD21" i="92" s="1"/>
  <c r="BK32" i="92"/>
  <c r="AI31" i="92"/>
  <c r="BK17" i="92"/>
  <c r="AI17" i="92"/>
  <c r="AI12" i="92"/>
  <c r="BK22" i="92"/>
  <c r="BC22" i="92" s="1"/>
  <c r="AD12" i="92" s="1"/>
  <c r="AJ18" i="92"/>
  <c r="AJ16" i="92"/>
  <c r="AJ15" i="92"/>
  <c r="BK21" i="92"/>
  <c r="BC21" i="92" s="1"/>
  <c r="AD13" i="92" s="1"/>
  <c r="AI13" i="92"/>
  <c r="BK15" i="92"/>
  <c r="BC15" i="92" s="1"/>
  <c r="AD19" i="92" s="1"/>
  <c r="AI19" i="92"/>
  <c r="AI20" i="92"/>
  <c r="BK14" i="92"/>
  <c r="BC14" i="92" s="1"/>
  <c r="AD20" i="92" s="1"/>
  <c r="AJ17" i="92"/>
  <c r="AJ20" i="92"/>
  <c r="AJ13" i="92"/>
  <c r="AJ34" i="92"/>
  <c r="BI35" i="92"/>
  <c r="AI32" i="92"/>
  <c r="BK31" i="92"/>
  <c r="BC31" i="92" s="1"/>
  <c r="AD32" i="92" s="1"/>
  <c r="BM31" i="88"/>
  <c r="AD32" i="88" s="1"/>
  <c r="BQ31" i="88"/>
  <c r="AH32" i="88" s="1"/>
  <c r="BP31" i="88"/>
  <c r="AG32" i="88" s="1"/>
  <c r="AP24" i="79"/>
  <c r="BL21" i="50"/>
  <c r="AH17" i="50" s="1"/>
  <c r="AI23" i="49"/>
  <c r="BF32" i="49"/>
  <c r="AF29" i="49" s="1"/>
  <c r="BH21" i="50"/>
  <c r="AD17" i="50" s="1"/>
  <c r="BJ21" i="50"/>
  <c r="AF17" i="50" s="1"/>
  <c r="BI21" i="50"/>
  <c r="AE17" i="50" s="1"/>
  <c r="BD32" i="49"/>
  <c r="AD29" i="49" s="1"/>
  <c r="BE32" i="49"/>
  <c r="AE29" i="49" s="1"/>
  <c r="BK21" i="50"/>
  <c r="AG17" i="50" s="1"/>
  <c r="AL24" i="67"/>
  <c r="BF22" i="81"/>
  <c r="AF12" i="81" s="1"/>
  <c r="BE18" i="49"/>
  <c r="AE14" i="49" s="1"/>
  <c r="BJ15" i="50"/>
  <c r="AF23" i="50" s="1"/>
  <c r="BH15" i="50"/>
  <c r="AD23" i="50" s="1"/>
  <c r="BI15" i="50"/>
  <c r="AE23" i="50" s="1"/>
  <c r="BE22" i="81"/>
  <c r="AE12" i="81" s="1"/>
  <c r="BK15" i="50"/>
  <c r="AG23" i="50" s="1"/>
  <c r="BD18" i="49"/>
  <c r="AD14" i="49" s="1"/>
  <c r="BF18" i="49"/>
  <c r="AF14" i="49" s="1"/>
  <c r="BD22" i="81"/>
  <c r="AD12" i="81" s="1"/>
  <c r="BL15" i="50"/>
  <c r="AH23" i="50" s="1"/>
  <c r="AI16" i="61"/>
  <c r="AD48" i="51"/>
  <c r="AL23" i="49"/>
  <c r="AD57" i="51"/>
  <c r="BF8" i="55"/>
  <c r="AG20" i="55" s="1"/>
  <c r="BI8" i="55"/>
  <c r="AJ20" i="55" s="1"/>
  <c r="BJ8" i="55"/>
  <c r="AK20" i="55" s="1"/>
  <c r="BC8" i="55"/>
  <c r="AD20" i="55" s="1"/>
  <c r="BH8" i="55"/>
  <c r="AI20" i="55" s="1"/>
  <c r="BG8" i="55"/>
  <c r="AH20" i="55" s="1"/>
  <c r="BE8" i="55"/>
  <c r="AF20" i="55" s="1"/>
  <c r="BK16" i="61"/>
  <c r="BD16" i="61" s="1"/>
  <c r="AE18" i="61" s="1"/>
  <c r="BL23" i="49"/>
  <c r="BM32" i="88"/>
  <c r="AD31" i="88" s="1"/>
  <c r="BP32" i="88"/>
  <c r="AG31" i="88" s="1"/>
  <c r="BN32" i="88"/>
  <c r="AE31" i="88" s="1"/>
  <c r="BO32" i="88"/>
  <c r="AF31" i="88" s="1"/>
  <c r="BQ32" i="88"/>
  <c r="AH31" i="88" s="1"/>
  <c r="BO31" i="88"/>
  <c r="AF32" i="88" s="1"/>
  <c r="BN31" i="88"/>
  <c r="AE32" i="88" s="1"/>
  <c r="BE15" i="67"/>
  <c r="AE19" i="67" s="1"/>
  <c r="BD15" i="67"/>
  <c r="AD19" i="67" s="1"/>
  <c r="BF15" i="67"/>
  <c r="AF19" i="67" s="1"/>
  <c r="AI21" i="61"/>
  <c r="AI17" i="61"/>
  <c r="BK15" i="61"/>
  <c r="AL19" i="61" s="1"/>
  <c r="AI15" i="61"/>
  <c r="AI33" i="61"/>
  <c r="BK31" i="61"/>
  <c r="BC31" i="61" s="1"/>
  <c r="AD32" i="61" s="1"/>
  <c r="AL4" i="51"/>
  <c r="AL15" i="51" s="1"/>
  <c r="BK14" i="61"/>
  <c r="BD14" i="61" s="1"/>
  <c r="AE20" i="61" s="1"/>
  <c r="BK33" i="61"/>
  <c r="BD33" i="61" s="1"/>
  <c r="AE30" i="61" s="1"/>
  <c r="BF10" i="54"/>
  <c r="AF22" i="54" s="1"/>
  <c r="BE10" i="54"/>
  <c r="AE22" i="54" s="1"/>
  <c r="BD10" i="54"/>
  <c r="AD22" i="54" s="1"/>
  <c r="AL22" i="54"/>
  <c r="BF5" i="49"/>
  <c r="AF5" i="49" s="1"/>
  <c r="AD32" i="51"/>
  <c r="BL6" i="70"/>
  <c r="BD6" i="70" s="1"/>
  <c r="AD6" i="70" s="1"/>
  <c r="AN4" i="70" s="1"/>
  <c r="AN12" i="70" s="1"/>
  <c r="BH11" i="61"/>
  <c r="BK11" i="61" s="1"/>
  <c r="BC11" i="61" s="1"/>
  <c r="AD23" i="61" s="1"/>
  <c r="AI11" i="61"/>
  <c r="AI14" i="61"/>
  <c r="BE5" i="49"/>
  <c r="AE5" i="49" s="1"/>
  <c r="BD5" i="49"/>
  <c r="AD5" i="49" s="1"/>
  <c r="AN4" i="49" s="1"/>
  <c r="AN15" i="49" s="1"/>
  <c r="AE34" i="56"/>
  <c r="BD33" i="56"/>
  <c r="AF34" i="56" s="1"/>
  <c r="AE33" i="56"/>
  <c r="BD34" i="56"/>
  <c r="AF33" i="56" s="1"/>
  <c r="AE32" i="56"/>
  <c r="BD35" i="56"/>
  <c r="AF32" i="56" s="1"/>
  <c r="AE31" i="56"/>
  <c r="BD36" i="56"/>
  <c r="AF31" i="56" s="1"/>
  <c r="AE36" i="56"/>
  <c r="BD31" i="56"/>
  <c r="AF36" i="56" s="1"/>
  <c r="AE35" i="56"/>
  <c r="BD32" i="56"/>
  <c r="AF35" i="56" s="1"/>
  <c r="AE21" i="56"/>
  <c r="BD17" i="56"/>
  <c r="AF21" i="56" s="1"/>
  <c r="AE17" i="56"/>
  <c r="BD21" i="56"/>
  <c r="AF17" i="56" s="1"/>
  <c r="AE14" i="56"/>
  <c r="BD24" i="56"/>
  <c r="AF14" i="56" s="1"/>
  <c r="BD18" i="56"/>
  <c r="AF20" i="56" s="1"/>
  <c r="AE20" i="56"/>
  <c r="AE23" i="56"/>
  <c r="BD15" i="56"/>
  <c r="AF23" i="56" s="1"/>
  <c r="AE24" i="56"/>
  <c r="BD14" i="56"/>
  <c r="AF24" i="56" s="1"/>
  <c r="AE15" i="56"/>
  <c r="BD23" i="56"/>
  <c r="AF15" i="56" s="1"/>
  <c r="AE22" i="56"/>
  <c r="BD16" i="56"/>
  <c r="AF22" i="56" s="1"/>
  <c r="AE16" i="56"/>
  <c r="BD22" i="56"/>
  <c r="AF16" i="56" s="1"/>
  <c r="AE18" i="56"/>
  <c r="BD20" i="56"/>
  <c r="AF18" i="56" s="1"/>
  <c r="AE13" i="56"/>
  <c r="BD25" i="56"/>
  <c r="AF13" i="56" s="1"/>
  <c r="AE19" i="56"/>
  <c r="BD19" i="56"/>
  <c r="AF19" i="56" s="1"/>
  <c r="AI12" i="61"/>
  <c r="AI29" i="61"/>
  <c r="BK21" i="61"/>
  <c r="BD21" i="61" s="1"/>
  <c r="AE13" i="61" s="1"/>
  <c r="AU10" i="53"/>
  <c r="AG22" i="53" s="1"/>
  <c r="AV10" i="53"/>
  <c r="AH22" i="53" s="1"/>
  <c r="AT10" i="53"/>
  <c r="AF22" i="53" s="1"/>
  <c r="AO54" i="53"/>
  <c r="AZ10" i="53"/>
  <c r="AL22" i="53" s="1"/>
  <c r="AW10" i="53"/>
  <c r="AI22" i="53" s="1"/>
  <c r="BA10" i="53"/>
  <c r="AM22" i="53" s="1"/>
  <c r="AX10" i="53"/>
  <c r="AJ22" i="53" s="1"/>
  <c r="AR10" i="53"/>
  <c r="AD22" i="53" s="1"/>
  <c r="BB10" i="53"/>
  <c r="AN22" i="53" s="1"/>
  <c r="AY10" i="53"/>
  <c r="AK22" i="53" s="1"/>
  <c r="AS10" i="53"/>
  <c r="AE22" i="53" s="1"/>
  <c r="BF11" i="52"/>
  <c r="AE23" i="52" s="1"/>
  <c r="BE11" i="52"/>
  <c r="AD23" i="52" s="1"/>
  <c r="AM23" i="52"/>
  <c r="BG11" i="52"/>
  <c r="AF23" i="52" s="1"/>
  <c r="BF10" i="60"/>
  <c r="AG22" i="60" s="1"/>
  <c r="BD10" i="60"/>
  <c r="AE22" i="60" s="1"/>
  <c r="BJ10" i="60"/>
  <c r="AK22" i="60" s="1"/>
  <c r="BH10" i="60"/>
  <c r="AI22" i="60" s="1"/>
  <c r="BI10" i="60"/>
  <c r="AJ22" i="60" s="1"/>
  <c r="BC10" i="60"/>
  <c r="AD22" i="60" s="1"/>
  <c r="AL49" i="60"/>
  <c r="BE10" i="60"/>
  <c r="AF22" i="60" s="1"/>
  <c r="BG10" i="60"/>
  <c r="AH22" i="60" s="1"/>
  <c r="BO29" i="88"/>
  <c r="AF34" i="88" s="1"/>
  <c r="AK7" i="88"/>
  <c r="BQ34" i="88"/>
  <c r="AH29" i="88" s="1"/>
  <c r="AP29" i="88"/>
  <c r="AK6" i="89"/>
  <c r="AJ7" i="89" s="1"/>
  <c r="BL6" i="89"/>
  <c r="AE6" i="89" s="1"/>
  <c r="AP24" i="88"/>
  <c r="BN30" i="88"/>
  <c r="AE33" i="88" s="1"/>
  <c r="AP33" i="88"/>
  <c r="BQ29" i="88"/>
  <c r="AH34" i="88" s="1"/>
  <c r="AP34" i="88"/>
  <c r="BL24" i="70"/>
  <c r="BK48" i="55"/>
  <c r="BK32" i="55"/>
  <c r="BC5" i="55" s="1"/>
  <c r="AD5" i="55" s="1"/>
  <c r="AM4" i="55" s="1"/>
  <c r="AM15" i="55" s="1"/>
  <c r="BM24" i="58"/>
  <c r="AH5" i="65"/>
  <c r="BE6" i="67"/>
  <c r="AE6" i="67" s="1"/>
  <c r="AG7" i="50"/>
  <c r="BJ19" i="60"/>
  <c r="AK13" i="60" s="1"/>
  <c r="AK6" i="58"/>
  <c r="BD19" i="60"/>
  <c r="AE13" i="60" s="1"/>
  <c r="BH7" i="50"/>
  <c r="AD7" i="50" s="1"/>
  <c r="BJ7" i="50"/>
  <c r="AL40" i="60"/>
  <c r="AH7" i="50"/>
  <c r="BD6" i="67"/>
  <c r="AD6" i="67" s="1"/>
  <c r="AN4" i="67" s="1"/>
  <c r="AN15" i="67" s="1"/>
  <c r="AE7" i="50"/>
  <c r="BC19" i="60"/>
  <c r="AD13" i="60" s="1"/>
  <c r="BI7" i="50"/>
  <c r="BK7" i="50"/>
  <c r="BL7" i="50"/>
  <c r="AF7" i="50"/>
  <c r="BF6" i="67"/>
  <c r="AF6" i="67" s="1"/>
  <c r="BF33" i="54"/>
  <c r="AF28" i="54" s="1"/>
  <c r="BF13" i="54"/>
  <c r="AF19" i="54" s="1"/>
  <c r="AJ32" i="65"/>
  <c r="BI19" i="60"/>
  <c r="AJ13" i="60" s="1"/>
  <c r="BE15" i="60"/>
  <c r="AF17" i="60" s="1"/>
  <c r="BF30" i="69"/>
  <c r="AF33" i="69" s="1"/>
  <c r="AO37" i="53"/>
  <c r="AI5" i="65"/>
  <c r="BG19" i="60"/>
  <c r="AH13" i="60" s="1"/>
  <c r="BF19" i="60"/>
  <c r="AG13" i="60" s="1"/>
  <c r="AF5" i="65"/>
  <c r="BH19" i="60"/>
  <c r="AI13" i="60" s="1"/>
  <c r="AN5" i="65"/>
  <c r="AG5" i="65"/>
  <c r="AE5" i="65"/>
  <c r="BI16" i="50"/>
  <c r="AE22" i="50" s="1"/>
  <c r="AR5" i="65"/>
  <c r="BH35" i="61"/>
  <c r="BK35" i="61" s="1"/>
  <c r="BE30" i="69"/>
  <c r="AE33" i="69" s="1"/>
  <c r="AP5" i="65"/>
  <c r="AQ5" i="65"/>
  <c r="AM5" i="65"/>
  <c r="AD5" i="65" s="1"/>
  <c r="BC15" i="60"/>
  <c r="AD17" i="60" s="1"/>
  <c r="AL44" i="60"/>
  <c r="BH15" i="60"/>
  <c r="AI17" i="60" s="1"/>
  <c r="BF15" i="60"/>
  <c r="AG17" i="60" s="1"/>
  <c r="BJ15" i="60"/>
  <c r="AK17" i="60" s="1"/>
  <c r="BD30" i="69"/>
  <c r="AD33" i="69" s="1"/>
  <c r="BK6" i="57"/>
  <c r="AL6" i="57" s="1"/>
  <c r="BG15" i="60"/>
  <c r="AH17" i="60" s="1"/>
  <c r="BD15" i="60"/>
  <c r="AE17" i="60" s="1"/>
  <c r="AX5" i="53"/>
  <c r="AJ5" i="53" s="1"/>
  <c r="AU5" i="53"/>
  <c r="AG5" i="53" s="1"/>
  <c r="BA31" i="53"/>
  <c r="AM30" i="53" s="1"/>
  <c r="BJ18" i="50"/>
  <c r="AF20" i="50" s="1"/>
  <c r="BI18" i="50"/>
  <c r="AE20" i="50" s="1"/>
  <c r="BF15" i="54"/>
  <c r="AF17" i="54" s="1"/>
  <c r="BE33" i="54"/>
  <c r="AE28" i="54" s="1"/>
  <c r="BB5" i="53"/>
  <c r="AN5" i="53" s="1"/>
  <c r="BA5" i="53"/>
  <c r="AM5" i="53" s="1"/>
  <c r="AS5" i="53"/>
  <c r="AE5" i="53" s="1"/>
  <c r="AZ5" i="53"/>
  <c r="AL5" i="53" s="1"/>
  <c r="BF29" i="52"/>
  <c r="AE34" i="52" s="1"/>
  <c r="BA21" i="53"/>
  <c r="AM11" i="53" s="1"/>
  <c r="AT5" i="53"/>
  <c r="AF5" i="53" s="1"/>
  <c r="BJ24" i="55"/>
  <c r="AK27" i="55" s="1"/>
  <c r="BI24" i="55"/>
  <c r="AJ27" i="55" s="1"/>
  <c r="AR5" i="53"/>
  <c r="AD5" i="53" s="1"/>
  <c r="BF28" i="49"/>
  <c r="AF33" i="49" s="1"/>
  <c r="AW5" i="53"/>
  <c r="AI5" i="53" s="1"/>
  <c r="AV5" i="53"/>
  <c r="AH5" i="53" s="1"/>
  <c r="BJ13" i="55"/>
  <c r="AK15" i="55" s="1"/>
  <c r="BM6" i="89"/>
  <c r="AF6" i="89" s="1"/>
  <c r="BN6" i="89"/>
  <c r="AG6" i="89" s="1"/>
  <c r="AI31" i="61"/>
  <c r="BL16" i="50"/>
  <c r="AH22" i="50" s="1"/>
  <c r="BB20" i="53"/>
  <c r="AN12" i="53" s="1"/>
  <c r="BA12" i="53"/>
  <c r="AM20" i="53" s="1"/>
  <c r="BA20" i="53"/>
  <c r="AM12" i="53" s="1"/>
  <c r="BJ25" i="55"/>
  <c r="AK26" i="55" s="1"/>
  <c r="BE18" i="81"/>
  <c r="AE16" i="81" s="1"/>
  <c r="BF18" i="81"/>
  <c r="AF16" i="81" s="1"/>
  <c r="BH16" i="50"/>
  <c r="AD22" i="50" s="1"/>
  <c r="AE50" i="60"/>
  <c r="BK32" i="61"/>
  <c r="AL31" i="61" s="1"/>
  <c r="BJ19" i="55"/>
  <c r="AK9" i="55" s="1"/>
  <c r="BB12" i="53"/>
  <c r="AN20" i="53" s="1"/>
  <c r="BE28" i="49"/>
  <c r="AE33" i="49" s="1"/>
  <c r="BI13" i="55"/>
  <c r="AJ15" i="55" s="1"/>
  <c r="BI11" i="55"/>
  <c r="AJ17" i="55" s="1"/>
  <c r="BQ30" i="88"/>
  <c r="AH33" i="88" s="1"/>
  <c r="BN29" i="88"/>
  <c r="AE34" i="88" s="1"/>
  <c r="BM29" i="88"/>
  <c r="AD34" i="88" s="1"/>
  <c r="BP34" i="88"/>
  <c r="AG29" i="88" s="1"/>
  <c r="AN6" i="89"/>
  <c r="BO34" i="88"/>
  <c r="AF29" i="88" s="1"/>
  <c r="BM34" i="88"/>
  <c r="AD29" i="88" s="1"/>
  <c r="BN34" i="88"/>
  <c r="AE29" i="88" s="1"/>
  <c r="BP30" i="88"/>
  <c r="AG33" i="88" s="1"/>
  <c r="BE22" i="82"/>
  <c r="AE12" i="82" s="1"/>
  <c r="BO30" i="88"/>
  <c r="AF33" i="88" s="1"/>
  <c r="BM30" i="88"/>
  <c r="AD33" i="88" s="1"/>
  <c r="BO6" i="88"/>
  <c r="AF6" i="88" s="1"/>
  <c r="BD22" i="82"/>
  <c r="AD12" i="82" s="1"/>
  <c r="BQ6" i="88"/>
  <c r="AH6" i="88" s="1"/>
  <c r="AP6" i="88"/>
  <c r="BP6" i="88"/>
  <c r="AG6" i="88" s="1"/>
  <c r="AL12" i="82"/>
  <c r="BC28" i="59"/>
  <c r="AE33" i="59" s="1"/>
  <c r="BB33" i="53"/>
  <c r="AN28" i="53" s="1"/>
  <c r="BF6" i="58"/>
  <c r="AE6" i="58" s="1"/>
  <c r="BD15" i="54"/>
  <c r="AD17" i="54" s="1"/>
  <c r="BE15" i="54"/>
  <c r="AE17" i="54" s="1"/>
  <c r="BL35" i="67"/>
  <c r="BF18" i="54"/>
  <c r="AF14" i="54" s="1"/>
  <c r="AR33" i="53"/>
  <c r="AD28" i="53" s="1"/>
  <c r="BC12" i="55"/>
  <c r="AD16" i="55" s="1"/>
  <c r="BG13" i="52"/>
  <c r="AF21" i="52" s="1"/>
  <c r="BC15" i="55"/>
  <c r="AD13" i="55" s="1"/>
  <c r="BJ9" i="55"/>
  <c r="AK19" i="55" s="1"/>
  <c r="BF13" i="52"/>
  <c r="AE21" i="52" s="1"/>
  <c r="BA29" i="53"/>
  <c r="AM32" i="53" s="1"/>
  <c r="BG6" i="58"/>
  <c r="AF6" i="58" s="1"/>
  <c r="AR29" i="53"/>
  <c r="AD32" i="53" s="1"/>
  <c r="BK38" i="60"/>
  <c r="BH11" i="60" s="1"/>
  <c r="AI21" i="60" s="1"/>
  <c r="BH29" i="60"/>
  <c r="AI26" i="60" s="1"/>
  <c r="BF29" i="60"/>
  <c r="AG26" i="60" s="1"/>
  <c r="BI26" i="55"/>
  <c r="AJ25" i="55" s="1"/>
  <c r="BG29" i="60"/>
  <c r="AH26" i="60" s="1"/>
  <c r="BK24" i="57"/>
  <c r="AP20" i="50"/>
  <c r="BH18" i="50"/>
  <c r="AD20" i="50" s="1"/>
  <c r="BJ26" i="55"/>
  <c r="AK25" i="55" s="1"/>
  <c r="BD18" i="81"/>
  <c r="AD16" i="81" s="1"/>
  <c r="BF16" i="54"/>
  <c r="AF16" i="54" s="1"/>
  <c r="BG29" i="52"/>
  <c r="AF34" i="52" s="1"/>
  <c r="BF29" i="54"/>
  <c r="AF32" i="54" s="1"/>
  <c r="BG16" i="52"/>
  <c r="AF18" i="52" s="1"/>
  <c r="AH59" i="60"/>
  <c r="BE16" i="54"/>
  <c r="AE16" i="54" s="1"/>
  <c r="BB18" i="53"/>
  <c r="AN14" i="53" s="1"/>
  <c r="BF16" i="52"/>
  <c r="AE18" i="52" s="1"/>
  <c r="BF31" i="52"/>
  <c r="AE32" i="52" s="1"/>
  <c r="BE13" i="52"/>
  <c r="AD21" i="52" s="1"/>
  <c r="BD16" i="54"/>
  <c r="AD16" i="54" s="1"/>
  <c r="AP22" i="50"/>
  <c r="BK16" i="50"/>
  <c r="AG22" i="50" s="1"/>
  <c r="BK18" i="50"/>
  <c r="AG20" i="50" s="1"/>
  <c r="BF34" i="52"/>
  <c r="AE29" i="52" s="1"/>
  <c r="AR28" i="53"/>
  <c r="AD33" i="53" s="1"/>
  <c r="BF22" i="54"/>
  <c r="AF10" i="54" s="1"/>
  <c r="BF33" i="52"/>
  <c r="AE30" i="52" s="1"/>
  <c r="BG17" i="52"/>
  <c r="AF17" i="52" s="1"/>
  <c r="BG21" i="52"/>
  <c r="AF13" i="52" s="1"/>
  <c r="BD13" i="54"/>
  <c r="AD19" i="54" s="1"/>
  <c r="BE17" i="54"/>
  <c r="AE15" i="54" s="1"/>
  <c r="BB22" i="53"/>
  <c r="AN10" i="53" s="1"/>
  <c r="BE34" i="52"/>
  <c r="AD29" i="52" s="1"/>
  <c r="BB17" i="53"/>
  <c r="AN15" i="53" s="1"/>
  <c r="BB31" i="53"/>
  <c r="AN30" i="53" s="1"/>
  <c r="BE20" i="54"/>
  <c r="AE12" i="54" s="1"/>
  <c r="BF17" i="54"/>
  <c r="AF15" i="54" s="1"/>
  <c r="AS28" i="53"/>
  <c r="AE33" i="53" s="1"/>
  <c r="BE22" i="54"/>
  <c r="AE10" i="54" s="1"/>
  <c r="BI9" i="55"/>
  <c r="AJ19" i="55" s="1"/>
  <c r="BF31" i="54"/>
  <c r="AF30" i="54" s="1"/>
  <c r="BG33" i="52"/>
  <c r="AF30" i="52" s="1"/>
  <c r="BG34" i="52"/>
  <c r="AF29" i="52" s="1"/>
  <c r="BD18" i="54"/>
  <c r="AD14" i="54" s="1"/>
  <c r="BF14" i="52"/>
  <c r="AE20" i="52" s="1"/>
  <c r="BA22" i="53"/>
  <c r="AM10" i="53" s="1"/>
  <c r="AT28" i="53"/>
  <c r="AF33" i="53" s="1"/>
  <c r="BN33" i="88"/>
  <c r="AE30" i="88" s="1"/>
  <c r="BO33" i="88"/>
  <c r="AF30" i="88" s="1"/>
  <c r="BP33" i="88"/>
  <c r="AG30" i="88" s="1"/>
  <c r="BQ33" i="88"/>
  <c r="AH30" i="88" s="1"/>
  <c r="BM6" i="88"/>
  <c r="AD6" i="88" s="1"/>
  <c r="AR4" i="88" s="1"/>
  <c r="BF16" i="82"/>
  <c r="AF18" i="82" s="1"/>
  <c r="BF16" i="80"/>
  <c r="AF18" i="80" s="1"/>
  <c r="BK6" i="89"/>
  <c r="AD6" i="89" s="1"/>
  <c r="AP4" i="89" s="1"/>
  <c r="AL18" i="80"/>
  <c r="AL24" i="80" s="1"/>
  <c r="AL21" i="82"/>
  <c r="BE31" i="84"/>
  <c r="AE34" i="84" s="1"/>
  <c r="BD31" i="84"/>
  <c r="AD34" i="84" s="1"/>
  <c r="AL12" i="85"/>
  <c r="BE19" i="85"/>
  <c r="AE15" i="85" s="1"/>
  <c r="BD22" i="85"/>
  <c r="AD12" i="85" s="1"/>
  <c r="BF22" i="85"/>
  <c r="AF12" i="85" s="1"/>
  <c r="BF17" i="82"/>
  <c r="AF17" i="82" s="1"/>
  <c r="AL17" i="82"/>
  <c r="BE17" i="82"/>
  <c r="AE17" i="82" s="1"/>
  <c r="BL6" i="84"/>
  <c r="BE6" i="84" s="1"/>
  <c r="AE6" i="84" s="1"/>
  <c r="BE35" i="85"/>
  <c r="AE30" i="85" s="1"/>
  <c r="BF31" i="85"/>
  <c r="AF34" i="85" s="1"/>
  <c r="BF35" i="85"/>
  <c r="AF30" i="85" s="1"/>
  <c r="AL31" i="85"/>
  <c r="BF18" i="85"/>
  <c r="AF16" i="85" s="1"/>
  <c r="BL36" i="84"/>
  <c r="BF17" i="85"/>
  <c r="AF17" i="85" s="1"/>
  <c r="BF33" i="85"/>
  <c r="AF32" i="85" s="1"/>
  <c r="AL30" i="85"/>
  <c r="AL33" i="82"/>
  <c r="BE13" i="82"/>
  <c r="AE21" i="82" s="1"/>
  <c r="BF15" i="85"/>
  <c r="AF19" i="85" s="1"/>
  <c r="BE31" i="82"/>
  <c r="AE34" i="82" s="1"/>
  <c r="BF13" i="82"/>
  <c r="AF21" i="82" s="1"/>
  <c r="BF21" i="85"/>
  <c r="AF13" i="85" s="1"/>
  <c r="AK24" i="85"/>
  <c r="BF19" i="85"/>
  <c r="AF15" i="85" s="1"/>
  <c r="BD19" i="85"/>
  <c r="AD15" i="85" s="1"/>
  <c r="BD32" i="85"/>
  <c r="AD33" i="85" s="1"/>
  <c r="BD33" i="85"/>
  <c r="AD32" i="85" s="1"/>
  <c r="BD18" i="85"/>
  <c r="AD16" i="85" s="1"/>
  <c r="BE33" i="85"/>
  <c r="AE32" i="85" s="1"/>
  <c r="BF32" i="82"/>
  <c r="AF33" i="82" s="1"/>
  <c r="BD32" i="82"/>
  <c r="AD33" i="82" s="1"/>
  <c r="BJ6" i="90"/>
  <c r="AF6" i="90" s="1"/>
  <c r="AL16" i="85"/>
  <c r="AK36" i="85"/>
  <c r="BL36" i="85"/>
  <c r="BK6" i="90"/>
  <c r="AG6" i="90" s="1"/>
  <c r="BE30" i="85"/>
  <c r="AE35" i="85" s="1"/>
  <c r="BD12" i="85"/>
  <c r="AD22" i="85" s="1"/>
  <c r="AK6" i="84"/>
  <c r="AL14" i="85"/>
  <c r="BD17" i="85"/>
  <c r="AD17" i="85" s="1"/>
  <c r="AL17" i="85"/>
  <c r="BE34" i="85"/>
  <c r="AE31" i="85" s="1"/>
  <c r="BD34" i="85"/>
  <c r="AD31" i="85" s="1"/>
  <c r="AP6" i="90"/>
  <c r="BP24" i="83"/>
  <c r="BE33" i="86"/>
  <c r="AE32" i="86" s="1"/>
  <c r="BL24" i="86"/>
  <c r="AL22" i="85"/>
  <c r="BD23" i="85"/>
  <c r="AD11" i="85" s="1"/>
  <c r="BF23" i="85"/>
  <c r="AF11" i="85" s="1"/>
  <c r="AI36" i="85"/>
  <c r="BL36" i="82"/>
  <c r="BE16" i="82"/>
  <c r="AE18" i="82" s="1"/>
  <c r="BE16" i="85"/>
  <c r="AE18" i="85" s="1"/>
  <c r="BF16" i="85"/>
  <c r="AF18" i="85" s="1"/>
  <c r="AL18" i="85"/>
  <c r="BE20" i="85"/>
  <c r="AE14" i="85" s="1"/>
  <c r="BF20" i="85"/>
  <c r="AF14" i="85" s="1"/>
  <c r="BE14" i="85"/>
  <c r="AE20" i="85" s="1"/>
  <c r="BD14" i="85"/>
  <c r="AD20" i="85" s="1"/>
  <c r="AL20" i="85"/>
  <c r="BD31" i="85"/>
  <c r="AD34" i="85" s="1"/>
  <c r="AL34" i="85"/>
  <c r="BF30" i="85"/>
  <c r="AF35" i="85" s="1"/>
  <c r="BL24" i="85"/>
  <c r="AL18" i="82"/>
  <c r="AI36" i="82"/>
  <c r="BD13" i="85"/>
  <c r="AD21" i="85" s="1"/>
  <c r="BF13" i="85"/>
  <c r="AF21" i="85" s="1"/>
  <c r="BD30" i="85"/>
  <c r="AD35" i="85" s="1"/>
  <c r="BE32" i="85"/>
  <c r="AE33" i="85" s="1"/>
  <c r="BF32" i="85"/>
  <c r="AF33" i="85" s="1"/>
  <c r="BE13" i="85"/>
  <c r="AE21" i="85" s="1"/>
  <c r="BF31" i="82"/>
  <c r="AF34" i="82" s="1"/>
  <c r="AI24" i="85"/>
  <c r="BD21" i="85"/>
  <c r="AD13" i="85" s="1"/>
  <c r="AL13" i="85"/>
  <c r="BL6" i="85"/>
  <c r="BE6" i="85" s="1"/>
  <c r="BD15" i="85"/>
  <c r="AD19" i="85" s="1"/>
  <c r="BF12" i="85"/>
  <c r="AF22" i="85" s="1"/>
  <c r="BE23" i="85"/>
  <c r="AE11" i="85" s="1"/>
  <c r="BE15" i="85"/>
  <c r="AE19" i="85" s="1"/>
  <c r="BD33" i="86"/>
  <c r="AD32" i="86" s="1"/>
  <c r="BL36" i="86"/>
  <c r="AL32" i="86"/>
  <c r="AL36" i="86" s="1"/>
  <c r="BE16" i="84"/>
  <c r="AE18" i="84" s="1"/>
  <c r="AL34" i="84"/>
  <c r="AL36" i="84" s="1"/>
  <c r="BD16" i="80"/>
  <c r="AD18" i="80" s="1"/>
  <c r="AL36" i="80"/>
  <c r="BI6" i="90"/>
  <c r="AE6" i="90" s="1"/>
  <c r="BH6" i="90"/>
  <c r="AD6" i="90" s="1"/>
  <c r="AD23" i="83"/>
  <c r="AD21" i="83"/>
  <c r="BP6" i="83"/>
  <c r="BH6" i="83" s="1"/>
  <c r="AF6" i="83" s="1"/>
  <c r="AD22" i="83"/>
  <c r="AL34" i="82"/>
  <c r="AE6" i="88"/>
  <c r="BI6" i="82"/>
  <c r="AI6" i="82" s="1"/>
  <c r="BL6" i="80"/>
  <c r="BF6" i="80" s="1"/>
  <c r="AF6" i="80" s="1"/>
  <c r="AN35" i="89"/>
  <c r="BL24" i="82"/>
  <c r="AL6" i="86"/>
  <c r="AI24" i="82"/>
  <c r="BF6" i="86"/>
  <c r="AF6" i="86" s="1"/>
  <c r="AN24" i="89"/>
  <c r="AN36" i="83"/>
  <c r="BD6" i="86"/>
  <c r="AD6" i="86" s="1"/>
  <c r="AJ24" i="86"/>
  <c r="BH29" i="90"/>
  <c r="AD34" i="90" s="1"/>
  <c r="BJ29" i="90"/>
  <c r="AF34" i="90" s="1"/>
  <c r="AP34" i="90"/>
  <c r="AP35" i="90" s="1"/>
  <c r="BL29" i="90"/>
  <c r="AH34" i="90" s="1"/>
  <c r="BI29" i="90"/>
  <c r="AE34" i="90" s="1"/>
  <c r="BM33" i="88"/>
  <c r="AD30" i="88" s="1"/>
  <c r="AL14" i="86"/>
  <c r="BD20" i="86"/>
  <c r="AD14" i="86" s="1"/>
  <c r="BE20" i="86"/>
  <c r="AE14" i="86" s="1"/>
  <c r="BF20" i="86"/>
  <c r="AF14" i="86" s="1"/>
  <c r="BE17" i="86"/>
  <c r="AE17" i="86" s="1"/>
  <c r="BD17" i="86"/>
  <c r="AD17" i="86" s="1"/>
  <c r="AL17" i="86"/>
  <c r="BF17" i="86"/>
  <c r="AF17" i="86" s="1"/>
  <c r="AL16" i="86"/>
  <c r="BF18" i="86"/>
  <c r="AF16" i="86" s="1"/>
  <c r="BD18" i="86"/>
  <c r="AD16" i="86" s="1"/>
  <c r="BE18" i="86"/>
  <c r="AE16" i="86" s="1"/>
  <c r="BF14" i="86"/>
  <c r="AF20" i="86" s="1"/>
  <c r="AL20" i="86"/>
  <c r="BD14" i="86"/>
  <c r="AD20" i="86" s="1"/>
  <c r="BE14" i="86"/>
  <c r="AE20" i="86" s="1"/>
  <c r="BL12" i="90"/>
  <c r="AH22" i="90" s="1"/>
  <c r="AP22" i="90"/>
  <c r="AP24" i="90" s="1"/>
  <c r="BH12" i="90"/>
  <c r="AD22" i="90" s="1"/>
  <c r="BI12" i="90"/>
  <c r="AE22" i="90" s="1"/>
  <c r="BJ12" i="90"/>
  <c r="AF22" i="90" s="1"/>
  <c r="BK12" i="90"/>
  <c r="AG22" i="90" s="1"/>
  <c r="AL18" i="84"/>
  <c r="AL24" i="84" s="1"/>
  <c r="BD16" i="84"/>
  <c r="AD18" i="84" s="1"/>
  <c r="AN24" i="83"/>
  <c r="BJ6" i="79"/>
  <c r="AF6" i="79" s="1"/>
  <c r="BI6" i="79"/>
  <c r="AE6" i="79" s="1"/>
  <c r="BH6" i="79"/>
  <c r="AD6" i="79" s="1"/>
  <c r="BL6" i="79"/>
  <c r="AH6" i="79" s="1"/>
  <c r="AP6" i="79"/>
  <c r="BE6" i="68"/>
  <c r="AE6" i="68" s="1"/>
  <c r="BF15" i="52"/>
  <c r="AE19" i="52" s="1"/>
  <c r="BI32" i="50"/>
  <c r="AE37" i="50" s="1"/>
  <c r="BD30" i="60"/>
  <c r="AE25" i="60" s="1"/>
  <c r="BC25" i="55"/>
  <c r="AD26" i="55" s="1"/>
  <c r="AL35" i="52"/>
  <c r="BC18" i="55"/>
  <c r="AD10" i="55" s="1"/>
  <c r="BB19" i="53"/>
  <c r="AN13" i="53" s="1"/>
  <c r="BE6" i="58"/>
  <c r="AD6" i="58" s="1"/>
  <c r="AN4" i="58" s="1"/>
  <c r="AN16" i="58" s="1"/>
  <c r="BG15" i="52"/>
  <c r="AF19" i="52" s="1"/>
  <c r="AK35" i="52"/>
  <c r="AI24" i="81"/>
  <c r="BG30" i="60"/>
  <c r="AH25" i="60" s="1"/>
  <c r="BE19" i="52"/>
  <c r="AD15" i="52" s="1"/>
  <c r="AX19" i="53"/>
  <c r="AJ13" i="53" s="1"/>
  <c r="BJ32" i="50"/>
  <c r="AF37" i="50" s="1"/>
  <c r="BH30" i="60"/>
  <c r="AI25" i="60" s="1"/>
  <c r="BC30" i="60"/>
  <c r="AD25" i="60" s="1"/>
  <c r="BD22" i="54"/>
  <c r="AD10" i="54" s="1"/>
  <c r="AQ13" i="65"/>
  <c r="AH15" i="65" s="1"/>
  <c r="AO13" i="65"/>
  <c r="AF15" i="65" s="1"/>
  <c r="AM13" i="65"/>
  <c r="AD15" i="65" s="1"/>
  <c r="AR13" i="65"/>
  <c r="AI15" i="65" s="1"/>
  <c r="AN13" i="65"/>
  <c r="AE15" i="65" s="1"/>
  <c r="AJ42" i="65"/>
  <c r="AJ48" i="65" s="1"/>
  <c r="BE20" i="61"/>
  <c r="AF14" i="61" s="1"/>
  <c r="BD20" i="61"/>
  <c r="AE14" i="61" s="1"/>
  <c r="AL14" i="61"/>
  <c r="BC20" i="61"/>
  <c r="AD14" i="61" s="1"/>
  <c r="AK23" i="54"/>
  <c r="BD12" i="54"/>
  <c r="AD20" i="54" s="1"/>
  <c r="BE15" i="52"/>
  <c r="AD19" i="52" s="1"/>
  <c r="BF17" i="52"/>
  <c r="AE17" i="52" s="1"/>
  <c r="AI24" i="57"/>
  <c r="AR11" i="53"/>
  <c r="AD21" i="53" s="1"/>
  <c r="BE17" i="52"/>
  <c r="AD17" i="52" s="1"/>
  <c r="AR14" i="53"/>
  <c r="AD18" i="53" s="1"/>
  <c r="AR18" i="53"/>
  <c r="AD14" i="53" s="1"/>
  <c r="AR16" i="53"/>
  <c r="AD16" i="53" s="1"/>
  <c r="BE29" i="54"/>
  <c r="AE32" i="54" s="1"/>
  <c r="BD29" i="54"/>
  <c r="AD32" i="54" s="1"/>
  <c r="BD17" i="54"/>
  <c r="AD15" i="54" s="1"/>
  <c r="BE31" i="52"/>
  <c r="AD32" i="52" s="1"/>
  <c r="AP13" i="65"/>
  <c r="AG15" i="65" s="1"/>
  <c r="BE16" i="52"/>
  <c r="AD18" i="52" s="1"/>
  <c r="AL46" i="60"/>
  <c r="BD13" i="60"/>
  <c r="AE19" i="60" s="1"/>
  <c r="BI13" i="60"/>
  <c r="AJ19" i="60" s="1"/>
  <c r="BC13" i="60"/>
  <c r="AD19" i="60" s="1"/>
  <c r="BE13" i="60"/>
  <c r="AF19" i="60" s="1"/>
  <c r="BG13" i="60"/>
  <c r="AH19" i="60" s="1"/>
  <c r="BH13" i="60"/>
  <c r="AI19" i="60" s="1"/>
  <c r="BJ13" i="60"/>
  <c r="AK19" i="60" s="1"/>
  <c r="AL16" i="57"/>
  <c r="BE18" i="57"/>
  <c r="AF16" i="57" s="1"/>
  <c r="BD18" i="57"/>
  <c r="AE16" i="57" s="1"/>
  <c r="AL21" i="57"/>
  <c r="BD13" i="57"/>
  <c r="AE21" i="57" s="1"/>
  <c r="BE13" i="57"/>
  <c r="AF21" i="57" s="1"/>
  <c r="AK57" i="55"/>
  <c r="BF30" i="54"/>
  <c r="AF31" i="54" s="1"/>
  <c r="BG17" i="55"/>
  <c r="AH11" i="55" s="1"/>
  <c r="BF17" i="55"/>
  <c r="AG11" i="55" s="1"/>
  <c r="BH17" i="55"/>
  <c r="AI11" i="55" s="1"/>
  <c r="BD17" i="55"/>
  <c r="AE11" i="55" s="1"/>
  <c r="BE17" i="55"/>
  <c r="AF11" i="55" s="1"/>
  <c r="AL32" i="69"/>
  <c r="BE31" i="69"/>
  <c r="AE32" i="69" s="1"/>
  <c r="BF31" i="69"/>
  <c r="AF32" i="69" s="1"/>
  <c r="AL34" i="57"/>
  <c r="BK35" i="57"/>
  <c r="AL30" i="69"/>
  <c r="BE33" i="69"/>
  <c r="AE30" i="69" s="1"/>
  <c r="BF33" i="69"/>
  <c r="AF30" i="69" s="1"/>
  <c r="BD29" i="57"/>
  <c r="AE34" i="57" s="1"/>
  <c r="AO61" i="53"/>
  <c r="AU32" i="53"/>
  <c r="AG29" i="53" s="1"/>
  <c r="AT32" i="53"/>
  <c r="AF29" i="53" s="1"/>
  <c r="AW32" i="53"/>
  <c r="AI29" i="53" s="1"/>
  <c r="AS32" i="53"/>
  <c r="AE29" i="53" s="1"/>
  <c r="AV32" i="53"/>
  <c r="AH29" i="53" s="1"/>
  <c r="AY32" i="53"/>
  <c r="AK29" i="53" s="1"/>
  <c r="AX32" i="53"/>
  <c r="AJ29" i="53" s="1"/>
  <c r="AZ32" i="53"/>
  <c r="AL29" i="53" s="1"/>
  <c r="AL30" i="81"/>
  <c r="BF35" i="81"/>
  <c r="AF30" i="81" s="1"/>
  <c r="BE35" i="81"/>
  <c r="AE30" i="81" s="1"/>
  <c r="AJ35" i="52"/>
  <c r="BE27" i="55"/>
  <c r="AF24" i="55" s="1"/>
  <c r="BD27" i="55"/>
  <c r="AE24" i="55" s="1"/>
  <c r="BG27" i="55"/>
  <c r="AH24" i="55" s="1"/>
  <c r="BF27" i="55"/>
  <c r="AG24" i="55" s="1"/>
  <c r="BH27" i="55"/>
  <c r="AI24" i="55" s="1"/>
  <c r="BF21" i="58"/>
  <c r="AE13" i="58" s="1"/>
  <c r="BE21" i="58"/>
  <c r="AD13" i="58" s="1"/>
  <c r="AL13" i="58"/>
  <c r="BG21" i="58"/>
  <c r="AF13" i="58" s="1"/>
  <c r="BF32" i="54"/>
  <c r="AF29" i="54" s="1"/>
  <c r="BH12" i="61"/>
  <c r="AI35" i="69"/>
  <c r="AO43" i="53"/>
  <c r="AV21" i="53"/>
  <c r="AH11" i="53" s="1"/>
  <c r="AX21" i="53"/>
  <c r="AJ11" i="53" s="1"/>
  <c r="AU21" i="53"/>
  <c r="AG11" i="53" s="1"/>
  <c r="AT21" i="53"/>
  <c r="AF11" i="53" s="1"/>
  <c r="AZ21" i="53"/>
  <c r="AL11" i="53" s="1"/>
  <c r="AW21" i="53"/>
  <c r="AI11" i="53" s="1"/>
  <c r="AS21" i="53"/>
  <c r="AE11" i="53" s="1"/>
  <c r="AY21" i="53"/>
  <c r="AK11" i="53" s="1"/>
  <c r="AL15" i="69"/>
  <c r="BF19" i="69"/>
  <c r="AF15" i="69" s="1"/>
  <c r="BE19" i="69"/>
  <c r="AE15" i="69" s="1"/>
  <c r="BE29" i="57"/>
  <c r="AF34" i="57" s="1"/>
  <c r="BE29" i="70"/>
  <c r="AE34" i="70" s="1"/>
  <c r="AL22" i="81"/>
  <c r="BE12" i="81"/>
  <c r="AE22" i="81" s="1"/>
  <c r="BF12" i="81"/>
  <c r="AF22" i="81" s="1"/>
  <c r="AL17" i="61"/>
  <c r="BD17" i="61"/>
  <c r="AE17" i="61" s="1"/>
  <c r="BE17" i="61"/>
  <c r="AF17" i="61" s="1"/>
  <c r="AJ57" i="55"/>
  <c r="AJ34" i="54"/>
  <c r="AL24" i="52"/>
  <c r="AM66" i="53"/>
  <c r="AL15" i="81"/>
  <c r="BF19" i="81"/>
  <c r="AF15" i="81" s="1"/>
  <c r="BE19" i="81"/>
  <c r="AE15" i="81" s="1"/>
  <c r="AE58" i="60"/>
  <c r="AE59" i="60" s="1"/>
  <c r="AK24" i="52"/>
  <c r="BE20" i="52"/>
  <c r="AD14" i="52" s="1"/>
  <c r="BD30" i="54"/>
  <c r="AD31" i="54" s="1"/>
  <c r="BC66" i="53"/>
  <c r="AO65" i="53"/>
  <c r="AL11" i="81"/>
  <c r="BE23" i="81"/>
  <c r="AE11" i="81" s="1"/>
  <c r="BF23" i="81"/>
  <c r="AF11" i="81" s="1"/>
  <c r="BD29" i="68"/>
  <c r="AD34" i="68" s="1"/>
  <c r="BF19" i="54"/>
  <c r="AF13" i="54" s="1"/>
  <c r="BD19" i="54"/>
  <c r="AD13" i="54" s="1"/>
  <c r="AX28" i="53"/>
  <c r="AJ33" i="53" s="1"/>
  <c r="AL33" i="81"/>
  <c r="BE32" i="81"/>
  <c r="AE33" i="81" s="1"/>
  <c r="BF32" i="81"/>
  <c r="AF33" i="81" s="1"/>
  <c r="BF34" i="58"/>
  <c r="AE29" i="58" s="1"/>
  <c r="AL29" i="58"/>
  <c r="BE34" i="58"/>
  <c r="AD29" i="58" s="1"/>
  <c r="BG34" i="58"/>
  <c r="AF29" i="58" s="1"/>
  <c r="BE28" i="55"/>
  <c r="AF23" i="55" s="1"/>
  <c r="BG28" i="55"/>
  <c r="AH23" i="55" s="1"/>
  <c r="BF28" i="55"/>
  <c r="AG23" i="55" s="1"/>
  <c r="BD28" i="55"/>
  <c r="AE23" i="55" s="1"/>
  <c r="BH28" i="55"/>
  <c r="AI23" i="55" s="1"/>
  <c r="AL16" i="69"/>
  <c r="BF18" i="69"/>
  <c r="AF16" i="69" s="1"/>
  <c r="BE18" i="69"/>
  <c r="AE16" i="69" s="1"/>
  <c r="BC13" i="57"/>
  <c r="AD21" i="57" s="1"/>
  <c r="AZ28" i="53"/>
  <c r="AL33" i="53" s="1"/>
  <c r="AO49" i="53"/>
  <c r="AW15" i="53"/>
  <c r="AI17" i="53" s="1"/>
  <c r="AY15" i="53"/>
  <c r="AK17" i="53" s="1"/>
  <c r="AU15" i="53"/>
  <c r="AG17" i="53" s="1"/>
  <c r="AX15" i="53"/>
  <c r="AJ17" i="53" s="1"/>
  <c r="AZ15" i="53"/>
  <c r="AL17" i="53" s="1"/>
  <c r="AT15" i="53"/>
  <c r="AF17" i="53" s="1"/>
  <c r="AS15" i="53"/>
  <c r="AE17" i="53" s="1"/>
  <c r="AV15" i="53"/>
  <c r="AH17" i="53" s="1"/>
  <c r="BD20" i="54"/>
  <c r="AD12" i="54" s="1"/>
  <c r="BF20" i="54"/>
  <c r="AF12" i="54" s="1"/>
  <c r="AL19" i="57"/>
  <c r="BD15" i="57"/>
  <c r="AE19" i="57" s="1"/>
  <c r="BE15" i="57"/>
  <c r="AF19" i="57" s="1"/>
  <c r="AL17" i="57"/>
  <c r="BE17" i="57"/>
  <c r="AF17" i="57" s="1"/>
  <c r="BD17" i="57"/>
  <c r="AE17" i="57" s="1"/>
  <c r="BE15" i="55"/>
  <c r="AF13" i="55" s="1"/>
  <c r="BH15" i="55"/>
  <c r="AI13" i="55" s="1"/>
  <c r="BG15" i="55"/>
  <c r="AH13" i="55" s="1"/>
  <c r="BF15" i="55"/>
  <c r="AG13" i="55" s="1"/>
  <c r="BD15" i="55"/>
  <c r="AE13" i="55" s="1"/>
  <c r="AD48" i="55"/>
  <c r="BE14" i="52"/>
  <c r="AD20" i="52" s="1"/>
  <c r="BD18" i="61"/>
  <c r="AE16" i="61" s="1"/>
  <c r="BE18" i="61"/>
  <c r="AF16" i="61" s="1"/>
  <c r="AL16" i="61"/>
  <c r="BF20" i="58"/>
  <c r="AE14" i="58" s="1"/>
  <c r="AL14" i="58"/>
  <c r="BE20" i="58"/>
  <c r="AD14" i="58" s="1"/>
  <c r="BG20" i="58"/>
  <c r="AF14" i="58" s="1"/>
  <c r="AD66" i="53"/>
  <c r="BD29" i="67"/>
  <c r="AD34" i="67" s="1"/>
  <c r="BG19" i="58"/>
  <c r="AF15" i="58" s="1"/>
  <c r="BE19" i="58"/>
  <c r="AD15" i="58" s="1"/>
  <c r="BF19" i="58"/>
  <c r="AE15" i="58" s="1"/>
  <c r="AL15" i="58"/>
  <c r="BD25" i="55"/>
  <c r="AE26" i="55" s="1"/>
  <c r="BG25" i="55"/>
  <c r="AH26" i="55" s="1"/>
  <c r="BH25" i="55"/>
  <c r="AI26" i="55" s="1"/>
  <c r="BE25" i="55"/>
  <c r="AF26" i="55" s="1"/>
  <c r="BF25" i="55"/>
  <c r="AG26" i="55" s="1"/>
  <c r="BC17" i="55"/>
  <c r="AD11" i="55" s="1"/>
  <c r="BE21" i="52"/>
  <c r="AD13" i="52" s="1"/>
  <c r="AM16" i="52"/>
  <c r="BF18" i="52"/>
  <c r="AE16" i="52" s="1"/>
  <c r="AL22" i="57"/>
  <c r="BE12" i="57"/>
  <c r="AF22" i="57" s="1"/>
  <c r="BD12" i="57"/>
  <c r="AE22" i="57" s="1"/>
  <c r="AP23" i="65"/>
  <c r="AG28" i="65" s="1"/>
  <c r="AQ23" i="65"/>
  <c r="AH28" i="65" s="1"/>
  <c r="AR23" i="65"/>
  <c r="AI28" i="65" s="1"/>
  <c r="AN23" i="65"/>
  <c r="AE28" i="65" s="1"/>
  <c r="AM23" i="65"/>
  <c r="AD28" i="65" s="1"/>
  <c r="AJ56" i="65"/>
  <c r="AJ57" i="65" s="1"/>
  <c r="AS57" i="65"/>
  <c r="AL17" i="81"/>
  <c r="BE17" i="81"/>
  <c r="AE17" i="81" s="1"/>
  <c r="BF17" i="81"/>
  <c r="AF17" i="81" s="1"/>
  <c r="AL33" i="57"/>
  <c r="BE30" i="57"/>
  <c r="AF33" i="57" s="1"/>
  <c r="BD30" i="57"/>
  <c r="AE33" i="57" s="1"/>
  <c r="BD31" i="69"/>
  <c r="AD32" i="69" s="1"/>
  <c r="BE23" i="52"/>
  <c r="AD11" i="52" s="1"/>
  <c r="BE19" i="54"/>
  <c r="AE13" i="54" s="1"/>
  <c r="BI24" i="81"/>
  <c r="BL24" i="81" s="1"/>
  <c r="BI6" i="81"/>
  <c r="BH18" i="55"/>
  <c r="AI10" i="55" s="1"/>
  <c r="BE18" i="55"/>
  <c r="AF10" i="55" s="1"/>
  <c r="BF18" i="55"/>
  <c r="AG10" i="55" s="1"/>
  <c r="BG18" i="55"/>
  <c r="AH10" i="55" s="1"/>
  <c r="BD18" i="55"/>
  <c r="AE10" i="55" s="1"/>
  <c r="BF12" i="55"/>
  <c r="AG16" i="55" s="1"/>
  <c r="BE12" i="55"/>
  <c r="AF16" i="55" s="1"/>
  <c r="BH12" i="55"/>
  <c r="AI16" i="55" s="1"/>
  <c r="BG12" i="55"/>
  <c r="AH16" i="55" s="1"/>
  <c r="BD12" i="55"/>
  <c r="AE16" i="55" s="1"/>
  <c r="BB28" i="59"/>
  <c r="AD33" i="59" s="1"/>
  <c r="AL30" i="58"/>
  <c r="BF33" i="58"/>
  <c r="AE30" i="58" s="1"/>
  <c r="BG33" i="58"/>
  <c r="AF30" i="58" s="1"/>
  <c r="BE29" i="68"/>
  <c r="AE34" i="68" s="1"/>
  <c r="BE33" i="52"/>
  <c r="AD30" i="52" s="1"/>
  <c r="AL11" i="61"/>
  <c r="BE23" i="61"/>
  <c r="AF11" i="61" s="1"/>
  <c r="BD23" i="61"/>
  <c r="AE11" i="61" s="1"/>
  <c r="BD21" i="54"/>
  <c r="AD11" i="54" s="1"/>
  <c r="AN55" i="53"/>
  <c r="BH32" i="50"/>
  <c r="AD37" i="50" s="1"/>
  <c r="BC19" i="55"/>
  <c r="AD9" i="55" s="1"/>
  <c r="BI14" i="55"/>
  <c r="AJ14" i="55" s="1"/>
  <c r="AE34" i="60"/>
  <c r="BD35" i="81"/>
  <c r="AD30" i="81" s="1"/>
  <c r="AL12" i="58"/>
  <c r="BG22" i="58"/>
  <c r="AF12" i="58" s="1"/>
  <c r="BF22" i="58"/>
  <c r="AE12" i="58" s="1"/>
  <c r="BC27" i="55"/>
  <c r="AD24" i="55" s="1"/>
  <c r="AO44" i="53"/>
  <c r="AZ20" i="53"/>
  <c r="AL12" i="53" s="1"/>
  <c r="AW20" i="53"/>
  <c r="AI12" i="53" s="1"/>
  <c r="AV20" i="53"/>
  <c r="AH12" i="53" s="1"/>
  <c r="AS20" i="53"/>
  <c r="AE12" i="53" s="1"/>
  <c r="AX20" i="53"/>
  <c r="AJ12" i="53" s="1"/>
  <c r="AU20" i="53"/>
  <c r="AG12" i="53" s="1"/>
  <c r="AT20" i="53"/>
  <c r="AF12" i="53" s="1"/>
  <c r="AY20" i="53"/>
  <c r="AK12" i="53" s="1"/>
  <c r="AL33" i="61"/>
  <c r="BD30" i="61"/>
  <c r="AE33" i="61" s="1"/>
  <c r="BE30" i="61"/>
  <c r="AF33" i="61" s="1"/>
  <c r="BE22" i="52"/>
  <c r="AD12" i="52" s="1"/>
  <c r="BG19" i="52"/>
  <c r="AF15" i="52" s="1"/>
  <c r="BI23" i="54"/>
  <c r="BL23" i="54" s="1"/>
  <c r="BI5" i="54"/>
  <c r="BF11" i="55"/>
  <c r="AG17" i="55" s="1"/>
  <c r="BH11" i="55"/>
  <c r="AI17" i="55" s="1"/>
  <c r="BE11" i="55"/>
  <c r="AF17" i="55" s="1"/>
  <c r="BG11" i="55"/>
  <c r="AH17" i="55" s="1"/>
  <c r="BD11" i="55"/>
  <c r="AE17" i="55" s="1"/>
  <c r="AL18" i="57"/>
  <c r="BE16" i="57"/>
  <c r="AF18" i="57" s="1"/>
  <c r="BD16" i="57"/>
  <c r="AE18" i="57" s="1"/>
  <c r="AL29" i="61"/>
  <c r="BD34" i="61"/>
  <c r="AE29" i="61" s="1"/>
  <c r="BE34" i="61"/>
  <c r="AF29" i="61" s="1"/>
  <c r="BC17" i="61"/>
  <c r="AD17" i="61" s="1"/>
  <c r="BF29" i="68"/>
  <c r="AF34" i="68" s="1"/>
  <c r="BF23" i="58"/>
  <c r="AE11" i="58" s="1"/>
  <c r="AL11" i="58"/>
  <c r="BG23" i="58"/>
  <c r="AF11" i="58" s="1"/>
  <c r="BE23" i="58"/>
  <c r="AD11" i="58" s="1"/>
  <c r="AD55" i="53"/>
  <c r="BL32" i="50"/>
  <c r="AH37" i="50" s="1"/>
  <c r="AL23" i="81"/>
  <c r="BE11" i="81"/>
  <c r="AE23" i="81" s="1"/>
  <c r="BF11" i="81"/>
  <c r="AF23" i="81" s="1"/>
  <c r="BI21" i="60"/>
  <c r="AJ11" i="60" s="1"/>
  <c r="BD21" i="60"/>
  <c r="AE11" i="60" s="1"/>
  <c r="BF21" i="60"/>
  <c r="AG11" i="60" s="1"/>
  <c r="BC21" i="60"/>
  <c r="AD11" i="60" s="1"/>
  <c r="BE21" i="60"/>
  <c r="AF11" i="60" s="1"/>
  <c r="BJ21" i="60"/>
  <c r="AK11" i="60" s="1"/>
  <c r="BG21" i="60"/>
  <c r="AH11" i="60" s="1"/>
  <c r="BH21" i="60"/>
  <c r="AI11" i="60" s="1"/>
  <c r="AL38" i="60"/>
  <c r="AL13" i="57"/>
  <c r="BD21" i="57"/>
  <c r="AE13" i="57" s="1"/>
  <c r="BE21" i="57"/>
  <c r="AF13" i="57" s="1"/>
  <c r="BG22" i="52"/>
  <c r="AF12" i="52" s="1"/>
  <c r="BG18" i="52"/>
  <c r="AF16" i="52" s="1"/>
  <c r="BE18" i="54"/>
  <c r="AE14" i="54" s="1"/>
  <c r="BF23" i="52"/>
  <c r="AE11" i="52" s="1"/>
  <c r="AK6" i="81"/>
  <c r="AL29" i="69"/>
  <c r="BF34" i="69"/>
  <c r="AF29" i="69" s="1"/>
  <c r="BE34" i="69"/>
  <c r="AE29" i="69" s="1"/>
  <c r="BF9" i="55"/>
  <c r="AG19" i="55" s="1"/>
  <c r="BG9" i="55"/>
  <c r="AH19" i="55" s="1"/>
  <c r="BE9" i="55"/>
  <c r="AF19" i="55" s="1"/>
  <c r="BD9" i="55"/>
  <c r="AE19" i="55" s="1"/>
  <c r="BH9" i="55"/>
  <c r="AI19" i="55" s="1"/>
  <c r="AG48" i="60"/>
  <c r="AG50" i="60" s="1"/>
  <c r="BF50" i="60"/>
  <c r="BF34" i="60"/>
  <c r="AL11" i="69"/>
  <c r="BE23" i="69"/>
  <c r="AE11" i="69" s="1"/>
  <c r="BF23" i="69"/>
  <c r="AF11" i="69" s="1"/>
  <c r="BJ18" i="55"/>
  <c r="AK10" i="55" s="1"/>
  <c r="BG30" i="52"/>
  <c r="AF33" i="52" s="1"/>
  <c r="AL21" i="61"/>
  <c r="BD13" i="61"/>
  <c r="AE21" i="61" s="1"/>
  <c r="BE13" i="61"/>
  <c r="AF21" i="61" s="1"/>
  <c r="AI34" i="61"/>
  <c r="BK29" i="61"/>
  <c r="BC29" i="61" s="1"/>
  <c r="AD34" i="61" s="1"/>
  <c r="AD34" i="60"/>
  <c r="AL12" i="57"/>
  <c r="BD22" i="57"/>
  <c r="AE12" i="57" s="1"/>
  <c r="BE22" i="57"/>
  <c r="AF12" i="57" s="1"/>
  <c r="BG12" i="58"/>
  <c r="AF22" i="58" s="1"/>
  <c r="BE12" i="58"/>
  <c r="AD22" i="58" s="1"/>
  <c r="BF12" i="58"/>
  <c r="AE22" i="58" s="1"/>
  <c r="AL22" i="58"/>
  <c r="AL18" i="81"/>
  <c r="BE16" i="81"/>
  <c r="AE18" i="81" s="1"/>
  <c r="BF16" i="81"/>
  <c r="AF18" i="81" s="1"/>
  <c r="BH22" i="60"/>
  <c r="AI10" i="60" s="1"/>
  <c r="BI22" i="60"/>
  <c r="AJ10" i="60" s="1"/>
  <c r="BG22" i="60"/>
  <c r="AH10" i="60" s="1"/>
  <c r="BD22" i="60"/>
  <c r="AE10" i="60" s="1"/>
  <c r="BE22" i="60"/>
  <c r="AF10" i="60" s="1"/>
  <c r="BF22" i="60"/>
  <c r="AG10" i="60" s="1"/>
  <c r="BC22" i="60"/>
  <c r="AD10" i="60" s="1"/>
  <c r="BJ22" i="60"/>
  <c r="AK10" i="60" s="1"/>
  <c r="AL37" i="60"/>
  <c r="BF13" i="58"/>
  <c r="AE21" i="58" s="1"/>
  <c r="BG13" i="58"/>
  <c r="AF21" i="58" s="1"/>
  <c r="AL21" i="58"/>
  <c r="BE10" i="55"/>
  <c r="AF18" i="55" s="1"/>
  <c r="BF10" i="55"/>
  <c r="AG18" i="55" s="1"/>
  <c r="BD10" i="55"/>
  <c r="AE18" i="55" s="1"/>
  <c r="BH10" i="55"/>
  <c r="AI18" i="55" s="1"/>
  <c r="BG10" i="55"/>
  <c r="AH18" i="55" s="1"/>
  <c r="AL13" i="69"/>
  <c r="BF21" i="69"/>
  <c r="AF13" i="69" s="1"/>
  <c r="BE21" i="69"/>
  <c r="AE13" i="69" s="1"/>
  <c r="AJ24" i="52"/>
  <c r="AL30" i="57"/>
  <c r="BE33" i="57"/>
  <c r="AF30" i="57" s="1"/>
  <c r="BD33" i="57"/>
  <c r="AE30" i="57" s="1"/>
  <c r="BH27" i="60"/>
  <c r="AI28" i="60" s="1"/>
  <c r="BD27" i="60"/>
  <c r="AE28" i="60" s="1"/>
  <c r="BJ27" i="60"/>
  <c r="AK28" i="60" s="1"/>
  <c r="AL56" i="60"/>
  <c r="BI27" i="60"/>
  <c r="AJ28" i="60" s="1"/>
  <c r="BG27" i="60"/>
  <c r="AH28" i="60" s="1"/>
  <c r="BE27" i="60"/>
  <c r="AF28" i="60" s="1"/>
  <c r="BF27" i="60"/>
  <c r="AG28" i="60" s="1"/>
  <c r="BC27" i="60"/>
  <c r="AD28" i="60" s="1"/>
  <c r="AM22" i="52"/>
  <c r="BM24" i="52"/>
  <c r="BI10" i="55"/>
  <c r="AJ18" i="55" s="1"/>
  <c r="AL14" i="57"/>
  <c r="BE20" i="57"/>
  <c r="AF14" i="57" s="1"/>
  <c r="BD20" i="57"/>
  <c r="AE14" i="57" s="1"/>
  <c r="AI24" i="58"/>
  <c r="BD28" i="60"/>
  <c r="AE27" i="60" s="1"/>
  <c r="BE28" i="60"/>
  <c r="AF27" i="60" s="1"/>
  <c r="BC28" i="60"/>
  <c r="AD27" i="60" s="1"/>
  <c r="BJ28" i="60"/>
  <c r="AK27" i="60" s="1"/>
  <c r="BI28" i="60"/>
  <c r="AJ27" i="60" s="1"/>
  <c r="AL55" i="60"/>
  <c r="BG28" i="60"/>
  <c r="AH27" i="60" s="1"/>
  <c r="BF28" i="60"/>
  <c r="AG27" i="60" s="1"/>
  <c r="BH28" i="60"/>
  <c r="AI27" i="60" s="1"/>
  <c r="BF13" i="60"/>
  <c r="AG19" i="60" s="1"/>
  <c r="AJ6" i="81"/>
  <c r="AH34" i="60"/>
  <c r="AL22" i="68"/>
  <c r="AL24" i="68" s="1"/>
  <c r="BF12" i="68"/>
  <c r="AF22" i="68" s="1"/>
  <c r="BD12" i="68"/>
  <c r="AD22" i="68" s="1"/>
  <c r="AO63" i="53"/>
  <c r="AX30" i="53"/>
  <c r="AJ31" i="53" s="1"/>
  <c r="AZ30" i="53"/>
  <c r="AL31" i="53" s="1"/>
  <c r="AW30" i="53"/>
  <c r="AI31" i="53" s="1"/>
  <c r="AT30" i="53"/>
  <c r="AF31" i="53" s="1"/>
  <c r="AS30" i="53"/>
  <c r="AE31" i="53" s="1"/>
  <c r="AU30" i="53"/>
  <c r="AG31" i="53" s="1"/>
  <c r="AY30" i="53"/>
  <c r="AK31" i="53" s="1"/>
  <c r="AV30" i="53"/>
  <c r="AH31" i="53" s="1"/>
  <c r="AI35" i="58"/>
  <c r="AN66" i="53"/>
  <c r="BF29" i="70"/>
  <c r="AF34" i="70" s="1"/>
  <c r="BC14" i="55"/>
  <c r="AD14" i="55" s="1"/>
  <c r="BI17" i="55"/>
  <c r="AJ11" i="55" s="1"/>
  <c r="AL6" i="68"/>
  <c r="BF6" i="68"/>
  <c r="AF6" i="68" s="1"/>
  <c r="BE32" i="52"/>
  <c r="AD31" i="52" s="1"/>
  <c r="BD14" i="54"/>
  <c r="AD18" i="54" s="1"/>
  <c r="BG32" i="52"/>
  <c r="AF31" i="52" s="1"/>
  <c r="AL11" i="57"/>
  <c r="BD23" i="57"/>
  <c r="AE11" i="57" s="1"/>
  <c r="BE23" i="57"/>
  <c r="AF11" i="57" s="1"/>
  <c r="BG20" i="55"/>
  <c r="AH8" i="55" s="1"/>
  <c r="BE20" i="55"/>
  <c r="AF8" i="55" s="1"/>
  <c r="BH20" i="55"/>
  <c r="AI8" i="55" s="1"/>
  <c r="BD20" i="55"/>
  <c r="AE8" i="55" s="1"/>
  <c r="BF20" i="55"/>
  <c r="AG8" i="55" s="1"/>
  <c r="AO45" i="53"/>
  <c r="AW19" i="53"/>
  <c r="AI13" i="53" s="1"/>
  <c r="AY19" i="53"/>
  <c r="AK13" i="53" s="1"/>
  <c r="AU19" i="53"/>
  <c r="AG13" i="53" s="1"/>
  <c r="AS19" i="53"/>
  <c r="AE13" i="53" s="1"/>
  <c r="AZ19" i="53"/>
  <c r="AL13" i="53" s="1"/>
  <c r="AV19" i="53"/>
  <c r="AH13" i="53" s="1"/>
  <c r="AT19" i="53"/>
  <c r="AF13" i="53" s="1"/>
  <c r="BF30" i="52"/>
  <c r="AE33" i="52" s="1"/>
  <c r="BD32" i="54"/>
  <c r="AD29" i="54" s="1"/>
  <c r="BL24" i="69"/>
  <c r="BC10" i="55"/>
  <c r="AD18" i="55" s="1"/>
  <c r="AI35" i="81"/>
  <c r="AI36" i="81" s="1"/>
  <c r="BL30" i="81"/>
  <c r="BD30" i="81" s="1"/>
  <c r="AD35" i="81" s="1"/>
  <c r="BD21" i="69"/>
  <c r="AD13" i="69" s="1"/>
  <c r="AO50" i="53"/>
  <c r="AT14" i="53"/>
  <c r="AF18" i="53" s="1"/>
  <c r="AY14" i="53"/>
  <c r="AK18" i="53" s="1"/>
  <c r="AV14" i="53"/>
  <c r="AH18" i="53" s="1"/>
  <c r="AW14" i="53"/>
  <c r="AI18" i="53" s="1"/>
  <c r="AU14" i="53"/>
  <c r="AG18" i="53" s="1"/>
  <c r="AZ14" i="53"/>
  <c r="AL18" i="53" s="1"/>
  <c r="AX14" i="53"/>
  <c r="AJ18" i="53" s="1"/>
  <c r="AS14" i="53"/>
  <c r="AE18" i="53" s="1"/>
  <c r="AL32" i="57"/>
  <c r="BD31" i="57"/>
  <c r="AE32" i="57" s="1"/>
  <c r="BE31" i="57"/>
  <c r="AF32" i="57" s="1"/>
  <c r="AK58" i="60"/>
  <c r="AK59" i="60" s="1"/>
  <c r="AO62" i="53"/>
  <c r="AU31" i="53"/>
  <c r="AG30" i="53" s="1"/>
  <c r="AY31" i="53"/>
  <c r="AK30" i="53" s="1"/>
  <c r="AV31" i="53"/>
  <c r="AH30" i="53" s="1"/>
  <c r="AX31" i="53"/>
  <c r="AJ30" i="53" s="1"/>
  <c r="AW31" i="53"/>
  <c r="AI30" i="53" s="1"/>
  <c r="AS31" i="53"/>
  <c r="AE30" i="53" s="1"/>
  <c r="AT31" i="53"/>
  <c r="AF30" i="53" s="1"/>
  <c r="AZ31" i="53"/>
  <c r="AL30" i="53" s="1"/>
  <c r="AG58" i="60"/>
  <c r="AG59" i="60" s="1"/>
  <c r="BC33" i="57"/>
  <c r="AD30" i="57" s="1"/>
  <c r="AO46" i="53"/>
  <c r="AT18" i="53"/>
  <c r="AF14" i="53" s="1"/>
  <c r="AV18" i="53"/>
  <c r="AH14" i="53" s="1"/>
  <c r="AS18" i="53"/>
  <c r="AE14" i="53" s="1"/>
  <c r="AX18" i="53"/>
  <c r="AJ14" i="53" s="1"/>
  <c r="AY18" i="53"/>
  <c r="AK14" i="53" s="1"/>
  <c r="AZ18" i="53"/>
  <c r="AL14" i="53" s="1"/>
  <c r="AW18" i="53"/>
  <c r="AI14" i="53" s="1"/>
  <c r="AU18" i="53"/>
  <c r="AG14" i="53" s="1"/>
  <c r="AO51" i="53"/>
  <c r="AT13" i="53"/>
  <c r="AF19" i="53" s="1"/>
  <c r="AZ13" i="53"/>
  <c r="AL19" i="53" s="1"/>
  <c r="AV13" i="53"/>
  <c r="AH19" i="53" s="1"/>
  <c r="AY13" i="53"/>
  <c r="AK19" i="53" s="1"/>
  <c r="AW13" i="53"/>
  <c r="AI19" i="53" s="1"/>
  <c r="AX13" i="53"/>
  <c r="AJ19" i="53" s="1"/>
  <c r="AU13" i="53"/>
  <c r="AG19" i="53" s="1"/>
  <c r="AS13" i="53"/>
  <c r="AE19" i="53" s="1"/>
  <c r="BD33" i="69"/>
  <c r="AD30" i="69" s="1"/>
  <c r="BG17" i="58"/>
  <c r="AF17" i="58" s="1"/>
  <c r="BF17" i="58"/>
  <c r="AE17" i="58" s="1"/>
  <c r="AL17" i="58"/>
  <c r="BE19" i="55"/>
  <c r="AF9" i="55" s="1"/>
  <c r="BH19" i="55"/>
  <c r="AI9" i="55" s="1"/>
  <c r="BF19" i="55"/>
  <c r="AG9" i="55" s="1"/>
  <c r="BD19" i="55"/>
  <c r="AE9" i="55" s="1"/>
  <c r="BG19" i="55"/>
  <c r="AH9" i="55" s="1"/>
  <c r="BD17" i="60"/>
  <c r="AE15" i="60" s="1"/>
  <c r="BF17" i="60"/>
  <c r="AG15" i="60" s="1"/>
  <c r="BH17" i="60"/>
  <c r="AI15" i="60" s="1"/>
  <c r="BG17" i="60"/>
  <c r="AH15" i="60" s="1"/>
  <c r="BJ17" i="60"/>
  <c r="AK15" i="60" s="1"/>
  <c r="BI17" i="60"/>
  <c r="AJ15" i="60" s="1"/>
  <c r="BE17" i="60"/>
  <c r="AF15" i="60" s="1"/>
  <c r="AL42" i="60"/>
  <c r="AJ34" i="60"/>
  <c r="AK6" i="57"/>
  <c r="AK34" i="54"/>
  <c r="BE14" i="54"/>
  <c r="AE18" i="54" s="1"/>
  <c r="AJ23" i="59"/>
  <c r="BB13" i="53"/>
  <c r="AN19" i="53" s="1"/>
  <c r="AM55" i="53"/>
  <c r="BD29" i="70"/>
  <c r="AD34" i="70" s="1"/>
  <c r="AL20" i="81"/>
  <c r="BE14" i="81"/>
  <c r="AE20" i="81" s="1"/>
  <c r="BF14" i="81"/>
  <c r="AF20" i="81" s="1"/>
  <c r="AI21" i="54"/>
  <c r="AI23" i="54" s="1"/>
  <c r="BL11" i="54"/>
  <c r="BG31" i="58"/>
  <c r="AF32" i="58" s="1"/>
  <c r="AL32" i="58"/>
  <c r="BF31" i="58"/>
  <c r="AE32" i="58" s="1"/>
  <c r="BE31" i="58"/>
  <c r="AD32" i="58" s="1"/>
  <c r="BC20" i="57"/>
  <c r="AD14" i="57" s="1"/>
  <c r="AL31" i="58"/>
  <c r="BG32" i="58"/>
  <c r="AF31" i="58" s="1"/>
  <c r="BF32" i="58"/>
  <c r="AE31" i="58" s="1"/>
  <c r="BD31" i="54"/>
  <c r="AD30" i="54" s="1"/>
  <c r="BE12" i="68"/>
  <c r="AE22" i="68" s="1"/>
  <c r="BI15" i="55"/>
  <c r="AJ13" i="55" s="1"/>
  <c r="BD12" i="81"/>
  <c r="AD22" i="81" s="1"/>
  <c r="AD58" i="60"/>
  <c r="AD59" i="60" s="1"/>
  <c r="BK53" i="60"/>
  <c r="AO42" i="53"/>
  <c r="AW22" i="53"/>
  <c r="AI10" i="53" s="1"/>
  <c r="AS22" i="53"/>
  <c r="AE10" i="53" s="1"/>
  <c r="AY22" i="53"/>
  <c r="AK10" i="53" s="1"/>
  <c r="AT22" i="53"/>
  <c r="AF10" i="53" s="1"/>
  <c r="AU22" i="53"/>
  <c r="AG10" i="53" s="1"/>
  <c r="AV22" i="53"/>
  <c r="AH10" i="53" s="1"/>
  <c r="AX22" i="53"/>
  <c r="AJ10" i="53" s="1"/>
  <c r="AZ22" i="53"/>
  <c r="AL10" i="53" s="1"/>
  <c r="AL15" i="61"/>
  <c r="BE19" i="61"/>
  <c r="AF15" i="61" s="1"/>
  <c r="BD11" i="81"/>
  <c r="AD23" i="81" s="1"/>
  <c r="BA15" i="53"/>
  <c r="AM17" i="53" s="1"/>
  <c r="AD50" i="60"/>
  <c r="BI26" i="60"/>
  <c r="AJ29" i="60" s="1"/>
  <c r="BE26" i="60"/>
  <c r="AF29" i="60" s="1"/>
  <c r="BH26" i="60"/>
  <c r="AI29" i="60" s="1"/>
  <c r="BF26" i="60"/>
  <c r="AG29" i="60" s="1"/>
  <c r="BD26" i="60"/>
  <c r="AE29" i="60" s="1"/>
  <c r="BJ26" i="60"/>
  <c r="AK29" i="60" s="1"/>
  <c r="AL57" i="60"/>
  <c r="BG26" i="60"/>
  <c r="AH29" i="60" s="1"/>
  <c r="BG14" i="58"/>
  <c r="AF20" i="58" s="1"/>
  <c r="BE14" i="58"/>
  <c r="AD20" i="58" s="1"/>
  <c r="BF14" i="58"/>
  <c r="AE20" i="58" s="1"/>
  <c r="AL20" i="58"/>
  <c r="AO52" i="53"/>
  <c r="AW12" i="53"/>
  <c r="AI20" i="53" s="1"/>
  <c r="AT12" i="53"/>
  <c r="AF20" i="53" s="1"/>
  <c r="AS12" i="53"/>
  <c r="AE20" i="53" s="1"/>
  <c r="AY12" i="53"/>
  <c r="AK20" i="53" s="1"/>
  <c r="AU12" i="53"/>
  <c r="AG20" i="53" s="1"/>
  <c r="AV12" i="53"/>
  <c r="AH20" i="53" s="1"/>
  <c r="AX12" i="53"/>
  <c r="AJ20" i="53" s="1"/>
  <c r="AZ12" i="53"/>
  <c r="AL20" i="53" s="1"/>
  <c r="AL43" i="60"/>
  <c r="BE16" i="60"/>
  <c r="AF16" i="60" s="1"/>
  <c r="BH16" i="60"/>
  <c r="AI16" i="60" s="1"/>
  <c r="BJ16" i="60"/>
  <c r="AK16" i="60" s="1"/>
  <c r="BC16" i="60"/>
  <c r="AD16" i="60" s="1"/>
  <c r="BF16" i="60"/>
  <c r="AG16" i="60" s="1"/>
  <c r="BG16" i="60"/>
  <c r="AH16" i="60" s="1"/>
  <c r="BD16" i="60"/>
  <c r="AE16" i="60" s="1"/>
  <c r="BI16" i="60"/>
  <c r="AJ16" i="60" s="1"/>
  <c r="AO64" i="53"/>
  <c r="AT29" i="53"/>
  <c r="AF32" i="53" s="1"/>
  <c r="AS29" i="53"/>
  <c r="AE32" i="53" s="1"/>
  <c r="AU29" i="53"/>
  <c r="AG32" i="53" s="1"/>
  <c r="AZ29" i="53"/>
  <c r="AL32" i="53" s="1"/>
  <c r="AV29" i="53"/>
  <c r="AH32" i="53" s="1"/>
  <c r="AX29" i="53"/>
  <c r="AJ32" i="53" s="1"/>
  <c r="AW29" i="53"/>
  <c r="AI32" i="53" s="1"/>
  <c r="AY29" i="53"/>
  <c r="AK32" i="53" s="1"/>
  <c r="BI12" i="55"/>
  <c r="AJ16" i="55" s="1"/>
  <c r="BG14" i="52"/>
  <c r="AF20" i="52" s="1"/>
  <c r="BA13" i="53"/>
  <c r="AM19" i="53" s="1"/>
  <c r="BD19" i="81"/>
  <c r="AD15" i="81" s="1"/>
  <c r="BM35" i="52"/>
  <c r="AM34" i="52"/>
  <c r="AM35" i="52" s="1"/>
  <c r="BJ20" i="55"/>
  <c r="AK8" i="55" s="1"/>
  <c r="BG20" i="52"/>
  <c r="AF14" i="52" s="1"/>
  <c r="BE31" i="54"/>
  <c r="AE30" i="54" s="1"/>
  <c r="AL31" i="69"/>
  <c r="BF32" i="69"/>
  <c r="AF31" i="69" s="1"/>
  <c r="BE32" i="69"/>
  <c r="AE31" i="69" s="1"/>
  <c r="BE30" i="54"/>
  <c r="AE31" i="54" s="1"/>
  <c r="AU28" i="53"/>
  <c r="AG33" i="53" s="1"/>
  <c r="AJ48" i="55"/>
  <c r="AL31" i="81"/>
  <c r="BE34" i="81"/>
  <c r="AE31" i="81" s="1"/>
  <c r="BF34" i="81"/>
  <c r="AF31" i="81" s="1"/>
  <c r="BE12" i="54"/>
  <c r="AE20" i="54" s="1"/>
  <c r="BA28" i="53"/>
  <c r="AM33" i="53" s="1"/>
  <c r="BH26" i="55"/>
  <c r="AI25" i="55" s="1"/>
  <c r="BG26" i="55"/>
  <c r="AH25" i="55" s="1"/>
  <c r="BE26" i="55"/>
  <c r="AF25" i="55" s="1"/>
  <c r="BD26" i="55"/>
  <c r="AE25" i="55" s="1"/>
  <c r="BF26" i="55"/>
  <c r="AG25" i="55" s="1"/>
  <c r="BD33" i="54"/>
  <c r="AD28" i="54" s="1"/>
  <c r="BF21" i="54"/>
  <c r="AF11" i="54" s="1"/>
  <c r="BF12" i="54"/>
  <c r="AF20" i="54" s="1"/>
  <c r="BG31" i="52"/>
  <c r="AF32" i="52" s="1"/>
  <c r="BB15" i="53"/>
  <c r="AN17" i="53" s="1"/>
  <c r="BJ14" i="60"/>
  <c r="AK18" i="60" s="1"/>
  <c r="BH14" i="60"/>
  <c r="AI18" i="60" s="1"/>
  <c r="BF14" i="60"/>
  <c r="AG18" i="60" s="1"/>
  <c r="BD14" i="60"/>
  <c r="AE18" i="60" s="1"/>
  <c r="BI14" i="60"/>
  <c r="AJ18" i="60" s="1"/>
  <c r="BE14" i="60"/>
  <c r="AF18" i="60" s="1"/>
  <c r="AL45" i="60"/>
  <c r="BG14" i="60"/>
  <c r="AH18" i="60" s="1"/>
  <c r="AL34" i="81"/>
  <c r="BF31" i="81"/>
  <c r="AF34" i="81" s="1"/>
  <c r="BE31" i="81"/>
  <c r="AE34" i="81" s="1"/>
  <c r="BG14" i="55"/>
  <c r="AH14" i="55" s="1"/>
  <c r="BD14" i="55"/>
  <c r="AE14" i="55" s="1"/>
  <c r="BF14" i="55"/>
  <c r="AG14" i="55" s="1"/>
  <c r="BE14" i="55"/>
  <c r="AF14" i="55" s="1"/>
  <c r="BH14" i="55"/>
  <c r="AI14" i="55" s="1"/>
  <c r="AL29" i="57"/>
  <c r="BD34" i="57"/>
  <c r="AE29" i="57" s="1"/>
  <c r="BE34" i="57"/>
  <c r="AF29" i="57" s="1"/>
  <c r="BD31" i="81"/>
  <c r="AD34" i="81" s="1"/>
  <c r="BM6" i="52"/>
  <c r="BE6" i="52" s="1"/>
  <c r="AD6" i="52" s="1"/>
  <c r="AO4" i="52" s="1"/>
  <c r="AJ6" i="52"/>
  <c r="BJ34" i="60"/>
  <c r="AK48" i="60"/>
  <c r="AK50" i="60" s="1"/>
  <c r="BJ50" i="60"/>
  <c r="BF18" i="60"/>
  <c r="AG14" i="60" s="1"/>
  <c r="BD18" i="60"/>
  <c r="AE14" i="60" s="1"/>
  <c r="BI18" i="60"/>
  <c r="AJ14" i="60" s="1"/>
  <c r="BC18" i="60"/>
  <c r="AD14" i="60" s="1"/>
  <c r="AL41" i="60"/>
  <c r="BE18" i="60"/>
  <c r="AF14" i="60" s="1"/>
  <c r="BG18" i="60"/>
  <c r="AH14" i="60" s="1"/>
  <c r="BH18" i="60"/>
  <c r="AI14" i="60" s="1"/>
  <c r="BJ18" i="60"/>
  <c r="AK14" i="60" s="1"/>
  <c r="BE15" i="58"/>
  <c r="AD19" i="58" s="1"/>
  <c r="AL19" i="58"/>
  <c r="BF15" i="58"/>
  <c r="AE19" i="58" s="1"/>
  <c r="BG15" i="58"/>
  <c r="AF19" i="58" s="1"/>
  <c r="BH20" i="60"/>
  <c r="AI12" i="60" s="1"/>
  <c r="BE20" i="60"/>
  <c r="AF12" i="60" s="1"/>
  <c r="AL39" i="60"/>
  <c r="BI20" i="60"/>
  <c r="AJ12" i="60" s="1"/>
  <c r="BF20" i="60"/>
  <c r="AG12" i="60" s="1"/>
  <c r="BC20" i="60"/>
  <c r="AD12" i="60" s="1"/>
  <c r="BG20" i="60"/>
  <c r="AH12" i="60" s="1"/>
  <c r="BJ20" i="60"/>
  <c r="AK12" i="60" s="1"/>
  <c r="AL18" i="69"/>
  <c r="BE16" i="69"/>
  <c r="AE18" i="69" s="1"/>
  <c r="BF16" i="69"/>
  <c r="AF18" i="69" s="1"/>
  <c r="BE30" i="52"/>
  <c r="AD33" i="52" s="1"/>
  <c r="AJ19" i="61"/>
  <c r="AJ24" i="61" s="1"/>
  <c r="BI24" i="61"/>
  <c r="BI6" i="61" s="1"/>
  <c r="BC22" i="57"/>
  <c r="AD12" i="57" s="1"/>
  <c r="BG18" i="58"/>
  <c r="AF16" i="58" s="1"/>
  <c r="BF18" i="58"/>
  <c r="AE16" i="58" s="1"/>
  <c r="AL16" i="58"/>
  <c r="BE18" i="58"/>
  <c r="AD16" i="58" s="1"/>
  <c r="BC18" i="57"/>
  <c r="AD16" i="57" s="1"/>
  <c r="BD23" i="81"/>
  <c r="AD11" i="81" s="1"/>
  <c r="AL20" i="69"/>
  <c r="BE14" i="69"/>
  <c r="AE20" i="69" s="1"/>
  <c r="BF14" i="69"/>
  <c r="AF20" i="69" s="1"/>
  <c r="AL12" i="61"/>
  <c r="BC22" i="61"/>
  <c r="AD12" i="61" s="1"/>
  <c r="BE22" i="61"/>
  <c r="AF12" i="61" s="1"/>
  <c r="BD22" i="61"/>
  <c r="AE12" i="61" s="1"/>
  <c r="BD16" i="81"/>
  <c r="AD18" i="81" s="1"/>
  <c r="AL14" i="81"/>
  <c r="BF20" i="81"/>
  <c r="AF14" i="81" s="1"/>
  <c r="BF19" i="52"/>
  <c r="AE15" i="52" s="1"/>
  <c r="BD18" i="69"/>
  <c r="AD16" i="69" s="1"/>
  <c r="AW28" i="53"/>
  <c r="AI33" i="53" s="1"/>
  <c r="BF20" i="52"/>
  <c r="AE14" i="52" s="1"/>
  <c r="BA30" i="53"/>
  <c r="AM31" i="53" s="1"/>
  <c r="BC23" i="57"/>
  <c r="AD11" i="57" s="1"/>
  <c r="BC20" i="55"/>
  <c r="AD8" i="55" s="1"/>
  <c r="BB32" i="53"/>
  <c r="AN29" i="53" s="1"/>
  <c r="BJ28" i="55"/>
  <c r="AK23" i="55" s="1"/>
  <c r="AL31" i="57"/>
  <c r="BD32" i="57"/>
  <c r="AE31" i="57" s="1"/>
  <c r="BE32" i="57"/>
  <c r="AF31" i="57" s="1"/>
  <c r="AO60" i="53"/>
  <c r="AU33" i="53"/>
  <c r="AG28" i="53" s="1"/>
  <c r="AT33" i="53"/>
  <c r="AF28" i="53" s="1"/>
  <c r="AS33" i="53"/>
  <c r="AE28" i="53" s="1"/>
  <c r="AX33" i="53"/>
  <c r="AJ28" i="53" s="1"/>
  <c r="AZ33" i="53"/>
  <c r="AL28" i="53" s="1"/>
  <c r="AW33" i="53"/>
  <c r="AI28" i="53" s="1"/>
  <c r="AY33" i="53"/>
  <c r="AK28" i="53" s="1"/>
  <c r="AV33" i="53"/>
  <c r="AH28" i="53" s="1"/>
  <c r="AL21" i="69"/>
  <c r="BF13" i="69"/>
  <c r="AF21" i="69" s="1"/>
  <c r="BE13" i="69"/>
  <c r="AE21" i="69" s="1"/>
  <c r="AO53" i="53"/>
  <c r="BC55" i="53"/>
  <c r="AY11" i="53"/>
  <c r="AK21" i="53" s="1"/>
  <c r="AX11" i="53"/>
  <c r="AJ21" i="53" s="1"/>
  <c r="AT11" i="53"/>
  <c r="AF21" i="53" s="1"/>
  <c r="AW11" i="53"/>
  <c r="AI21" i="53" s="1"/>
  <c r="AV11" i="53"/>
  <c r="AH21" i="53" s="1"/>
  <c r="AS11" i="53"/>
  <c r="AE21" i="53" s="1"/>
  <c r="AU11" i="53"/>
  <c r="AG21" i="53" s="1"/>
  <c r="AZ11" i="53"/>
  <c r="AL21" i="53" s="1"/>
  <c r="BA14" i="53"/>
  <c r="AM18" i="53" s="1"/>
  <c r="BF12" i="52"/>
  <c r="AE22" i="52" s="1"/>
  <c r="AL15" i="57"/>
  <c r="BE19" i="57"/>
  <c r="AF15" i="57" s="1"/>
  <c r="BD19" i="57"/>
  <c r="AE15" i="57" s="1"/>
  <c r="BD17" i="81"/>
  <c r="AD17" i="81" s="1"/>
  <c r="BC30" i="57"/>
  <c r="AD33" i="57" s="1"/>
  <c r="BF32" i="52"/>
  <c r="AE31" i="52" s="1"/>
  <c r="BF22" i="52"/>
  <c r="AE12" i="52" s="1"/>
  <c r="AL6" i="70"/>
  <c r="BA19" i="53"/>
  <c r="AM13" i="53" s="1"/>
  <c r="BF21" i="52"/>
  <c r="AE13" i="52" s="1"/>
  <c r="AI35" i="57"/>
  <c r="AV28" i="53"/>
  <c r="AH33" i="53" s="1"/>
  <c r="BE32" i="54"/>
  <c r="AE29" i="54" s="1"/>
  <c r="BB11" i="53"/>
  <c r="AN21" i="53" s="1"/>
  <c r="BF29" i="58"/>
  <c r="AE34" i="58" s="1"/>
  <c r="BE29" i="58"/>
  <c r="AD34" i="58" s="1"/>
  <c r="BG29" i="58"/>
  <c r="AF34" i="58" s="1"/>
  <c r="AL34" i="58"/>
  <c r="BE29" i="67"/>
  <c r="AE34" i="67" s="1"/>
  <c r="BC29" i="57"/>
  <c r="AD34" i="57" s="1"/>
  <c r="AR32" i="53"/>
  <c r="AD29" i="53" s="1"/>
  <c r="BE16" i="55"/>
  <c r="AF12" i="55" s="1"/>
  <c r="BD16" i="55"/>
  <c r="AE12" i="55" s="1"/>
  <c r="BG16" i="55"/>
  <c r="AH12" i="55" s="1"/>
  <c r="BF16" i="55"/>
  <c r="AG12" i="55" s="1"/>
  <c r="BH16" i="55"/>
  <c r="AI12" i="55" s="1"/>
  <c r="AI58" i="60"/>
  <c r="AI59" i="60" s="1"/>
  <c r="BI16" i="55"/>
  <c r="AJ12" i="55" s="1"/>
  <c r="BE12" i="52"/>
  <c r="AD22" i="52" s="1"/>
  <c r="AY28" i="53"/>
  <c r="AK33" i="53" s="1"/>
  <c r="AO48" i="53"/>
  <c r="AV16" i="53"/>
  <c r="AH16" i="53" s="1"/>
  <c r="AT16" i="53"/>
  <c r="AF16" i="53" s="1"/>
  <c r="AX16" i="53"/>
  <c r="AJ16" i="53" s="1"/>
  <c r="AW16" i="53"/>
  <c r="AI16" i="53" s="1"/>
  <c r="AS16" i="53"/>
  <c r="AE16" i="53" s="1"/>
  <c r="AY16" i="53"/>
  <c r="AK16" i="53" s="1"/>
  <c r="AU16" i="53"/>
  <c r="AG16" i="53" s="1"/>
  <c r="AZ16" i="53"/>
  <c r="AL16" i="53" s="1"/>
  <c r="BK32" i="50"/>
  <c r="AG37" i="50" s="1"/>
  <c r="AL23" i="69"/>
  <c r="BE11" i="69"/>
  <c r="AE23" i="69" s="1"/>
  <c r="BF11" i="69"/>
  <c r="AF23" i="69" s="1"/>
  <c r="AL19" i="81"/>
  <c r="BF15" i="81"/>
  <c r="AF19" i="81" s="1"/>
  <c r="BE15" i="81"/>
  <c r="AE19" i="81" s="1"/>
  <c r="AO47" i="53"/>
  <c r="BA17" i="53"/>
  <c r="AM15" i="53" s="1"/>
  <c r="AS17" i="53"/>
  <c r="AE15" i="53" s="1"/>
  <c r="AW17" i="53"/>
  <c r="AI15" i="53" s="1"/>
  <c r="AT17" i="53"/>
  <c r="AF15" i="53" s="1"/>
  <c r="AV17" i="53"/>
  <c r="AH15" i="53" s="1"/>
  <c r="AZ17" i="53"/>
  <c r="AL15" i="53" s="1"/>
  <c r="AY17" i="53"/>
  <c r="AK15" i="53" s="1"/>
  <c r="AX17" i="53"/>
  <c r="AJ15" i="53" s="1"/>
  <c r="AU17" i="53"/>
  <c r="AG15" i="53" s="1"/>
  <c r="AJ23" i="54"/>
  <c r="AI47" i="60"/>
  <c r="AI50" i="60" s="1"/>
  <c r="BH34" i="60"/>
  <c r="AI34" i="60" s="1"/>
  <c r="BH50" i="60"/>
  <c r="BC11" i="55"/>
  <c r="AD17" i="55" s="1"/>
  <c r="BE32" i="58"/>
  <c r="AD31" i="58" s="1"/>
  <c r="AL33" i="58"/>
  <c r="BF30" i="58"/>
  <c r="AE33" i="58" s="1"/>
  <c r="BE30" i="58"/>
  <c r="AD33" i="58" s="1"/>
  <c r="BG30" i="58"/>
  <c r="AF33" i="58" s="1"/>
  <c r="AL53" i="60"/>
  <c r="BI30" i="60"/>
  <c r="AJ25" i="60" s="1"/>
  <c r="BF30" i="60"/>
  <c r="AG25" i="60" s="1"/>
  <c r="BE30" i="60"/>
  <c r="AF25" i="60" s="1"/>
  <c r="BE21" i="54"/>
  <c r="AE11" i="54" s="1"/>
  <c r="AL12" i="69"/>
  <c r="BE22" i="69"/>
  <c r="AE12" i="69" s="1"/>
  <c r="BF22" i="69"/>
  <c r="AF12" i="69" s="1"/>
  <c r="BE13" i="54"/>
  <c r="AE19" i="54" s="1"/>
  <c r="BC34" i="61"/>
  <c r="AD29" i="61" s="1"/>
  <c r="BB30" i="53"/>
  <c r="AN31" i="53" s="1"/>
  <c r="BK59" i="60"/>
  <c r="BK39" i="60"/>
  <c r="BC19" i="61"/>
  <c r="AD15" i="61" s="1"/>
  <c r="BI28" i="55"/>
  <c r="AJ23" i="55" s="1"/>
  <c r="BJ16" i="55"/>
  <c r="AK12" i="55" s="1"/>
  <c r="BG23" i="52"/>
  <c r="AF11" i="52" s="1"/>
  <c r="BE20" i="81"/>
  <c r="AE14" i="81" s="1"/>
  <c r="AJ6" i="57"/>
  <c r="BF14" i="54"/>
  <c r="AF18" i="54" s="1"/>
  <c r="AL22" i="69"/>
  <c r="BE12" i="69"/>
  <c r="AE22" i="69" s="1"/>
  <c r="BF12" i="69"/>
  <c r="AF22" i="69" s="1"/>
  <c r="BL34" i="49"/>
  <c r="AL33" i="49"/>
  <c r="AL34" i="49" s="1"/>
  <c r="AK48" i="55"/>
  <c r="BD19" i="61"/>
  <c r="AE15" i="61" s="1"/>
  <c r="BJ17" i="55"/>
  <c r="AK11" i="55" s="1"/>
  <c r="BE13" i="55"/>
  <c r="AF15" i="55" s="1"/>
  <c r="BD13" i="55"/>
  <c r="AE15" i="55" s="1"/>
  <c r="BG13" i="55"/>
  <c r="AH15" i="55" s="1"/>
  <c r="BF13" i="55"/>
  <c r="AG15" i="55" s="1"/>
  <c r="BH13" i="55"/>
  <c r="AI15" i="55" s="1"/>
  <c r="AR21" i="53"/>
  <c r="AD11" i="53" s="1"/>
  <c r="BI20" i="55"/>
  <c r="AJ8" i="55" s="1"/>
  <c r="BJ27" i="55"/>
  <c r="AK24" i="55" s="1"/>
  <c r="AL17" i="69"/>
  <c r="BF17" i="69"/>
  <c r="AF17" i="69" s="1"/>
  <c r="BE17" i="69"/>
  <c r="AE17" i="69" s="1"/>
  <c r="BD19" i="69"/>
  <c r="AD15" i="69" s="1"/>
  <c r="BB16" i="53"/>
  <c r="AN16" i="53" s="1"/>
  <c r="AL54" i="60"/>
  <c r="BD29" i="60"/>
  <c r="AE26" i="60" s="1"/>
  <c r="BJ29" i="60"/>
  <c r="AK26" i="60" s="1"/>
  <c r="BI29" i="60"/>
  <c r="AJ26" i="60" s="1"/>
  <c r="BE29" i="60"/>
  <c r="AF26" i="60" s="1"/>
  <c r="BE24" i="55"/>
  <c r="AF27" i="55" s="1"/>
  <c r="BD24" i="55"/>
  <c r="AE27" i="55" s="1"/>
  <c r="BG24" i="55"/>
  <c r="AH27" i="55" s="1"/>
  <c r="BF24" i="55"/>
  <c r="AG27" i="55" s="1"/>
  <c r="BH24" i="55"/>
  <c r="AI27" i="55" s="1"/>
  <c r="BF29" i="67"/>
  <c r="AF34" i="67" s="1"/>
  <c r="BD23" i="69"/>
  <c r="AD11" i="69" s="1"/>
  <c r="BF16" i="58"/>
  <c r="AE18" i="58" s="1"/>
  <c r="BG16" i="58"/>
  <c r="AF18" i="58" s="1"/>
  <c r="AL18" i="58"/>
  <c r="BE16" i="58"/>
  <c r="AD18" i="58" s="1"/>
  <c r="AL13" i="81"/>
  <c r="BF21" i="81"/>
  <c r="AF13" i="81" s="1"/>
  <c r="BE21" i="81"/>
  <c r="AE13" i="81" s="1"/>
  <c r="BC18" i="61"/>
  <c r="AD16" i="61" s="1"/>
  <c r="AJ34" i="59" l="1"/>
  <c r="BB6" i="59"/>
  <c r="AD6" i="59" s="1"/>
  <c r="AL4" i="59" s="1"/>
  <c r="AL15" i="59" s="1"/>
  <c r="AJ6" i="59"/>
  <c r="AK22" i="92"/>
  <c r="AK24" i="92" s="1"/>
  <c r="BJ24" i="92"/>
  <c r="BJ6" i="92" s="1"/>
  <c r="AK6" i="92" s="1"/>
  <c r="AK34" i="92"/>
  <c r="AK35" i="92" s="1"/>
  <c r="BJ35" i="92"/>
  <c r="BK35" i="92" s="1"/>
  <c r="BI6" i="93"/>
  <c r="BL6" i="93" s="1"/>
  <c r="AL14" i="69"/>
  <c r="AL24" i="69" s="1"/>
  <c r="BD15" i="69"/>
  <c r="AD19" i="69" s="1"/>
  <c r="BE15" i="69"/>
  <c r="AE19" i="69" s="1"/>
  <c r="BF15" i="69"/>
  <c r="AF19" i="69" s="1"/>
  <c r="BF20" i="69"/>
  <c r="AF14" i="69" s="1"/>
  <c r="BE20" i="69"/>
  <c r="AE14" i="69" s="1"/>
  <c r="AL22" i="93"/>
  <c r="BF12" i="93"/>
  <c r="AF22" i="93" s="1"/>
  <c r="BE12" i="93"/>
  <c r="AE22" i="93" s="1"/>
  <c r="AL17" i="93"/>
  <c r="BE17" i="93"/>
  <c r="AE17" i="93" s="1"/>
  <c r="BF17" i="93"/>
  <c r="AF17" i="93" s="1"/>
  <c r="AL19" i="93"/>
  <c r="BE15" i="93"/>
  <c r="AE19" i="93" s="1"/>
  <c r="BF15" i="93"/>
  <c r="AF19" i="93" s="1"/>
  <c r="AL33" i="93"/>
  <c r="BF30" i="93"/>
  <c r="AF33" i="93" s="1"/>
  <c r="BE30" i="93"/>
  <c r="AE33" i="93" s="1"/>
  <c r="AL34" i="93"/>
  <c r="BF29" i="93"/>
  <c r="AF34" i="93" s="1"/>
  <c r="BE29" i="93"/>
  <c r="AE34" i="93" s="1"/>
  <c r="AL18" i="93"/>
  <c r="BF16" i="93"/>
  <c r="AF18" i="93" s="1"/>
  <c r="BE16" i="93"/>
  <c r="AE18" i="93" s="1"/>
  <c r="AL29" i="93"/>
  <c r="BE34" i="93"/>
  <c r="AE29" i="93" s="1"/>
  <c r="BF34" i="93"/>
  <c r="AF29" i="93" s="1"/>
  <c r="AI35" i="93"/>
  <c r="AI24" i="93"/>
  <c r="AL30" i="93"/>
  <c r="BF33" i="93"/>
  <c r="AF30" i="93" s="1"/>
  <c r="BE33" i="93"/>
  <c r="AE30" i="93" s="1"/>
  <c r="BF29" i="69"/>
  <c r="AF34" i="69" s="1"/>
  <c r="AL32" i="93"/>
  <c r="BE31" i="93"/>
  <c r="AE32" i="93" s="1"/>
  <c r="BF31" i="93"/>
  <c r="AF32" i="93" s="1"/>
  <c r="AL13" i="93"/>
  <c r="BE21" i="93"/>
  <c r="AE13" i="93" s="1"/>
  <c r="BF21" i="93"/>
  <c r="AF13" i="93" s="1"/>
  <c r="AL11" i="93"/>
  <c r="BF23" i="93"/>
  <c r="AF11" i="93" s="1"/>
  <c r="BE23" i="93"/>
  <c r="AE11" i="93" s="1"/>
  <c r="BF14" i="93"/>
  <c r="AF20" i="93" s="1"/>
  <c r="AL20" i="93"/>
  <c r="BE14" i="93"/>
  <c r="AE20" i="93" s="1"/>
  <c r="BD21" i="93"/>
  <c r="AD13" i="93" s="1"/>
  <c r="AL14" i="93"/>
  <c r="BF20" i="93"/>
  <c r="AF14" i="93" s="1"/>
  <c r="BE20" i="93"/>
  <c r="AE14" i="93" s="1"/>
  <c r="BD29" i="69"/>
  <c r="AD34" i="69" s="1"/>
  <c r="BE29" i="69"/>
  <c r="AE34" i="69" s="1"/>
  <c r="AL12" i="93"/>
  <c r="BF22" i="93"/>
  <c r="AF12" i="93" s="1"/>
  <c r="BE22" i="93"/>
  <c r="AE12" i="93" s="1"/>
  <c r="AL16" i="93"/>
  <c r="BE18" i="93"/>
  <c r="AE16" i="93" s="1"/>
  <c r="BF18" i="93"/>
  <c r="AF16" i="93" s="1"/>
  <c r="BD12" i="93"/>
  <c r="AD22" i="93" s="1"/>
  <c r="BD17" i="93"/>
  <c r="AD17" i="93" s="1"/>
  <c r="BD30" i="93"/>
  <c r="AD33" i="93" s="1"/>
  <c r="BD29" i="93"/>
  <c r="AD34" i="93" s="1"/>
  <c r="AR4" i="50"/>
  <c r="AR15" i="50" s="1"/>
  <c r="AO15" i="52"/>
  <c r="BD20" i="92"/>
  <c r="AE14" i="92" s="1"/>
  <c r="BE30" i="92"/>
  <c r="AF33" i="92" s="1"/>
  <c r="AL33" i="92"/>
  <c r="BD30" i="92"/>
  <c r="AE33" i="92" s="1"/>
  <c r="AL14" i="92"/>
  <c r="BC20" i="92"/>
  <c r="AD14" i="92" s="1"/>
  <c r="BD14" i="92"/>
  <c r="AE20" i="92" s="1"/>
  <c r="BD18" i="92"/>
  <c r="AE16" i="92" s="1"/>
  <c r="BD21" i="92"/>
  <c r="AE13" i="92" s="1"/>
  <c r="BD22" i="92"/>
  <c r="AE12" i="92" s="1"/>
  <c r="BC12" i="92"/>
  <c r="AD22" i="92" s="1"/>
  <c r="BD31" i="92"/>
  <c r="AE32" i="92" s="1"/>
  <c r="AJ24" i="92"/>
  <c r="AL31" i="92"/>
  <c r="BE32" i="92"/>
  <c r="AF31" i="92" s="1"/>
  <c r="AL11" i="92"/>
  <c r="BE23" i="92"/>
  <c r="AF11" i="92" s="1"/>
  <c r="AL29" i="92"/>
  <c r="BE34" i="92"/>
  <c r="AF29" i="92" s="1"/>
  <c r="AL18" i="92"/>
  <c r="BE16" i="92"/>
  <c r="AF18" i="92" s="1"/>
  <c r="BC29" i="92"/>
  <c r="AD34" i="92" s="1"/>
  <c r="AL34" i="92"/>
  <c r="BE29" i="92"/>
  <c r="AF34" i="92" s="1"/>
  <c r="BE31" i="92"/>
  <c r="AF32" i="92" s="1"/>
  <c r="AL32" i="92"/>
  <c r="AL20" i="92"/>
  <c r="BE14" i="92"/>
  <c r="AF20" i="92" s="1"/>
  <c r="AL19" i="92"/>
  <c r="BE15" i="92"/>
  <c r="AF19" i="92" s="1"/>
  <c r="AL12" i="92"/>
  <c r="BE22" i="92"/>
  <c r="AF12" i="92" s="1"/>
  <c r="AL17" i="92"/>
  <c r="BE17" i="92"/>
  <c r="AF17" i="92" s="1"/>
  <c r="AL15" i="92"/>
  <c r="BE19" i="92"/>
  <c r="AF15" i="92" s="1"/>
  <c r="AI24" i="92"/>
  <c r="BC34" i="92"/>
  <c r="AD29" i="92" s="1"/>
  <c r="BD34" i="92"/>
  <c r="AE29" i="92" s="1"/>
  <c r="BE12" i="92"/>
  <c r="AF22" i="92" s="1"/>
  <c r="AL22" i="92"/>
  <c r="AJ6" i="92"/>
  <c r="BD17" i="92"/>
  <c r="AE17" i="92" s="1"/>
  <c r="BD19" i="92"/>
  <c r="AE15" i="92" s="1"/>
  <c r="BD16" i="92"/>
  <c r="AE18" i="92" s="1"/>
  <c r="AL21" i="92"/>
  <c r="BE13" i="92"/>
  <c r="AF21" i="92" s="1"/>
  <c r="BD13" i="92"/>
  <c r="AE21" i="92" s="1"/>
  <c r="BD15" i="92"/>
  <c r="AE19" i="92" s="1"/>
  <c r="AI35" i="92"/>
  <c r="BC33" i="92"/>
  <c r="AD30" i="92" s="1"/>
  <c r="AL30" i="92"/>
  <c r="BE33" i="92"/>
  <c r="AF30" i="92" s="1"/>
  <c r="AJ35" i="92"/>
  <c r="AL16" i="92"/>
  <c r="BE18" i="92"/>
  <c r="AF16" i="92" s="1"/>
  <c r="BD32" i="92"/>
  <c r="AE31" i="92" s="1"/>
  <c r="BH6" i="92"/>
  <c r="BD29" i="92"/>
  <c r="AE34" i="92" s="1"/>
  <c r="AL13" i="92"/>
  <c r="BE21" i="92"/>
  <c r="AF13" i="92" s="1"/>
  <c r="BC17" i="92"/>
  <c r="AD17" i="92" s="1"/>
  <c r="BC32" i="92"/>
  <c r="AD31" i="92" s="1"/>
  <c r="BC23" i="92"/>
  <c r="AD11" i="92" s="1"/>
  <c r="BC16" i="92"/>
  <c r="AD18" i="92" s="1"/>
  <c r="BD23" i="92"/>
  <c r="AE11" i="92" s="1"/>
  <c r="BD33" i="92"/>
  <c r="AE30" i="92" s="1"/>
  <c r="BC15" i="61"/>
  <c r="AD19" i="61" s="1"/>
  <c r="BD15" i="61"/>
  <c r="AE19" i="61" s="1"/>
  <c r="AL18" i="61"/>
  <c r="BC16" i="61"/>
  <c r="AD18" i="61" s="1"/>
  <c r="BE16" i="61"/>
  <c r="AF18" i="61" s="1"/>
  <c r="BE15" i="61"/>
  <c r="AF19" i="61" s="1"/>
  <c r="BE14" i="61"/>
  <c r="AF20" i="61" s="1"/>
  <c r="AL32" i="61"/>
  <c r="BD31" i="61"/>
  <c r="AE32" i="61" s="1"/>
  <c r="BE31" i="61"/>
  <c r="AF32" i="61" s="1"/>
  <c r="BE33" i="61"/>
  <c r="AF30" i="61" s="1"/>
  <c r="BF6" i="70"/>
  <c r="AF6" i="70" s="1"/>
  <c r="BC14" i="61"/>
  <c r="AD20" i="61" s="1"/>
  <c r="AL20" i="61"/>
  <c r="BE6" i="70"/>
  <c r="AE6" i="70" s="1"/>
  <c r="AL30" i="61"/>
  <c r="BC33" i="61"/>
  <c r="AD30" i="61" s="1"/>
  <c r="AI23" i="61"/>
  <c r="AD7" i="88"/>
  <c r="AR12" i="88" s="1"/>
  <c r="AR15" i="88" s="1"/>
  <c r="BE21" i="61"/>
  <c r="AF13" i="61" s="1"/>
  <c r="AL13" i="61"/>
  <c r="BC21" i="61"/>
  <c r="AD13" i="61" s="1"/>
  <c r="BH5" i="55"/>
  <c r="AI5" i="55" s="1"/>
  <c r="BG5" i="55"/>
  <c r="AH5" i="55" s="1"/>
  <c r="AL23" i="61"/>
  <c r="BD11" i="61"/>
  <c r="AE23" i="61" s="1"/>
  <c r="BE11" i="61"/>
  <c r="AF23" i="61" s="1"/>
  <c r="AP35" i="88"/>
  <c r="AD7" i="89"/>
  <c r="BI5" i="55"/>
  <c r="AJ5" i="55" s="1"/>
  <c r="BF11" i="60"/>
  <c r="AG21" i="60" s="1"/>
  <c r="BF5" i="55"/>
  <c r="AG5" i="55" s="1"/>
  <c r="BE5" i="55"/>
  <c r="AF5" i="55" s="1"/>
  <c r="BD5" i="55"/>
  <c r="AE5" i="55" s="1"/>
  <c r="BJ5" i="55"/>
  <c r="AK5" i="55" s="1"/>
  <c r="BE6" i="57"/>
  <c r="AF6" i="57" s="1"/>
  <c r="BC11" i="60"/>
  <c r="AD21" i="60" s="1"/>
  <c r="AL48" i="60"/>
  <c r="BG11" i="60"/>
  <c r="AH21" i="60" s="1"/>
  <c r="BI11" i="60"/>
  <c r="AJ21" i="60" s="1"/>
  <c r="BE11" i="60"/>
  <c r="AF21" i="60" s="1"/>
  <c r="BJ11" i="60"/>
  <c r="AK21" i="60" s="1"/>
  <c r="BC6" i="57"/>
  <c r="AD6" i="57" s="1"/>
  <c r="AN4" i="57" s="1"/>
  <c r="AN12" i="57" s="1"/>
  <c r="BD11" i="60"/>
  <c r="AE21" i="60" s="1"/>
  <c r="AI35" i="61"/>
  <c r="BD32" i="61"/>
  <c r="AE31" i="61" s="1"/>
  <c r="BD6" i="57"/>
  <c r="AE6" i="57" s="1"/>
  <c r="AO66" i="53"/>
  <c r="BC32" i="61"/>
  <c r="AD31" i="61" s="1"/>
  <c r="BE32" i="61"/>
  <c r="AF31" i="61" s="1"/>
  <c r="BL6" i="82"/>
  <c r="BF6" i="82" s="1"/>
  <c r="AF6" i="82" s="1"/>
  <c r="AP26" i="50"/>
  <c r="BD6" i="84"/>
  <c r="AD6" i="84" s="1"/>
  <c r="AN4" i="84" s="1"/>
  <c r="AN15" i="84" s="1"/>
  <c r="AL6" i="84"/>
  <c r="BF6" i="84"/>
  <c r="AF6" i="84" s="1"/>
  <c r="AL24" i="82"/>
  <c r="AL36" i="82"/>
  <c r="BI6" i="83"/>
  <c r="AG6" i="83" s="1"/>
  <c r="AL36" i="85"/>
  <c r="BD6" i="85"/>
  <c r="AD6" i="85" s="1"/>
  <c r="AL6" i="80"/>
  <c r="BE6" i="80"/>
  <c r="AE6" i="80" s="1"/>
  <c r="BF6" i="85"/>
  <c r="AF6" i="85" s="1"/>
  <c r="AL24" i="85"/>
  <c r="AN4" i="86"/>
  <c r="AN15" i="86" s="1"/>
  <c r="AR4" i="90"/>
  <c r="AR15" i="90" s="1"/>
  <c r="BD6" i="80"/>
  <c r="AD6" i="80" s="1"/>
  <c r="BG6" i="83"/>
  <c r="AE6" i="83" s="1"/>
  <c r="BF6" i="83"/>
  <c r="AD6" i="83" s="1"/>
  <c r="AN6" i="83"/>
  <c r="AE6" i="85"/>
  <c r="AL6" i="85"/>
  <c r="AL24" i="86"/>
  <c r="AR4" i="79"/>
  <c r="AR15" i="79" s="1"/>
  <c r="AM24" i="52"/>
  <c r="AL35" i="57"/>
  <c r="BK50" i="60"/>
  <c r="AL35" i="69"/>
  <c r="BE25" i="60"/>
  <c r="AF30" i="60" s="1"/>
  <c r="BG25" i="60"/>
  <c r="AH30" i="60" s="1"/>
  <c r="AL58" i="60"/>
  <c r="AL59" i="60" s="1"/>
  <c r="BI25" i="60"/>
  <c r="AJ30" i="60" s="1"/>
  <c r="AL24" i="58"/>
  <c r="BD25" i="60"/>
  <c r="AE30" i="60" s="1"/>
  <c r="AL35" i="58"/>
  <c r="AL24" i="57"/>
  <c r="BK34" i="60"/>
  <c r="BJ6" i="60" s="1"/>
  <c r="AK6" i="60" s="1"/>
  <c r="AL24" i="81"/>
  <c r="AJ6" i="61"/>
  <c r="AO55" i="53"/>
  <c r="BJ25" i="60"/>
  <c r="AK30" i="60" s="1"/>
  <c r="AL35" i="81"/>
  <c r="AL36" i="81" s="1"/>
  <c r="BL36" i="81"/>
  <c r="BF30" i="81"/>
  <c r="AF35" i="81" s="1"/>
  <c r="BE30" i="81"/>
  <c r="AE35" i="81" s="1"/>
  <c r="BL6" i="69"/>
  <c r="BD6" i="69" s="1"/>
  <c r="AD6" i="69" s="1"/>
  <c r="AN4" i="69" s="1"/>
  <c r="AN15" i="69" s="1"/>
  <c r="AI6" i="69"/>
  <c r="AG34" i="60"/>
  <c r="BL5" i="54"/>
  <c r="BD5" i="54" s="1"/>
  <c r="AD5" i="54" s="1"/>
  <c r="AN4" i="54" s="1"/>
  <c r="AN15" i="54" s="1"/>
  <c r="AI5" i="54"/>
  <c r="BL6" i="81"/>
  <c r="BD6" i="81" s="1"/>
  <c r="AD6" i="81" s="1"/>
  <c r="AN4" i="81" s="1"/>
  <c r="AN22" i="81" s="1"/>
  <c r="AI6" i="81"/>
  <c r="AI22" i="61"/>
  <c r="BH24" i="61"/>
  <c r="BK12" i="61"/>
  <c r="AK34" i="60"/>
  <c r="AL21" i="54"/>
  <c r="AL23" i="54" s="1"/>
  <c r="BF11" i="54"/>
  <c r="AF21" i="54" s="1"/>
  <c r="BE11" i="54"/>
  <c r="AE21" i="54" s="1"/>
  <c r="BF25" i="60"/>
  <c r="AG30" i="60" s="1"/>
  <c r="BH25" i="60"/>
  <c r="AI30" i="60" s="1"/>
  <c r="BF12" i="60"/>
  <c r="AG20" i="60" s="1"/>
  <c r="BD12" i="60"/>
  <c r="AE20" i="60" s="1"/>
  <c r="BI12" i="60"/>
  <c r="AJ20" i="60" s="1"/>
  <c r="AL47" i="60"/>
  <c r="BE12" i="60"/>
  <c r="AF20" i="60" s="1"/>
  <c r="BJ12" i="60"/>
  <c r="AK20" i="60" s="1"/>
  <c r="BC12" i="60"/>
  <c r="AD20" i="60" s="1"/>
  <c r="BG12" i="60"/>
  <c r="AH20" i="60" s="1"/>
  <c r="BH12" i="60"/>
  <c r="AI20" i="60" s="1"/>
  <c r="AM6" i="52"/>
  <c r="BF6" i="52"/>
  <c r="AE6" i="52" s="1"/>
  <c r="BG6" i="52"/>
  <c r="AF6" i="52" s="1"/>
  <c r="BC25" i="60"/>
  <c r="AD30" i="60" s="1"/>
  <c r="BD11" i="54"/>
  <c r="AD21" i="54" s="1"/>
  <c r="AL34" i="61"/>
  <c r="BD29" i="61"/>
  <c r="AE34" i="61" s="1"/>
  <c r="BE29" i="61"/>
  <c r="AF34" i="61" s="1"/>
  <c r="BK24" i="92" l="1"/>
  <c r="BK6" i="92" s="1"/>
  <c r="AL6" i="92" s="1"/>
  <c r="AI6" i="93"/>
  <c r="AL24" i="93"/>
  <c r="AL35" i="93"/>
  <c r="BD6" i="93"/>
  <c r="AD6" i="93" s="1"/>
  <c r="AN4" i="93" s="1"/>
  <c r="AN15" i="93" s="1"/>
  <c r="AL6" i="93"/>
  <c r="BE6" i="93"/>
  <c r="AE6" i="93" s="1"/>
  <c r="BF6" i="93"/>
  <c r="AF6" i="93" s="1"/>
  <c r="AL24" i="92"/>
  <c r="AI6" i="92"/>
  <c r="AL35" i="92"/>
  <c r="AP12" i="89"/>
  <c r="AP15" i="89" s="1"/>
  <c r="AN4" i="85"/>
  <c r="AN15" i="85" s="1"/>
  <c r="BF6" i="60"/>
  <c r="AG6" i="60" s="1"/>
  <c r="AI24" i="61"/>
  <c r="AL35" i="61"/>
  <c r="BE6" i="82"/>
  <c r="AE6" i="82" s="1"/>
  <c r="BD6" i="82"/>
  <c r="AD6" i="82" s="1"/>
  <c r="AN4" i="82" s="1"/>
  <c r="AN22" i="82" s="1"/>
  <c r="AL6" i="82"/>
  <c r="AL50" i="60"/>
  <c r="AP4" i="83"/>
  <c r="AP15" i="83" s="1"/>
  <c r="AN4" i="80"/>
  <c r="AN15" i="80" s="1"/>
  <c r="BH6" i="61"/>
  <c r="BK24" i="61"/>
  <c r="BK6" i="61" s="1"/>
  <c r="AL6" i="81"/>
  <c r="BF6" i="81"/>
  <c r="AF6" i="81" s="1"/>
  <c r="BE6" i="81"/>
  <c r="AE6" i="81" s="1"/>
  <c r="BD12" i="61"/>
  <c r="AE22" i="61" s="1"/>
  <c r="AL22" i="61"/>
  <c r="AL24" i="61" s="1"/>
  <c r="BE12" i="61"/>
  <c r="AF22" i="61" s="1"/>
  <c r="AL6" i="69"/>
  <c r="BF6" i="69"/>
  <c r="AF6" i="69" s="1"/>
  <c r="BE6" i="69"/>
  <c r="AE6" i="69" s="1"/>
  <c r="AL5" i="54"/>
  <c r="BE5" i="54"/>
  <c r="AE5" i="54" s="1"/>
  <c r="BF5" i="54"/>
  <c r="AF5" i="54" s="1"/>
  <c r="BC12" i="61"/>
  <c r="AD22" i="61" s="1"/>
  <c r="BH6" i="60"/>
  <c r="AI6" i="60" s="1"/>
  <c r="AL34" i="60"/>
  <c r="BE6" i="60"/>
  <c r="AF6" i="60" s="1"/>
  <c r="BC6" i="60"/>
  <c r="AD6" i="60" s="1"/>
  <c r="BI6" i="60"/>
  <c r="AJ6" i="60" s="1"/>
  <c r="AN4" i="60" s="1"/>
  <c r="AN12" i="60" s="1"/>
  <c r="BG6" i="60"/>
  <c r="AH6" i="60" s="1"/>
  <c r="BD6" i="60"/>
  <c r="AE6" i="60" s="1"/>
  <c r="BD6" i="92" l="1"/>
  <c r="AE6" i="92" s="1"/>
  <c r="BC6" i="92"/>
  <c r="AD6" i="92" s="1"/>
  <c r="AN4" i="92" s="1"/>
  <c r="AN12" i="92" s="1"/>
  <c r="BE6" i="92"/>
  <c r="AF6" i="92" s="1"/>
  <c r="AL6" i="61"/>
  <c r="BE6" i="61"/>
  <c r="AF6" i="61" s="1"/>
  <c r="BD6" i="61"/>
  <c r="AE6" i="61" s="1"/>
  <c r="AI6" i="61"/>
  <c r="BC6" i="61"/>
  <c r="AD6" i="61" s="1"/>
  <c r="AN4" i="61" s="1"/>
  <c r="AN12" i="61" s="1"/>
  <c r="BC57" i="55"/>
  <c r="BK57" i="55" s="1"/>
  <c r="BI28" i="54"/>
  <c r="BC51" i="55"/>
  <c r="AI33" i="54" l="1"/>
  <c r="AI34" i="54" s="1"/>
  <c r="BI34" i="54"/>
  <c r="BL28" i="54"/>
  <c r="BD28" i="54" s="1"/>
  <c r="AD33" i="54" s="1"/>
  <c r="AD56" i="55"/>
  <c r="AD57" i="55" s="1"/>
  <c r="BK51" i="55"/>
  <c r="BC23" i="55" s="1"/>
  <c r="AD28" i="55" s="1"/>
  <c r="BL34" i="54" l="1"/>
  <c r="BF28" i="54"/>
  <c r="AF33" i="54" s="1"/>
  <c r="AL33" i="54"/>
  <c r="AL34" i="54" s="1"/>
  <c r="BE28" i="54"/>
  <c r="AE33" i="54" s="1"/>
  <c r="BD23" i="55"/>
  <c r="AE28" i="55" s="1"/>
  <c r="BH23" i="55"/>
  <c r="AI28" i="55" s="1"/>
  <c r="BI23" i="55"/>
  <c r="AJ28" i="55" s="1"/>
  <c r="BG23" i="55"/>
  <c r="AH28" i="55" s="1"/>
  <c r="BE23" i="55"/>
  <c r="AF28" i="55" s="1"/>
  <c r="BF23" i="55"/>
  <c r="AG28" i="55" s="1"/>
  <c r="BJ23" i="55"/>
  <c r="AK28" i="5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RENTAI</author>
  </authors>
  <commentList>
    <comment ref="B3" authorId="0" shapeId="0" xr:uid="{00000000-0006-0000-0600-000001000000}">
      <text>
        <r>
          <rPr>
            <b/>
            <sz val="9"/>
            <color indexed="81"/>
            <rFont val="ＭＳ Ｐゴシック"/>
            <family val="3"/>
            <charset val="128"/>
          </rPr>
          <t>要検討</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RENTAI</author>
  </authors>
  <commentList>
    <comment ref="B3" authorId="0" shapeId="0" xr:uid="{00000000-0006-0000-0F00-000001000000}">
      <text>
        <r>
          <rPr>
            <b/>
            <sz val="9"/>
            <color indexed="81"/>
            <rFont val="ＭＳ Ｐゴシック"/>
            <family val="3"/>
            <charset val="128"/>
          </rPr>
          <t>要検討</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RENTAI</author>
    <author>大野　元幹</author>
  </authors>
  <commentList>
    <comment ref="BI5" authorId="0" shapeId="0" xr:uid="{00000000-0006-0000-1E00-000001000000}">
      <text>
        <r>
          <rPr>
            <b/>
            <sz val="9"/>
            <color indexed="81"/>
            <rFont val="ＭＳ Ｐゴシック"/>
            <family val="3"/>
            <charset val="128"/>
          </rPr>
          <t>１事業所あたり</t>
        </r>
      </text>
    </comment>
    <comment ref="BU8" authorId="1" shapeId="0" xr:uid="{BE5C99D8-D01F-4099-A531-E41BA016D015}">
      <text>
        <r>
          <rPr>
            <b/>
            <sz val="9"/>
            <color indexed="81"/>
            <rFont val="ＭＳ Ｐゴシック"/>
            <family val="3"/>
            <charset val="128"/>
          </rPr>
          <t>CO～CQの合計</t>
        </r>
      </text>
    </comment>
  </commentList>
</comments>
</file>

<file path=xl/sharedStrings.xml><?xml version="1.0" encoding="utf-8"?>
<sst xmlns="http://schemas.openxmlformats.org/spreadsheetml/2006/main" count="6592" uniqueCount="986">
  <si>
    <t>50　臨時従業員（派遣職員）・パートタイム労働者の常用従業員への転換について</t>
    <rPh sb="3" eb="5">
      <t>リンジ</t>
    </rPh>
    <rPh sb="5" eb="8">
      <t>ジュウギョウイン</t>
    </rPh>
    <rPh sb="9" eb="11">
      <t>ハケン</t>
    </rPh>
    <rPh sb="11" eb="13">
      <t>ショクイン</t>
    </rPh>
    <rPh sb="21" eb="24">
      <t>ロウドウシャ</t>
    </rPh>
    <rPh sb="25" eb="27">
      <t>ジョウヨウ</t>
    </rPh>
    <rPh sb="27" eb="30">
      <t>ジュウギョウイン</t>
    </rPh>
    <rPh sb="32" eb="34">
      <t>テンカン</t>
    </rPh>
    <phoneticPr fontId="4"/>
  </si>
  <si>
    <t>　　 項目
規模</t>
    <rPh sb="3" eb="5">
      <t>コウモク</t>
    </rPh>
    <rPh sb="6" eb="8">
      <t>キボ</t>
    </rPh>
    <phoneticPr fontId="4"/>
  </si>
  <si>
    <t>行っている</t>
    <rPh sb="0" eb="1">
      <t>オコナ</t>
    </rPh>
    <phoneticPr fontId="4"/>
  </si>
  <si>
    <t>行っていない</t>
    <rPh sb="0" eb="1">
      <t>オコナ</t>
    </rPh>
    <phoneticPr fontId="4"/>
  </si>
  <si>
    <t>週休二日制を行っているか（社）</t>
    <rPh sb="0" eb="2">
      <t>シュウキュウ</t>
    </rPh>
    <rPh sb="2" eb="4">
      <t>フツカ</t>
    </rPh>
    <rPh sb="4" eb="5">
      <t>セイ</t>
    </rPh>
    <rPh sb="6" eb="7">
      <t>オコナ</t>
    </rPh>
    <rPh sb="13" eb="14">
      <t>シャ</t>
    </rPh>
    <phoneticPr fontId="4"/>
  </si>
  <si>
    <t>週休二日制の種類（社）</t>
    <rPh sb="0" eb="2">
      <t>シュウキュウ</t>
    </rPh>
    <rPh sb="2" eb="4">
      <t>フツカ</t>
    </rPh>
    <rPh sb="4" eb="5">
      <t>セイ</t>
    </rPh>
    <rPh sb="6" eb="8">
      <t>シュルイ</t>
    </rPh>
    <rPh sb="9" eb="10">
      <t>シャ</t>
    </rPh>
    <phoneticPr fontId="4"/>
  </si>
  <si>
    <t>業種別　週休二日制の種類（社）</t>
    <rPh sb="0" eb="2">
      <t>ギョウシュ</t>
    </rPh>
    <rPh sb="2" eb="3">
      <t>ベツ</t>
    </rPh>
    <rPh sb="4" eb="6">
      <t>シュウキュウ</t>
    </rPh>
    <rPh sb="6" eb="8">
      <t>フツカ</t>
    </rPh>
    <rPh sb="8" eb="9">
      <t>セイ</t>
    </rPh>
    <rPh sb="10" eb="12">
      <t>シュルイ</t>
    </rPh>
    <rPh sb="13" eb="14">
      <t>シャ</t>
    </rPh>
    <phoneticPr fontId="4"/>
  </si>
  <si>
    <t>規模別　週休二日制の種類（社）</t>
    <rPh sb="0" eb="3">
      <t>キボベツ</t>
    </rPh>
    <rPh sb="4" eb="6">
      <t>シュウキュウ</t>
    </rPh>
    <rPh sb="6" eb="8">
      <t>フツカ</t>
    </rPh>
    <rPh sb="8" eb="9">
      <t>セイ</t>
    </rPh>
    <rPh sb="10" eb="12">
      <t>シュルイ</t>
    </rPh>
    <rPh sb="13" eb="14">
      <t>シャ</t>
    </rPh>
    <phoneticPr fontId="4"/>
  </si>
  <si>
    <t>規模別</t>
    <rPh sb="0" eb="2">
      <t>キボ</t>
    </rPh>
    <rPh sb="2" eb="3">
      <t>ベツ</t>
    </rPh>
    <phoneticPr fontId="4"/>
  </si>
  <si>
    <t>年次有給休暇の状況（常用従業員）</t>
    <rPh sb="0" eb="2">
      <t>ネンジ</t>
    </rPh>
    <rPh sb="2" eb="4">
      <t>ユウキュウ</t>
    </rPh>
    <rPh sb="4" eb="6">
      <t>キュウカ</t>
    </rPh>
    <rPh sb="7" eb="9">
      <t>ジョウキョウ</t>
    </rPh>
    <rPh sb="10" eb="12">
      <t>ジョウヨウ</t>
    </rPh>
    <rPh sb="12" eb="15">
      <t>ジュウギョウイン</t>
    </rPh>
    <phoneticPr fontId="4"/>
  </si>
  <si>
    <t>問18</t>
    <rPh sb="0" eb="1">
      <t>トイ</t>
    </rPh>
    <phoneticPr fontId="4"/>
  </si>
  <si>
    <t>総取得日数</t>
    <rPh sb="0" eb="1">
      <t>ソウ</t>
    </rPh>
    <rPh sb="1" eb="3">
      <t>シュトク</t>
    </rPh>
    <rPh sb="3" eb="5">
      <t>ニッスウ</t>
    </rPh>
    <phoneticPr fontId="4"/>
  </si>
  <si>
    <t>総付与日数</t>
    <rPh sb="0" eb="1">
      <t>ソウ</t>
    </rPh>
    <rPh sb="1" eb="3">
      <t>フヨ</t>
    </rPh>
    <rPh sb="3" eb="5">
      <t>ニッスウ</t>
    </rPh>
    <phoneticPr fontId="4"/>
  </si>
  <si>
    <t>有給対象職員</t>
    <rPh sb="0" eb="2">
      <t>ユウキュウ</t>
    </rPh>
    <rPh sb="2" eb="4">
      <t>タイショウ</t>
    </rPh>
    <rPh sb="4" eb="6">
      <t>ショクイン</t>
    </rPh>
    <phoneticPr fontId="4"/>
  </si>
  <si>
    <t>従業員一人あたり</t>
    <rPh sb="0" eb="3">
      <t>ジュウギョウイン</t>
    </rPh>
    <rPh sb="3" eb="5">
      <t>ヒトリ</t>
    </rPh>
    <phoneticPr fontId="4"/>
  </si>
  <si>
    <t>年次有給休暇の状況（全従業員）</t>
    <rPh sb="0" eb="2">
      <t>ネンジ</t>
    </rPh>
    <rPh sb="2" eb="4">
      <t>ユウキュウ</t>
    </rPh>
    <rPh sb="4" eb="6">
      <t>キュウカ</t>
    </rPh>
    <rPh sb="7" eb="9">
      <t>ジョウキョウ</t>
    </rPh>
    <rPh sb="10" eb="11">
      <t>ゼン</t>
    </rPh>
    <rPh sb="11" eb="14">
      <t>ジュウギョウイン</t>
    </rPh>
    <phoneticPr fontId="4"/>
  </si>
  <si>
    <t>業種別　年次有給休暇の状況（全従業員）</t>
    <rPh sb="0" eb="2">
      <t>ギョウシュ</t>
    </rPh>
    <rPh sb="2" eb="3">
      <t>ベツ</t>
    </rPh>
    <rPh sb="4" eb="6">
      <t>ネンジ</t>
    </rPh>
    <rPh sb="6" eb="8">
      <t>ユウキュウ</t>
    </rPh>
    <rPh sb="8" eb="10">
      <t>キュウカ</t>
    </rPh>
    <rPh sb="11" eb="13">
      <t>ジョウキョウ</t>
    </rPh>
    <rPh sb="14" eb="15">
      <t>ゼン</t>
    </rPh>
    <rPh sb="15" eb="18">
      <t>ジュウギョウイン</t>
    </rPh>
    <phoneticPr fontId="4"/>
  </si>
  <si>
    <t>年次有給休暇の状況（従業員一人あたり）</t>
    <rPh sb="0" eb="2">
      <t>ネンジ</t>
    </rPh>
    <rPh sb="2" eb="4">
      <t>ユウキュウ</t>
    </rPh>
    <rPh sb="4" eb="6">
      <t>キュウカ</t>
    </rPh>
    <rPh sb="7" eb="9">
      <t>ジョウキョウ</t>
    </rPh>
    <rPh sb="10" eb="13">
      <t>ジュウギョウイン</t>
    </rPh>
    <rPh sb="13" eb="15">
      <t>ヒトリ</t>
    </rPh>
    <phoneticPr fontId="4"/>
  </si>
  <si>
    <t>業種別　年次有給休暇の状況（従業員一人あたり）</t>
    <rPh sb="0" eb="2">
      <t>ギョウシュ</t>
    </rPh>
    <rPh sb="2" eb="3">
      <t>ベツ</t>
    </rPh>
    <rPh sb="4" eb="6">
      <t>ネンジ</t>
    </rPh>
    <rPh sb="6" eb="8">
      <t>ユウキュウ</t>
    </rPh>
    <rPh sb="8" eb="10">
      <t>キュウカ</t>
    </rPh>
    <rPh sb="11" eb="13">
      <t>ジョウキョウ</t>
    </rPh>
    <rPh sb="14" eb="17">
      <t>ジュウギョウイン</t>
    </rPh>
    <rPh sb="17" eb="19">
      <t>ヒトリ</t>
    </rPh>
    <phoneticPr fontId="4"/>
  </si>
  <si>
    <t>規模別　年次有給休暇の状況（従業員一人あたり）</t>
    <rPh sb="0" eb="3">
      <t>キボベツ</t>
    </rPh>
    <rPh sb="4" eb="6">
      <t>ネンジ</t>
    </rPh>
    <rPh sb="6" eb="8">
      <t>ユウキュウ</t>
    </rPh>
    <rPh sb="8" eb="10">
      <t>キュウカ</t>
    </rPh>
    <rPh sb="11" eb="13">
      <t>ジョウキョウ</t>
    </rPh>
    <rPh sb="14" eb="17">
      <t>ジュウギョウイン</t>
    </rPh>
    <rPh sb="17" eb="19">
      <t>ヒトリ</t>
    </rPh>
    <phoneticPr fontId="4"/>
  </si>
  <si>
    <t>規模別　年次有給休暇の状況（全従業員）</t>
    <rPh sb="0" eb="3">
      <t>キボベツ</t>
    </rPh>
    <rPh sb="4" eb="6">
      <t>ネンジ</t>
    </rPh>
    <rPh sb="6" eb="8">
      <t>ユウキュウ</t>
    </rPh>
    <rPh sb="8" eb="10">
      <t>キュウカ</t>
    </rPh>
    <rPh sb="11" eb="13">
      <t>ジョウキョウ</t>
    </rPh>
    <rPh sb="14" eb="15">
      <t>ゼン</t>
    </rPh>
    <rPh sb="15" eb="18">
      <t>ジュウギョウイン</t>
    </rPh>
    <phoneticPr fontId="4"/>
  </si>
  <si>
    <t>定めている</t>
    <rPh sb="0" eb="1">
      <t>サダ</t>
    </rPh>
    <phoneticPr fontId="4"/>
  </si>
  <si>
    <t>定めていない</t>
    <rPh sb="0" eb="1">
      <t>サダ</t>
    </rPh>
    <phoneticPr fontId="4"/>
  </si>
  <si>
    <t>無回答</t>
  </si>
  <si>
    <t>問25</t>
    <rPh sb="0" eb="1">
      <t>トイ</t>
    </rPh>
    <phoneticPr fontId="4"/>
  </si>
  <si>
    <t>介護休業制度　最長休業期間</t>
    <rPh sb="0" eb="2">
      <t>カイゴ</t>
    </rPh>
    <rPh sb="2" eb="4">
      <t>キュウギョウ</t>
    </rPh>
    <rPh sb="4" eb="6">
      <t>セイド</t>
    </rPh>
    <rPh sb="7" eb="9">
      <t>サイチョウ</t>
    </rPh>
    <rPh sb="9" eb="11">
      <t>キュウギョウ</t>
    </rPh>
    <rPh sb="11" eb="13">
      <t>キカン</t>
    </rPh>
    <phoneticPr fontId="4"/>
  </si>
  <si>
    <t>3ヶ月</t>
    <rPh sb="2" eb="3">
      <t>ゲツ</t>
    </rPh>
    <phoneticPr fontId="4"/>
  </si>
  <si>
    <t>1年</t>
    <rPh sb="1" eb="2">
      <t>ネン</t>
    </rPh>
    <phoneticPr fontId="4"/>
  </si>
  <si>
    <t>1年以上</t>
    <rPh sb="1" eb="4">
      <t>ネンイジョウ</t>
    </rPh>
    <phoneticPr fontId="4"/>
  </si>
  <si>
    <t>介護休業制度取得</t>
    <rPh sb="0" eb="2">
      <t>カイゴ</t>
    </rPh>
    <rPh sb="2" eb="4">
      <t>キュウギョウ</t>
    </rPh>
    <rPh sb="4" eb="6">
      <t>セイド</t>
    </rPh>
    <rPh sb="6" eb="8">
      <t>シュトク</t>
    </rPh>
    <phoneticPr fontId="4"/>
  </si>
  <si>
    <t>ある</t>
    <phoneticPr fontId="4"/>
  </si>
  <si>
    <t>ない</t>
    <phoneticPr fontId="4"/>
  </si>
  <si>
    <t>雇用に関する問題や取り組みを考える必要があるか（％）</t>
    <rPh sb="0" eb="2">
      <t>コヨウ</t>
    </rPh>
    <rPh sb="3" eb="4">
      <t>カン</t>
    </rPh>
    <rPh sb="6" eb="8">
      <t>モンダイ</t>
    </rPh>
    <rPh sb="9" eb="10">
      <t>ト</t>
    </rPh>
    <rPh sb="11" eb="12">
      <t>ク</t>
    </rPh>
    <rPh sb="14" eb="15">
      <t>カンガ</t>
    </rPh>
    <rPh sb="17" eb="19">
      <t>ヒツヨウ</t>
    </rPh>
    <phoneticPr fontId="4"/>
  </si>
  <si>
    <t>雇用に関する問題や取り組みを考える必要があるか（社）</t>
    <rPh sb="24" eb="25">
      <t>シャ</t>
    </rPh>
    <phoneticPr fontId="4"/>
  </si>
  <si>
    <t>業種別　雇用に関する問題や取り組みを考える必要があるか（％）</t>
    <rPh sb="0" eb="2">
      <t>ギョウシュ</t>
    </rPh>
    <rPh sb="2" eb="3">
      <t>ベツ</t>
    </rPh>
    <phoneticPr fontId="4"/>
  </si>
  <si>
    <t>業種別
雇用に関する問題や取り組みを考える必要があるか（％）</t>
    <rPh sb="0" eb="2">
      <t>ギョウシュ</t>
    </rPh>
    <rPh sb="2" eb="3">
      <t>ベツ</t>
    </rPh>
    <phoneticPr fontId="4"/>
  </si>
  <si>
    <t>業種別
雇用に関する問題や取り組みを考える必要があるか（社）</t>
    <rPh sb="0" eb="2">
      <t>ギョウシュ</t>
    </rPh>
    <rPh sb="2" eb="3">
      <t>ベツ</t>
    </rPh>
    <rPh sb="28" eb="29">
      <t>シャ</t>
    </rPh>
    <phoneticPr fontId="4"/>
  </si>
  <si>
    <t>規模別
雇用に関する問題や取り組みを考える必要があるか（％）</t>
    <rPh sb="0" eb="3">
      <t>キボベツ</t>
    </rPh>
    <phoneticPr fontId="4"/>
  </si>
  <si>
    <t>規模別
雇用に関する問題や取り組みを考える必要があるか（社）</t>
    <rPh sb="0" eb="3">
      <t>キボベツ</t>
    </rPh>
    <rPh sb="28" eb="29">
      <t>シャ</t>
    </rPh>
    <phoneticPr fontId="4"/>
  </si>
  <si>
    <t>雇用問題の種類</t>
    <rPh sb="0" eb="2">
      <t>コヨウ</t>
    </rPh>
    <rPh sb="2" eb="4">
      <t>モンダイ</t>
    </rPh>
    <rPh sb="5" eb="7">
      <t>シュルイ</t>
    </rPh>
    <phoneticPr fontId="4"/>
  </si>
  <si>
    <t>雇用に関する問題や取り組みを考える必要があるか（％）</t>
    <phoneticPr fontId="4"/>
  </si>
  <si>
    <t>規模別　雇用に関する問題や取り組みを考える必要があるか（％）</t>
    <rPh sb="0" eb="3">
      <t>キボベツ</t>
    </rPh>
    <phoneticPr fontId="4"/>
  </si>
  <si>
    <t>業種別　雇用に関する問題や取り組みを考える必要があるか（社）</t>
    <rPh sb="0" eb="2">
      <t>ギョウシュ</t>
    </rPh>
    <rPh sb="2" eb="3">
      <t>ベツ</t>
    </rPh>
    <rPh sb="28" eb="29">
      <t>シャ</t>
    </rPh>
    <phoneticPr fontId="4"/>
  </si>
  <si>
    <t>規模別　雇用に関する問題や取り組みを考える必要があるか（社）</t>
    <rPh sb="0" eb="3">
      <t>キボベツ</t>
    </rPh>
    <rPh sb="28" eb="29">
      <t>シャ</t>
    </rPh>
    <phoneticPr fontId="4"/>
  </si>
  <si>
    <t>雇用に関する問題や取り組み</t>
    <rPh sb="0" eb="2">
      <t>コヨウ</t>
    </rPh>
    <rPh sb="3" eb="4">
      <t>カン</t>
    </rPh>
    <rPh sb="6" eb="8">
      <t>モンダイ</t>
    </rPh>
    <rPh sb="9" eb="10">
      <t>ト</t>
    </rPh>
    <rPh sb="11" eb="12">
      <t>ク</t>
    </rPh>
    <phoneticPr fontId="4"/>
  </si>
  <si>
    <t>30　雇用に関する問題や取り組み</t>
    <phoneticPr fontId="4"/>
  </si>
  <si>
    <t>完全週休2日制</t>
    <rPh sb="0" eb="2">
      <t>カンゼン</t>
    </rPh>
    <phoneticPr fontId="4"/>
  </si>
  <si>
    <t>隔週 週休2日制</t>
    <rPh sb="0" eb="2">
      <t>カクシュウ</t>
    </rPh>
    <phoneticPr fontId="4"/>
  </si>
  <si>
    <t>月3回 週休2日制</t>
    <rPh sb="0" eb="1">
      <t>ツキ</t>
    </rPh>
    <rPh sb="2" eb="3">
      <t>カイ</t>
    </rPh>
    <phoneticPr fontId="4"/>
  </si>
  <si>
    <t>月2回 週休2日制</t>
    <rPh sb="0" eb="1">
      <t>ツキ</t>
    </rPh>
    <rPh sb="2" eb="3">
      <t>カイ</t>
    </rPh>
    <phoneticPr fontId="4"/>
  </si>
  <si>
    <t>月1回 週休2日制</t>
    <rPh sb="0" eb="1">
      <t>ツキ</t>
    </rPh>
    <rPh sb="2" eb="3">
      <t>カイ</t>
    </rPh>
    <phoneticPr fontId="4"/>
  </si>
  <si>
    <t>その他の週休2日制</t>
    <rPh sb="2" eb="3">
      <t>タ</t>
    </rPh>
    <phoneticPr fontId="4"/>
  </si>
  <si>
    <t>問23</t>
    <rPh sb="0" eb="1">
      <t>トイ</t>
    </rPh>
    <phoneticPr fontId="4"/>
  </si>
  <si>
    <t>育児休業制度について（業種別）</t>
    <rPh sb="0" eb="2">
      <t>イクジ</t>
    </rPh>
    <rPh sb="2" eb="4">
      <t>キュウギョウ</t>
    </rPh>
    <rPh sb="4" eb="6">
      <t>セイド</t>
    </rPh>
    <rPh sb="11" eb="13">
      <t>ギョウシュ</t>
    </rPh>
    <rPh sb="13" eb="14">
      <t>ベツ</t>
    </rPh>
    <phoneticPr fontId="4"/>
  </si>
  <si>
    <t>育児休業制度について（規模別）</t>
    <rPh sb="0" eb="2">
      <t>イクジ</t>
    </rPh>
    <rPh sb="2" eb="4">
      <t>キュウギョウ</t>
    </rPh>
    <rPh sb="4" eb="6">
      <t>セイド</t>
    </rPh>
    <rPh sb="11" eb="14">
      <t>キボベツ</t>
    </rPh>
    <phoneticPr fontId="4"/>
  </si>
  <si>
    <r>
      <t xml:space="preserve">業種別・規模別　平均定年退職年齢 </t>
    </r>
    <r>
      <rPr>
        <u/>
        <sz val="8"/>
        <rFont val="HGｺﾞｼｯｸM"/>
        <family val="3"/>
        <charset val="128"/>
      </rPr>
      <t>～資料編より抜粋～</t>
    </r>
    <rPh sb="0" eb="2">
      <t>ギョウシュ</t>
    </rPh>
    <rPh sb="2" eb="3">
      <t>ベツ</t>
    </rPh>
    <rPh sb="4" eb="7">
      <t>キボベツ</t>
    </rPh>
    <rPh sb="8" eb="10">
      <t>ヘイキン</t>
    </rPh>
    <rPh sb="10" eb="12">
      <t>テイネン</t>
    </rPh>
    <rPh sb="12" eb="14">
      <t>タイショク</t>
    </rPh>
    <rPh sb="14" eb="16">
      <t>ネンレイ</t>
    </rPh>
    <rPh sb="18" eb="20">
      <t>シリョウ</t>
    </rPh>
    <rPh sb="20" eb="21">
      <t>ヘン</t>
    </rPh>
    <rPh sb="23" eb="25">
      <t>バッスイ</t>
    </rPh>
    <phoneticPr fontId="4"/>
  </si>
  <si>
    <t>対象外</t>
  </si>
  <si>
    <t>対象外</t>
    <rPh sb="0" eb="3">
      <t>タイショウガイ</t>
    </rPh>
    <phoneticPr fontId="10"/>
  </si>
  <si>
    <t>■対象外：常時使用する従業員の数が30人未満の事業所</t>
    <rPh sb="1" eb="4">
      <t>タイショウガイ</t>
    </rPh>
    <rPh sb="5" eb="7">
      <t>ジョウジ</t>
    </rPh>
    <rPh sb="7" eb="9">
      <t>シヨウ</t>
    </rPh>
    <rPh sb="11" eb="14">
      <t>ジュウギョウイン</t>
    </rPh>
    <rPh sb="15" eb="16">
      <t>カズ</t>
    </rPh>
    <rPh sb="19" eb="20">
      <t>ニン</t>
    </rPh>
    <rPh sb="20" eb="22">
      <t>ミマン</t>
    </rPh>
    <rPh sb="23" eb="26">
      <t>ジギョウショ</t>
    </rPh>
    <phoneticPr fontId="10"/>
  </si>
  <si>
    <t>★理解有：制度を知っていて理解している</t>
    <rPh sb="1" eb="3">
      <t>リカイ</t>
    </rPh>
    <rPh sb="3" eb="4">
      <t>ユウ</t>
    </rPh>
    <rPh sb="5" eb="7">
      <t>セイド</t>
    </rPh>
    <rPh sb="8" eb="9">
      <t>シ</t>
    </rPh>
    <rPh sb="13" eb="15">
      <t>リカイ</t>
    </rPh>
    <phoneticPr fontId="10"/>
  </si>
  <si>
    <t>★理解無：制度を聞いたことがあるのみで制度の内容まで理解していない</t>
    <rPh sb="1" eb="3">
      <t>リカイ</t>
    </rPh>
    <rPh sb="3" eb="4">
      <t>ム</t>
    </rPh>
    <rPh sb="5" eb="7">
      <t>セイド</t>
    </rPh>
    <rPh sb="8" eb="9">
      <t>キ</t>
    </rPh>
    <rPh sb="19" eb="21">
      <t>セイド</t>
    </rPh>
    <rPh sb="22" eb="24">
      <t>ナイヨウ</t>
    </rPh>
    <rPh sb="26" eb="28">
      <t>リカイ</t>
    </rPh>
    <phoneticPr fontId="10"/>
  </si>
  <si>
    <t>★無　知：制度自体を知らない</t>
    <rPh sb="1" eb="2">
      <t>ム</t>
    </rPh>
    <rPh sb="3" eb="4">
      <t>チ</t>
    </rPh>
    <rPh sb="5" eb="7">
      <t>セイド</t>
    </rPh>
    <rPh sb="7" eb="9">
      <t>ジタイ</t>
    </rPh>
    <rPh sb="10" eb="11">
      <t>シ</t>
    </rPh>
    <phoneticPr fontId="10"/>
  </si>
  <si>
    <t>育児休業制度　最長休業期間（子供の年齢）</t>
    <rPh sb="0" eb="2">
      <t>イクジ</t>
    </rPh>
    <rPh sb="2" eb="4">
      <t>キュウギョウ</t>
    </rPh>
    <rPh sb="4" eb="6">
      <t>セイド</t>
    </rPh>
    <rPh sb="7" eb="9">
      <t>サイチョウ</t>
    </rPh>
    <rPh sb="9" eb="11">
      <t>キュウギョウ</t>
    </rPh>
    <rPh sb="11" eb="13">
      <t>キカン</t>
    </rPh>
    <rPh sb="14" eb="16">
      <t>コドモ</t>
    </rPh>
    <rPh sb="17" eb="19">
      <t>ネンレイ</t>
    </rPh>
    <phoneticPr fontId="4"/>
  </si>
  <si>
    <t>育児休業制度取得</t>
    <rPh sb="0" eb="2">
      <t>イクジ</t>
    </rPh>
    <rPh sb="2" eb="4">
      <t>キュウギョウ</t>
    </rPh>
    <rPh sb="4" eb="6">
      <t>セイド</t>
    </rPh>
    <rPh sb="6" eb="8">
      <t>シュトク</t>
    </rPh>
    <phoneticPr fontId="4"/>
  </si>
  <si>
    <t>育児休業制度の有無（社）</t>
    <rPh sb="0" eb="2">
      <t>イクジ</t>
    </rPh>
    <rPh sb="2" eb="4">
      <t>キュウギョウ</t>
    </rPh>
    <rPh sb="4" eb="6">
      <t>セイド</t>
    </rPh>
    <rPh sb="7" eb="9">
      <t>ウム</t>
    </rPh>
    <rPh sb="10" eb="11">
      <t>シャ</t>
    </rPh>
    <phoneticPr fontId="4"/>
  </si>
  <si>
    <t>業種別　育児休業制度の有無（社）</t>
    <rPh sb="0" eb="2">
      <t>ギョウシュ</t>
    </rPh>
    <rPh sb="2" eb="3">
      <t>ベツ</t>
    </rPh>
    <rPh sb="4" eb="6">
      <t>イクジ</t>
    </rPh>
    <rPh sb="6" eb="8">
      <t>キュウギョウ</t>
    </rPh>
    <rPh sb="8" eb="10">
      <t>セイド</t>
    </rPh>
    <rPh sb="11" eb="13">
      <t>ウム</t>
    </rPh>
    <rPh sb="14" eb="15">
      <t>シャ</t>
    </rPh>
    <phoneticPr fontId="4"/>
  </si>
  <si>
    <t>規模別　育児休業制度（社）</t>
    <rPh sb="0" eb="3">
      <t>キボベツ</t>
    </rPh>
    <rPh sb="4" eb="6">
      <t>イクジ</t>
    </rPh>
    <rPh sb="6" eb="8">
      <t>キュウギョウ</t>
    </rPh>
    <rPh sb="8" eb="10">
      <t>セイド</t>
    </rPh>
    <rPh sb="11" eb="12">
      <t>シャ</t>
    </rPh>
    <phoneticPr fontId="4"/>
  </si>
  <si>
    <t>対象者</t>
    <rPh sb="0" eb="3">
      <t>タイショウシャ</t>
    </rPh>
    <phoneticPr fontId="4"/>
  </si>
  <si>
    <t>取得者</t>
    <rPh sb="0" eb="3">
      <t>シュトクシャ</t>
    </rPh>
    <phoneticPr fontId="4"/>
  </si>
  <si>
    <t>育児休業制度取得率</t>
    <rPh sb="0" eb="2">
      <t>イクジ</t>
    </rPh>
    <rPh sb="2" eb="4">
      <t>キュウギョウ</t>
    </rPh>
    <rPh sb="4" eb="6">
      <t>セイド</t>
    </rPh>
    <rPh sb="6" eb="8">
      <t>シュトク</t>
    </rPh>
    <rPh sb="8" eb="9">
      <t>リツ</t>
    </rPh>
    <phoneticPr fontId="4"/>
  </si>
  <si>
    <t>育児休業制度取得率（％）</t>
    <rPh sb="0" eb="2">
      <t>イクジ</t>
    </rPh>
    <rPh sb="2" eb="4">
      <t>キュウギョウ</t>
    </rPh>
    <rPh sb="4" eb="6">
      <t>セイド</t>
    </rPh>
    <rPh sb="6" eb="9">
      <t>シュトクリツ</t>
    </rPh>
    <phoneticPr fontId="4"/>
  </si>
  <si>
    <t>育児休業制度取得者（人）</t>
    <rPh sb="0" eb="2">
      <t>イクジ</t>
    </rPh>
    <rPh sb="2" eb="4">
      <t>キュウギョウ</t>
    </rPh>
    <rPh sb="4" eb="6">
      <t>セイド</t>
    </rPh>
    <rPh sb="6" eb="9">
      <t>シュトクシャ</t>
    </rPh>
    <rPh sb="10" eb="11">
      <t>ニン</t>
    </rPh>
    <phoneticPr fontId="4"/>
  </si>
  <si>
    <t>43　次世代育成支援対策推進法にもとづく一般事業主行動計画策定</t>
    <rPh sb="3" eb="6">
      <t>ジセダイ</t>
    </rPh>
    <rPh sb="6" eb="8">
      <t>イクセイ</t>
    </rPh>
    <rPh sb="8" eb="10">
      <t>シエン</t>
    </rPh>
    <rPh sb="10" eb="12">
      <t>タイサク</t>
    </rPh>
    <rPh sb="12" eb="14">
      <t>スイシン</t>
    </rPh>
    <rPh sb="14" eb="15">
      <t>ホウ</t>
    </rPh>
    <rPh sb="20" eb="22">
      <t>イッパン</t>
    </rPh>
    <rPh sb="22" eb="25">
      <t>ジギョウヌシ</t>
    </rPh>
    <rPh sb="25" eb="27">
      <t>コウドウ</t>
    </rPh>
    <rPh sb="27" eb="29">
      <t>ケイカク</t>
    </rPh>
    <rPh sb="29" eb="31">
      <t>サクテイ</t>
    </rPh>
    <phoneticPr fontId="4"/>
  </si>
  <si>
    <t>次世代育成支援対策推進法にもとづく一般事業主行動計画策定</t>
    <rPh sb="0" eb="3">
      <t>ジセダイ</t>
    </rPh>
    <rPh sb="3" eb="5">
      <t>イクセイ</t>
    </rPh>
    <rPh sb="5" eb="7">
      <t>シエン</t>
    </rPh>
    <rPh sb="7" eb="9">
      <t>タイサク</t>
    </rPh>
    <rPh sb="9" eb="11">
      <t>スイシン</t>
    </rPh>
    <rPh sb="11" eb="12">
      <t>ホウ</t>
    </rPh>
    <rPh sb="17" eb="19">
      <t>イッパン</t>
    </rPh>
    <rPh sb="19" eb="22">
      <t>ジギョウヌシ</t>
    </rPh>
    <rPh sb="22" eb="24">
      <t>コウドウ</t>
    </rPh>
    <rPh sb="24" eb="26">
      <t>ケイカク</t>
    </rPh>
    <rPh sb="26" eb="28">
      <t>サクテイ</t>
    </rPh>
    <phoneticPr fontId="4"/>
  </si>
  <si>
    <t>業種別　女性管理職の有無（社）</t>
    <rPh sb="0" eb="2">
      <t>ギョウシュ</t>
    </rPh>
    <rPh sb="2" eb="3">
      <t>ベツ</t>
    </rPh>
    <rPh sb="4" eb="6">
      <t>ジョセイ</t>
    </rPh>
    <rPh sb="6" eb="8">
      <t>カンリ</t>
    </rPh>
    <rPh sb="8" eb="9">
      <t>ショク</t>
    </rPh>
    <rPh sb="10" eb="12">
      <t>ウム</t>
    </rPh>
    <rPh sb="13" eb="14">
      <t>シャ</t>
    </rPh>
    <phoneticPr fontId="4"/>
  </si>
  <si>
    <t>規模別　女性管理職の有無（社）</t>
    <rPh sb="0" eb="3">
      <t>キボベツ</t>
    </rPh>
    <rPh sb="4" eb="6">
      <t>ジョセイ</t>
    </rPh>
    <rPh sb="6" eb="8">
      <t>カンリ</t>
    </rPh>
    <rPh sb="8" eb="9">
      <t>ショク</t>
    </rPh>
    <rPh sb="10" eb="12">
      <t>ウム</t>
    </rPh>
    <rPh sb="13" eb="14">
      <t>シャ</t>
    </rPh>
    <phoneticPr fontId="4"/>
  </si>
  <si>
    <t>未就学児養育者への支援制度（社）</t>
    <rPh sb="0" eb="4">
      <t>ミシュウガクジ</t>
    </rPh>
    <rPh sb="4" eb="7">
      <t>ヨウイクシャ</t>
    </rPh>
    <rPh sb="9" eb="11">
      <t>シエン</t>
    </rPh>
    <rPh sb="11" eb="13">
      <t>セイド</t>
    </rPh>
    <rPh sb="14" eb="15">
      <t>シャ</t>
    </rPh>
    <phoneticPr fontId="4"/>
  </si>
  <si>
    <t>業種別　未就学児養育者への支援制度（社）</t>
    <rPh sb="0" eb="2">
      <t>ギョウシュ</t>
    </rPh>
    <rPh sb="2" eb="3">
      <t>ベツ</t>
    </rPh>
    <rPh sb="18" eb="19">
      <t>シャ</t>
    </rPh>
    <phoneticPr fontId="4"/>
  </si>
  <si>
    <t>規模別　未就学児養育者への支援制度（社）</t>
    <rPh sb="0" eb="3">
      <t>キボベツ</t>
    </rPh>
    <rPh sb="4" eb="8">
      <t>ミシュウガクジ</t>
    </rPh>
    <rPh sb="8" eb="11">
      <t>ヨウイクシャ</t>
    </rPh>
    <rPh sb="13" eb="15">
      <t>シエン</t>
    </rPh>
    <rPh sb="15" eb="17">
      <t>セイド</t>
    </rPh>
    <rPh sb="18" eb="19">
      <t>シャ</t>
    </rPh>
    <phoneticPr fontId="4"/>
  </si>
  <si>
    <t>介護休業制度以外の支援制度について（社）</t>
    <rPh sb="0" eb="2">
      <t>カイゴ</t>
    </rPh>
    <rPh sb="2" eb="4">
      <t>キュウギョウ</t>
    </rPh>
    <rPh sb="4" eb="6">
      <t>セイド</t>
    </rPh>
    <rPh sb="6" eb="8">
      <t>イガイ</t>
    </rPh>
    <rPh sb="9" eb="11">
      <t>シエン</t>
    </rPh>
    <rPh sb="11" eb="13">
      <t>セイド</t>
    </rPh>
    <rPh sb="18" eb="19">
      <t>シャ</t>
    </rPh>
    <phoneticPr fontId="4"/>
  </si>
  <si>
    <t>介護休業制度以外の支援制度について（社）</t>
    <rPh sb="18" eb="19">
      <t>シャ</t>
    </rPh>
    <phoneticPr fontId="4"/>
  </si>
  <si>
    <t>出産･育児･介護等による退職者の再雇用制度（社）</t>
    <rPh sb="0" eb="2">
      <t>シュッサン</t>
    </rPh>
    <rPh sb="3" eb="5">
      <t>イクジ</t>
    </rPh>
    <rPh sb="6" eb="9">
      <t>カイゴナド</t>
    </rPh>
    <rPh sb="12" eb="15">
      <t>タイショクシャ</t>
    </rPh>
    <rPh sb="16" eb="19">
      <t>サイコヨウ</t>
    </rPh>
    <rPh sb="19" eb="21">
      <t>セイド</t>
    </rPh>
    <rPh sb="22" eb="23">
      <t>シャ</t>
    </rPh>
    <phoneticPr fontId="4"/>
  </si>
  <si>
    <t>出産･育児･介護等による退職者の再雇用制度（社）</t>
    <rPh sb="22" eb="23">
      <t>シャ</t>
    </rPh>
    <phoneticPr fontId="4"/>
  </si>
  <si>
    <t>規模別　出産･育児･介護等による退職者の再雇用制度（社）</t>
    <rPh sb="0" eb="3">
      <t>キボベツ</t>
    </rPh>
    <rPh sb="4" eb="6">
      <t>シュッサン</t>
    </rPh>
    <rPh sb="7" eb="9">
      <t>イクジ</t>
    </rPh>
    <rPh sb="10" eb="13">
      <t>カイゴナド</t>
    </rPh>
    <rPh sb="16" eb="19">
      <t>タイショクシャ</t>
    </rPh>
    <rPh sb="20" eb="23">
      <t>サイコヨウ</t>
    </rPh>
    <rPh sb="23" eb="25">
      <t>セイド</t>
    </rPh>
    <rPh sb="26" eb="27">
      <t>シャ</t>
    </rPh>
    <phoneticPr fontId="4"/>
  </si>
  <si>
    <t>規模別　性別により評価しない人事考課基準の有無（社）</t>
    <rPh sb="0" eb="3">
      <t>キボベツ</t>
    </rPh>
    <rPh sb="4" eb="6">
      <t>セイベツ</t>
    </rPh>
    <rPh sb="9" eb="11">
      <t>ヒョウカ</t>
    </rPh>
    <rPh sb="14" eb="16">
      <t>ジンジ</t>
    </rPh>
    <rPh sb="16" eb="18">
      <t>コウカ</t>
    </rPh>
    <rPh sb="18" eb="20">
      <t>キジュン</t>
    </rPh>
    <rPh sb="21" eb="23">
      <t>ウム</t>
    </rPh>
    <rPh sb="24" eb="25">
      <t>シャ</t>
    </rPh>
    <phoneticPr fontId="4"/>
  </si>
  <si>
    <t>性別により評価しない人事考課基準の有無（社）</t>
    <rPh sb="0" eb="2">
      <t>セイベツ</t>
    </rPh>
    <rPh sb="5" eb="7">
      <t>ヒョウカ</t>
    </rPh>
    <rPh sb="10" eb="12">
      <t>ジンジ</t>
    </rPh>
    <rPh sb="12" eb="14">
      <t>コウカ</t>
    </rPh>
    <rPh sb="14" eb="16">
      <t>キジュン</t>
    </rPh>
    <rPh sb="17" eb="19">
      <t>ウム</t>
    </rPh>
    <rPh sb="20" eb="21">
      <t>シャ</t>
    </rPh>
    <phoneticPr fontId="4"/>
  </si>
  <si>
    <t>規模別　性別役割分担の慣行を改善するよう努めている（社）</t>
    <rPh sb="0" eb="3">
      <t>キボベツ</t>
    </rPh>
    <rPh sb="4" eb="6">
      <t>セイベツ</t>
    </rPh>
    <rPh sb="6" eb="8">
      <t>ヤクワリ</t>
    </rPh>
    <rPh sb="8" eb="10">
      <t>ブンタン</t>
    </rPh>
    <rPh sb="11" eb="13">
      <t>カンコウ</t>
    </rPh>
    <rPh sb="14" eb="16">
      <t>カイゼン</t>
    </rPh>
    <rPh sb="20" eb="21">
      <t>ツト</t>
    </rPh>
    <rPh sb="26" eb="27">
      <t>シャ</t>
    </rPh>
    <phoneticPr fontId="4"/>
  </si>
  <si>
    <t>性別役割分担の慣行を改善するよう努めている（社）</t>
    <rPh sb="0" eb="2">
      <t>セイベツ</t>
    </rPh>
    <rPh sb="2" eb="4">
      <t>ヤクワリ</t>
    </rPh>
    <rPh sb="4" eb="6">
      <t>ブンタン</t>
    </rPh>
    <rPh sb="7" eb="9">
      <t>カンコウ</t>
    </rPh>
    <rPh sb="10" eb="12">
      <t>カイゼン</t>
    </rPh>
    <rPh sb="16" eb="17">
      <t>ツト</t>
    </rPh>
    <rPh sb="22" eb="23">
      <t>シャ</t>
    </rPh>
    <phoneticPr fontId="4"/>
  </si>
  <si>
    <t>女性管理職登用の有無（社）</t>
    <rPh sb="0" eb="2">
      <t>ジョセイ</t>
    </rPh>
    <rPh sb="2" eb="4">
      <t>カンリ</t>
    </rPh>
    <rPh sb="4" eb="5">
      <t>ショク</t>
    </rPh>
    <rPh sb="5" eb="7">
      <t>トウヨウ</t>
    </rPh>
    <rPh sb="8" eb="10">
      <t>ウム</t>
    </rPh>
    <rPh sb="11" eb="12">
      <t>シャ</t>
    </rPh>
    <phoneticPr fontId="4"/>
  </si>
  <si>
    <t>女性管理職登用の有無（社）</t>
    <rPh sb="11" eb="12">
      <t>シャ</t>
    </rPh>
    <phoneticPr fontId="4"/>
  </si>
  <si>
    <t>変形労働時間制の有無（社）</t>
    <rPh sb="0" eb="2">
      <t>ヘンケイ</t>
    </rPh>
    <rPh sb="2" eb="4">
      <t>ロウドウ</t>
    </rPh>
    <rPh sb="4" eb="6">
      <t>ジカン</t>
    </rPh>
    <rPh sb="6" eb="7">
      <t>セイ</t>
    </rPh>
    <rPh sb="8" eb="10">
      <t>ウム</t>
    </rPh>
    <rPh sb="11" eb="12">
      <t>シャ</t>
    </rPh>
    <phoneticPr fontId="4"/>
  </si>
  <si>
    <t>業種別　変形労働時間制の有無（社）</t>
    <rPh sb="0" eb="2">
      <t>ギョウシュ</t>
    </rPh>
    <rPh sb="2" eb="3">
      <t>ベツ</t>
    </rPh>
    <rPh sb="4" eb="6">
      <t>ヘンケイ</t>
    </rPh>
    <rPh sb="6" eb="8">
      <t>ロウドウ</t>
    </rPh>
    <rPh sb="8" eb="10">
      <t>ジカン</t>
    </rPh>
    <rPh sb="10" eb="11">
      <t>セイ</t>
    </rPh>
    <rPh sb="12" eb="14">
      <t>ウム</t>
    </rPh>
    <rPh sb="15" eb="16">
      <t>シャ</t>
    </rPh>
    <phoneticPr fontId="4"/>
  </si>
  <si>
    <t>規模別　変形労働時間制の有無（社）</t>
    <rPh sb="0" eb="3">
      <t>キボベツ</t>
    </rPh>
    <rPh sb="4" eb="6">
      <t>ヘンケイ</t>
    </rPh>
    <rPh sb="6" eb="8">
      <t>ロウドウ</t>
    </rPh>
    <rPh sb="8" eb="10">
      <t>ジカン</t>
    </rPh>
    <rPh sb="10" eb="11">
      <t>セイ</t>
    </rPh>
    <rPh sb="12" eb="14">
      <t>ウム</t>
    </rPh>
    <rPh sb="15" eb="16">
      <t>シャ</t>
    </rPh>
    <phoneticPr fontId="4"/>
  </si>
  <si>
    <t>介護休業制度の有無（社）</t>
    <rPh sb="0" eb="2">
      <t>カイゴ</t>
    </rPh>
    <rPh sb="2" eb="4">
      <t>キュウギョウ</t>
    </rPh>
    <rPh sb="4" eb="6">
      <t>セイド</t>
    </rPh>
    <rPh sb="7" eb="9">
      <t>ウム</t>
    </rPh>
    <rPh sb="10" eb="11">
      <t>シャ</t>
    </rPh>
    <phoneticPr fontId="4"/>
  </si>
  <si>
    <t>業種別　介護休業制度の有無（社）</t>
    <rPh sb="0" eb="2">
      <t>ギョウシュ</t>
    </rPh>
    <rPh sb="2" eb="3">
      <t>ベツ</t>
    </rPh>
    <rPh sb="4" eb="6">
      <t>カイゴ</t>
    </rPh>
    <rPh sb="6" eb="8">
      <t>キュウギョウ</t>
    </rPh>
    <rPh sb="8" eb="10">
      <t>セイド</t>
    </rPh>
    <rPh sb="11" eb="13">
      <t>ウム</t>
    </rPh>
    <rPh sb="14" eb="15">
      <t>シャ</t>
    </rPh>
    <phoneticPr fontId="4"/>
  </si>
  <si>
    <t>規模別　介護休業制度の有無（社）</t>
    <rPh sb="0" eb="3">
      <t>キボベツ</t>
    </rPh>
    <rPh sb="4" eb="6">
      <t>カイゴ</t>
    </rPh>
    <rPh sb="6" eb="8">
      <t>キュウギョウ</t>
    </rPh>
    <rPh sb="8" eb="10">
      <t>セイド</t>
    </rPh>
    <rPh sb="11" eb="13">
      <t>ウム</t>
    </rPh>
    <rPh sb="14" eb="15">
      <t>シャ</t>
    </rPh>
    <phoneticPr fontId="4"/>
  </si>
  <si>
    <t>定年制の有無(社）</t>
    <rPh sb="0" eb="3">
      <t>テイネンセイ</t>
    </rPh>
    <rPh sb="4" eb="6">
      <t>ウム</t>
    </rPh>
    <rPh sb="7" eb="8">
      <t>シャ</t>
    </rPh>
    <phoneticPr fontId="4"/>
  </si>
  <si>
    <t>業種別　定年制の有無(社）</t>
    <rPh sb="0" eb="2">
      <t>ギョウシュ</t>
    </rPh>
    <rPh sb="2" eb="3">
      <t>ベツ</t>
    </rPh>
    <rPh sb="4" eb="7">
      <t>テイネンセイ</t>
    </rPh>
    <rPh sb="8" eb="10">
      <t>ウム</t>
    </rPh>
    <rPh sb="11" eb="12">
      <t>シャ</t>
    </rPh>
    <phoneticPr fontId="4"/>
  </si>
  <si>
    <t>規模別　定年制の有無(社）</t>
    <rPh sb="0" eb="3">
      <t>キボベツ</t>
    </rPh>
    <rPh sb="4" eb="7">
      <t>テイネンセイ</t>
    </rPh>
    <rPh sb="8" eb="10">
      <t>ウム</t>
    </rPh>
    <rPh sb="11" eb="12">
      <t>シャ</t>
    </rPh>
    <phoneticPr fontId="4"/>
  </si>
  <si>
    <t>介護休業制度以外の支援制度</t>
    <rPh sb="0" eb="2">
      <t>カイゴ</t>
    </rPh>
    <rPh sb="2" eb="4">
      <t>キュウギョウ</t>
    </rPh>
    <rPh sb="4" eb="6">
      <t>セイド</t>
    </rPh>
    <rPh sb="6" eb="8">
      <t>イガイ</t>
    </rPh>
    <rPh sb="9" eb="11">
      <t>シエン</t>
    </rPh>
    <rPh sb="11" eb="13">
      <t>セイド</t>
    </rPh>
    <phoneticPr fontId="4"/>
  </si>
  <si>
    <t>45　介護休業制度以外の支援制度</t>
    <phoneticPr fontId="4"/>
  </si>
  <si>
    <t>出産･育児･介護等による退職者の再雇用</t>
    <rPh sb="0" eb="2">
      <t>シュッサン</t>
    </rPh>
    <rPh sb="3" eb="5">
      <t>イクジ</t>
    </rPh>
    <rPh sb="6" eb="9">
      <t>カイゴナド</t>
    </rPh>
    <rPh sb="12" eb="15">
      <t>タイショクシャ</t>
    </rPh>
    <rPh sb="16" eb="19">
      <t>サイコヨウ</t>
    </rPh>
    <phoneticPr fontId="4"/>
  </si>
  <si>
    <t>46　出産･育児･介護等による退職者の再雇用</t>
    <rPh sb="3" eb="5">
      <t>シュッサン</t>
    </rPh>
    <rPh sb="6" eb="8">
      <t>イクジ</t>
    </rPh>
    <rPh sb="9" eb="12">
      <t>カイゴナド</t>
    </rPh>
    <rPh sb="15" eb="18">
      <t>タイショクシャ</t>
    </rPh>
    <rPh sb="19" eb="22">
      <t>サイコヨウ</t>
    </rPh>
    <phoneticPr fontId="4"/>
  </si>
  <si>
    <t>公正採用選考人権啓発推進員制度</t>
    <phoneticPr fontId="10"/>
  </si>
  <si>
    <t>公正採用選考推進員設置状況</t>
    <phoneticPr fontId="4"/>
  </si>
  <si>
    <t>公正採用選考人権啓発推進員制度
を知っているか。</t>
    <rPh sb="17" eb="18">
      <t>シ</t>
    </rPh>
    <phoneticPr fontId="4"/>
  </si>
  <si>
    <t>パートへの雇用条件の通知</t>
    <rPh sb="5" eb="7">
      <t>コヨウ</t>
    </rPh>
    <rPh sb="7" eb="9">
      <t>ジョウケン</t>
    </rPh>
    <rPh sb="10" eb="12">
      <t>ツウチ</t>
    </rPh>
    <phoneticPr fontId="4"/>
  </si>
  <si>
    <t>公正採用選考人権啓発推進員
の設置</t>
    <rPh sb="15" eb="17">
      <t>セッチ</t>
    </rPh>
    <phoneticPr fontId="4"/>
  </si>
  <si>
    <t>常用従業員</t>
    <rPh sb="0" eb="2">
      <t>ジョウヨウ</t>
    </rPh>
    <rPh sb="2" eb="5">
      <t>ジュウギョウイン</t>
    </rPh>
    <phoneticPr fontId="4"/>
  </si>
  <si>
    <t>理解
有</t>
    <rPh sb="0" eb="2">
      <t>リカイ</t>
    </rPh>
    <rPh sb="3" eb="4">
      <t>ユウ</t>
    </rPh>
    <phoneticPr fontId="4"/>
  </si>
  <si>
    <t>理解
無</t>
    <rPh sb="0" eb="2">
      <t>リカイ</t>
    </rPh>
    <rPh sb="3" eb="4">
      <t>ム</t>
    </rPh>
    <phoneticPr fontId="4"/>
  </si>
  <si>
    <t>無知</t>
    <rPh sb="0" eb="1">
      <t>ム</t>
    </rPh>
    <rPh sb="1" eb="2">
      <t>チ</t>
    </rPh>
    <phoneticPr fontId="4"/>
  </si>
  <si>
    <t>性別により評価しない人事考課基準の有無</t>
    <rPh sb="0" eb="2">
      <t>セイベツ</t>
    </rPh>
    <rPh sb="5" eb="7">
      <t>ヒョウカ</t>
    </rPh>
    <rPh sb="10" eb="12">
      <t>ジンジ</t>
    </rPh>
    <rPh sb="12" eb="14">
      <t>コウカ</t>
    </rPh>
    <rPh sb="14" eb="16">
      <t>キジュン</t>
    </rPh>
    <rPh sb="17" eb="19">
      <t>ウム</t>
    </rPh>
    <phoneticPr fontId="4"/>
  </si>
  <si>
    <t>47　性別により評価しない人事考課基準の有無</t>
    <rPh sb="3" eb="5">
      <t>セイベツ</t>
    </rPh>
    <rPh sb="8" eb="10">
      <t>ヒョウカ</t>
    </rPh>
    <rPh sb="13" eb="15">
      <t>ジンジ</t>
    </rPh>
    <rPh sb="15" eb="17">
      <t>コウカ</t>
    </rPh>
    <rPh sb="17" eb="19">
      <t>キジュン</t>
    </rPh>
    <rPh sb="20" eb="22">
      <t>ウム</t>
    </rPh>
    <phoneticPr fontId="4"/>
  </si>
  <si>
    <t>性別役割分担の慣行改善</t>
    <rPh sb="0" eb="2">
      <t>セイベツ</t>
    </rPh>
    <rPh sb="2" eb="4">
      <t>ヤクワリ</t>
    </rPh>
    <rPh sb="4" eb="6">
      <t>ブンタン</t>
    </rPh>
    <rPh sb="7" eb="9">
      <t>カンコウ</t>
    </rPh>
    <rPh sb="9" eb="11">
      <t>カイゼン</t>
    </rPh>
    <phoneticPr fontId="4"/>
  </si>
  <si>
    <t>48　性別役割分担の慣行改善</t>
    <rPh sb="3" eb="5">
      <t>セイベツ</t>
    </rPh>
    <rPh sb="5" eb="7">
      <t>ヤクワリ</t>
    </rPh>
    <rPh sb="7" eb="9">
      <t>ブンタン</t>
    </rPh>
    <rPh sb="10" eb="12">
      <t>カンコウ</t>
    </rPh>
    <rPh sb="12" eb="14">
      <t>カイゼン</t>
    </rPh>
    <phoneticPr fontId="4"/>
  </si>
  <si>
    <t>女性管理職の登用</t>
    <rPh sb="0" eb="2">
      <t>ジョセイ</t>
    </rPh>
    <rPh sb="2" eb="4">
      <t>カンリ</t>
    </rPh>
    <rPh sb="4" eb="5">
      <t>ショク</t>
    </rPh>
    <rPh sb="6" eb="8">
      <t>トウヨウ</t>
    </rPh>
    <phoneticPr fontId="4"/>
  </si>
  <si>
    <t>49　女性管理職の登用</t>
    <rPh sb="3" eb="5">
      <t>ジョセイ</t>
    </rPh>
    <rPh sb="5" eb="7">
      <t>カンリ</t>
    </rPh>
    <rPh sb="7" eb="8">
      <t>ショク</t>
    </rPh>
    <rPh sb="9" eb="11">
      <t>トウヨウ</t>
    </rPh>
    <phoneticPr fontId="4"/>
  </si>
  <si>
    <t>女性管理職の有無</t>
    <rPh sb="0" eb="2">
      <t>ジョセイ</t>
    </rPh>
    <rPh sb="2" eb="4">
      <t>カンリ</t>
    </rPh>
    <rPh sb="4" eb="5">
      <t>ショク</t>
    </rPh>
    <rPh sb="6" eb="8">
      <t>ウム</t>
    </rPh>
    <phoneticPr fontId="4"/>
  </si>
  <si>
    <t>全管理職のうち女性管理職の割合</t>
  </si>
  <si>
    <t>セクシャルハラスメントへの対策</t>
  </si>
  <si>
    <t>している</t>
  </si>
  <si>
    <t>していない</t>
  </si>
  <si>
    <t>あり</t>
  </si>
  <si>
    <t>なし</t>
  </si>
  <si>
    <t>４時間未満</t>
  </si>
  <si>
    <t>７時間以上</t>
  </si>
  <si>
    <t>パートタイマー1日の平均労働時間</t>
  </si>
  <si>
    <t>パートタイマーの退職金制度</t>
  </si>
  <si>
    <t>いる</t>
    <phoneticPr fontId="4"/>
  </si>
  <si>
    <t>女性管理職の有無（社）</t>
    <rPh sb="0" eb="2">
      <t>ジョセイ</t>
    </rPh>
    <rPh sb="2" eb="4">
      <t>カンリ</t>
    </rPh>
    <rPh sb="4" eb="5">
      <t>ショク</t>
    </rPh>
    <rPh sb="6" eb="8">
      <t>ウム</t>
    </rPh>
    <rPh sb="9" eb="10">
      <t>シャ</t>
    </rPh>
    <phoneticPr fontId="4"/>
  </si>
  <si>
    <t>男性管理職</t>
    <rPh sb="0" eb="2">
      <t>ダンセイ</t>
    </rPh>
    <rPh sb="2" eb="4">
      <t>カンリ</t>
    </rPh>
    <rPh sb="4" eb="5">
      <t>ショク</t>
    </rPh>
    <phoneticPr fontId="4"/>
  </si>
  <si>
    <t>女性管理職</t>
    <rPh sb="0" eb="2">
      <t>ジョセイ</t>
    </rPh>
    <rPh sb="2" eb="4">
      <t>カンリ</t>
    </rPh>
    <rPh sb="4" eb="5">
      <t>ショク</t>
    </rPh>
    <phoneticPr fontId="4"/>
  </si>
  <si>
    <t>人数</t>
    <rPh sb="0" eb="2">
      <t>ニンズウ</t>
    </rPh>
    <phoneticPr fontId="4"/>
  </si>
  <si>
    <t>5％未満</t>
    <rPh sb="2" eb="4">
      <t>ミマン</t>
    </rPh>
    <phoneticPr fontId="4"/>
  </si>
  <si>
    <t>女性管理職の割合</t>
    <rPh sb="0" eb="2">
      <t>ジョセイ</t>
    </rPh>
    <rPh sb="2" eb="4">
      <t>カンリ</t>
    </rPh>
    <rPh sb="4" eb="5">
      <t>ショク</t>
    </rPh>
    <rPh sb="6" eb="8">
      <t>ワリアイ</t>
    </rPh>
    <phoneticPr fontId="4"/>
  </si>
  <si>
    <t>全管理職のうち女性管理職の割合（社）</t>
    <rPh sb="0" eb="1">
      <t>ゼン</t>
    </rPh>
    <rPh sb="1" eb="3">
      <t>カンリ</t>
    </rPh>
    <rPh sb="3" eb="4">
      <t>ショク</t>
    </rPh>
    <rPh sb="7" eb="9">
      <t>ジョセイ</t>
    </rPh>
    <rPh sb="9" eb="11">
      <t>カンリ</t>
    </rPh>
    <rPh sb="11" eb="12">
      <t>ショク</t>
    </rPh>
    <rPh sb="13" eb="15">
      <t>ワリアイ</t>
    </rPh>
    <rPh sb="16" eb="17">
      <t>シャ</t>
    </rPh>
    <phoneticPr fontId="4"/>
  </si>
  <si>
    <t>管理職について（業種別）</t>
    <rPh sb="0" eb="2">
      <t>カンリ</t>
    </rPh>
    <rPh sb="2" eb="3">
      <t>ショク</t>
    </rPh>
    <rPh sb="8" eb="10">
      <t>ギョウシュ</t>
    </rPh>
    <rPh sb="10" eb="11">
      <t>ベツ</t>
    </rPh>
    <phoneticPr fontId="4"/>
  </si>
  <si>
    <t>管理職について（規模別）</t>
    <rPh sb="0" eb="2">
      <t>カンリ</t>
    </rPh>
    <rPh sb="2" eb="3">
      <t>ショク</t>
    </rPh>
    <rPh sb="8" eb="10">
      <t>キボ</t>
    </rPh>
    <rPh sb="10" eb="11">
      <t>ベツ</t>
    </rPh>
    <phoneticPr fontId="4"/>
  </si>
  <si>
    <t>全管理職のうち女性管理職の割合（％）</t>
    <rPh sb="0" eb="1">
      <t>ゼン</t>
    </rPh>
    <rPh sb="1" eb="3">
      <t>カンリ</t>
    </rPh>
    <rPh sb="3" eb="4">
      <t>ショク</t>
    </rPh>
    <rPh sb="7" eb="9">
      <t>ジョセイ</t>
    </rPh>
    <rPh sb="9" eb="11">
      <t>カンリ</t>
    </rPh>
    <rPh sb="11" eb="12">
      <t>ショク</t>
    </rPh>
    <rPh sb="13" eb="15">
      <t>ワリアイ</t>
    </rPh>
    <phoneticPr fontId="4"/>
  </si>
  <si>
    <t>業種別　全管理職のうち女性管理職の割合（％）</t>
    <rPh sb="0" eb="2">
      <t>ギョウシュ</t>
    </rPh>
    <rPh sb="2" eb="3">
      <t>ベツ</t>
    </rPh>
    <rPh sb="4" eb="5">
      <t>ゼン</t>
    </rPh>
    <rPh sb="5" eb="7">
      <t>カンリ</t>
    </rPh>
    <rPh sb="7" eb="8">
      <t>ショク</t>
    </rPh>
    <rPh sb="11" eb="13">
      <t>ジョセイ</t>
    </rPh>
    <rPh sb="13" eb="15">
      <t>カンリ</t>
    </rPh>
    <rPh sb="15" eb="16">
      <t>ショク</t>
    </rPh>
    <rPh sb="17" eb="19">
      <t>ワリアイ</t>
    </rPh>
    <phoneticPr fontId="4"/>
  </si>
  <si>
    <t>時差出勤</t>
    <rPh sb="0" eb="2">
      <t>ジサ</t>
    </rPh>
    <rPh sb="2" eb="4">
      <t>シュッキン</t>
    </rPh>
    <phoneticPr fontId="4"/>
  </si>
  <si>
    <t>介護休業制度以外の支援制度（規模別）②</t>
    <rPh sb="0" eb="2">
      <t>カイゴ</t>
    </rPh>
    <rPh sb="2" eb="4">
      <t>キュウギョウ</t>
    </rPh>
    <rPh sb="4" eb="6">
      <t>セイド</t>
    </rPh>
    <rPh sb="6" eb="8">
      <t>イガイ</t>
    </rPh>
    <rPh sb="9" eb="11">
      <t>シエン</t>
    </rPh>
    <rPh sb="11" eb="13">
      <t>セイド</t>
    </rPh>
    <rPh sb="14" eb="17">
      <t>キボベツ</t>
    </rPh>
    <phoneticPr fontId="4"/>
  </si>
  <si>
    <t>介護休業制度以外の支援制度（業種別）②</t>
    <rPh sb="0" eb="2">
      <t>カイゴ</t>
    </rPh>
    <rPh sb="2" eb="4">
      <t>キュウギョウ</t>
    </rPh>
    <rPh sb="4" eb="6">
      <t>セイド</t>
    </rPh>
    <rPh sb="6" eb="8">
      <t>イガイ</t>
    </rPh>
    <rPh sb="9" eb="11">
      <t>シエン</t>
    </rPh>
    <rPh sb="11" eb="13">
      <t>セイド</t>
    </rPh>
    <rPh sb="14" eb="16">
      <t>ギョウシュ</t>
    </rPh>
    <rPh sb="16" eb="17">
      <t>ベツ</t>
    </rPh>
    <phoneticPr fontId="4"/>
  </si>
  <si>
    <t>介護休業制度以外の支援制度（業種別）①</t>
    <rPh sb="0" eb="2">
      <t>カイゴ</t>
    </rPh>
    <rPh sb="2" eb="4">
      <t>キュウギョウ</t>
    </rPh>
    <rPh sb="4" eb="6">
      <t>セイド</t>
    </rPh>
    <rPh sb="6" eb="8">
      <t>イガイ</t>
    </rPh>
    <rPh sb="9" eb="11">
      <t>シエン</t>
    </rPh>
    <rPh sb="11" eb="13">
      <t>セイド</t>
    </rPh>
    <rPh sb="14" eb="16">
      <t>ギョウシュ</t>
    </rPh>
    <rPh sb="16" eb="17">
      <t>ベツ</t>
    </rPh>
    <phoneticPr fontId="4"/>
  </si>
  <si>
    <t>介護休業制度以外の支援制度（規模別）①</t>
    <rPh sb="0" eb="2">
      <t>カイゴ</t>
    </rPh>
    <rPh sb="2" eb="4">
      <t>キュウギョウ</t>
    </rPh>
    <rPh sb="4" eb="6">
      <t>セイド</t>
    </rPh>
    <rPh sb="6" eb="8">
      <t>イガイ</t>
    </rPh>
    <rPh sb="9" eb="11">
      <t>シエン</t>
    </rPh>
    <rPh sb="11" eb="13">
      <t>セイド</t>
    </rPh>
    <rPh sb="14" eb="17">
      <t>キボベツ</t>
    </rPh>
    <phoneticPr fontId="4"/>
  </si>
  <si>
    <t>未就学児養育者への支援制度(規模別)①</t>
    <rPh sb="0" eb="1">
      <t>ミ</t>
    </rPh>
    <rPh sb="1" eb="3">
      <t>シュウガク</t>
    </rPh>
    <rPh sb="3" eb="4">
      <t>ジ</t>
    </rPh>
    <rPh sb="4" eb="7">
      <t>ヨウイクシャ</t>
    </rPh>
    <rPh sb="9" eb="11">
      <t>シエン</t>
    </rPh>
    <rPh sb="11" eb="13">
      <t>セイド</t>
    </rPh>
    <rPh sb="14" eb="16">
      <t>キボ</t>
    </rPh>
    <rPh sb="16" eb="17">
      <t>ベツ</t>
    </rPh>
    <phoneticPr fontId="4"/>
  </si>
  <si>
    <t>未就学児養育者への支援制度(業種別)①</t>
    <rPh sb="0" eb="1">
      <t>ミ</t>
    </rPh>
    <rPh sb="1" eb="3">
      <t>シュウガク</t>
    </rPh>
    <rPh sb="3" eb="4">
      <t>ジ</t>
    </rPh>
    <rPh sb="4" eb="7">
      <t>ヨウイクシャ</t>
    </rPh>
    <rPh sb="9" eb="11">
      <t>シエン</t>
    </rPh>
    <rPh sb="11" eb="13">
      <t>セイド</t>
    </rPh>
    <rPh sb="14" eb="16">
      <t>ギョウシュ</t>
    </rPh>
    <rPh sb="16" eb="17">
      <t>ベツ</t>
    </rPh>
    <phoneticPr fontId="4"/>
  </si>
  <si>
    <t>未就学児養育者への支援制度(業種別)②</t>
    <rPh sb="0" eb="1">
      <t>ミ</t>
    </rPh>
    <rPh sb="1" eb="3">
      <t>シュウガク</t>
    </rPh>
    <rPh sb="3" eb="4">
      <t>ジ</t>
    </rPh>
    <rPh sb="4" eb="7">
      <t>ヨウイクシャ</t>
    </rPh>
    <rPh sb="9" eb="11">
      <t>シエン</t>
    </rPh>
    <rPh sb="11" eb="13">
      <t>セイド</t>
    </rPh>
    <rPh sb="14" eb="16">
      <t>ギョウシュ</t>
    </rPh>
    <rPh sb="16" eb="17">
      <t>ベツ</t>
    </rPh>
    <phoneticPr fontId="4"/>
  </si>
  <si>
    <t>未就学児養育者への支援制度(規模別)②</t>
    <rPh sb="0" eb="1">
      <t>ミ</t>
    </rPh>
    <rPh sb="1" eb="3">
      <t>シュウガク</t>
    </rPh>
    <rPh sb="3" eb="4">
      <t>ジ</t>
    </rPh>
    <rPh sb="4" eb="7">
      <t>ヨウイクシャ</t>
    </rPh>
    <rPh sb="9" eb="11">
      <t>シエン</t>
    </rPh>
    <rPh sb="11" eb="13">
      <t>セイド</t>
    </rPh>
    <rPh sb="14" eb="16">
      <t>キボ</t>
    </rPh>
    <rPh sb="16" eb="17">
      <t>ベツ</t>
    </rPh>
    <phoneticPr fontId="4"/>
  </si>
  <si>
    <t>未就学児養育者への支援制度</t>
    <rPh sb="0" eb="4">
      <t>ミシュウガクジ</t>
    </rPh>
    <rPh sb="4" eb="7">
      <t>ヨウイクシャ</t>
    </rPh>
    <rPh sb="9" eb="11">
      <t>シエン</t>
    </rPh>
    <rPh sb="11" eb="13">
      <t>セイド</t>
    </rPh>
    <phoneticPr fontId="4"/>
  </si>
  <si>
    <t>未就学児養育者への支援制度（％）</t>
    <rPh sb="0" eb="4">
      <t>ミシュウガクジ</t>
    </rPh>
    <rPh sb="4" eb="7">
      <t>ヨウイクシャ</t>
    </rPh>
    <rPh sb="9" eb="11">
      <t>シエン</t>
    </rPh>
    <rPh sb="11" eb="13">
      <t>セイド</t>
    </rPh>
    <phoneticPr fontId="4"/>
  </si>
  <si>
    <t>規模別　未就学児養育者への支援制度（％）</t>
    <rPh sb="0" eb="3">
      <t>キボベツ</t>
    </rPh>
    <rPh sb="4" eb="8">
      <t>ミシュウガクジ</t>
    </rPh>
    <rPh sb="8" eb="11">
      <t>ヨウイクシャ</t>
    </rPh>
    <rPh sb="13" eb="15">
      <t>シエン</t>
    </rPh>
    <rPh sb="15" eb="17">
      <t>セイド</t>
    </rPh>
    <phoneticPr fontId="4"/>
  </si>
  <si>
    <t>業種別　未就学児養育者への支援制度（％）</t>
    <rPh sb="0" eb="2">
      <t>ギョウシュ</t>
    </rPh>
    <rPh sb="2" eb="3">
      <t>ベツ</t>
    </rPh>
    <rPh sb="4" eb="8">
      <t>ミシュウガクジ</t>
    </rPh>
    <rPh sb="8" eb="11">
      <t>ヨウイクシャ</t>
    </rPh>
    <rPh sb="13" eb="15">
      <t>シエン</t>
    </rPh>
    <rPh sb="15" eb="17">
      <t>セイド</t>
    </rPh>
    <phoneticPr fontId="4"/>
  </si>
  <si>
    <t>介護休業制度以外の支援制度について（％）</t>
    <rPh sb="0" eb="2">
      <t>カイゴ</t>
    </rPh>
    <rPh sb="2" eb="4">
      <t>キュウギョウ</t>
    </rPh>
    <rPh sb="4" eb="6">
      <t>セイド</t>
    </rPh>
    <rPh sb="6" eb="8">
      <t>イガイ</t>
    </rPh>
    <rPh sb="9" eb="11">
      <t>シエン</t>
    </rPh>
    <rPh sb="11" eb="13">
      <t>セイド</t>
    </rPh>
    <phoneticPr fontId="4"/>
  </si>
  <si>
    <t>介護休業制度以外の支援制度について（％）</t>
    <phoneticPr fontId="4"/>
  </si>
  <si>
    <t>臨時従業員（派遣職員）・パートタイム労働者の常用従業員への転換はあるか。</t>
    <phoneticPr fontId="4"/>
  </si>
  <si>
    <t>規模別　全管理職のうち女性管理職の割合（％）</t>
    <rPh sb="0" eb="3">
      <t>キボベツ</t>
    </rPh>
    <rPh sb="4" eb="5">
      <t>ゼン</t>
    </rPh>
    <rPh sb="5" eb="7">
      <t>カンリ</t>
    </rPh>
    <rPh sb="7" eb="8">
      <t>ショク</t>
    </rPh>
    <rPh sb="11" eb="13">
      <t>ジョセイ</t>
    </rPh>
    <rPh sb="13" eb="15">
      <t>カンリ</t>
    </rPh>
    <rPh sb="15" eb="16">
      <t>ショク</t>
    </rPh>
    <rPh sb="17" eb="19">
      <t>ワリアイ</t>
    </rPh>
    <phoneticPr fontId="4"/>
  </si>
  <si>
    <t>規模別　全管理職のうち女性管理職の割合（社）</t>
    <rPh sb="0" eb="3">
      <t>キボベツ</t>
    </rPh>
    <rPh sb="4" eb="5">
      <t>ゼン</t>
    </rPh>
    <rPh sb="5" eb="7">
      <t>カンリ</t>
    </rPh>
    <rPh sb="7" eb="8">
      <t>ショク</t>
    </rPh>
    <rPh sb="11" eb="13">
      <t>ジョセイ</t>
    </rPh>
    <rPh sb="13" eb="15">
      <t>カンリ</t>
    </rPh>
    <rPh sb="15" eb="16">
      <t>ショク</t>
    </rPh>
    <rPh sb="17" eb="19">
      <t>ワリアイ</t>
    </rPh>
    <rPh sb="20" eb="21">
      <t>シャ</t>
    </rPh>
    <phoneticPr fontId="4"/>
  </si>
  <si>
    <t>業種別　全管理職のうち女性管理職の割合（社）</t>
    <rPh sb="0" eb="2">
      <t>ギョウシュ</t>
    </rPh>
    <rPh sb="2" eb="3">
      <t>ベツ</t>
    </rPh>
    <rPh sb="4" eb="5">
      <t>ゼン</t>
    </rPh>
    <rPh sb="5" eb="7">
      <t>カンリ</t>
    </rPh>
    <rPh sb="7" eb="8">
      <t>ショク</t>
    </rPh>
    <rPh sb="11" eb="13">
      <t>ジョセイ</t>
    </rPh>
    <rPh sb="13" eb="15">
      <t>カンリ</t>
    </rPh>
    <rPh sb="15" eb="16">
      <t>ショク</t>
    </rPh>
    <rPh sb="17" eb="19">
      <t>ワリアイ</t>
    </rPh>
    <rPh sb="20" eb="21">
      <t>シャ</t>
    </rPh>
    <phoneticPr fontId="4"/>
  </si>
  <si>
    <t>セクシャルハラスメントへの対策（社）</t>
    <rPh sb="13" eb="15">
      <t>タイサク</t>
    </rPh>
    <rPh sb="16" eb="17">
      <t>シャ</t>
    </rPh>
    <phoneticPr fontId="4"/>
  </si>
  <si>
    <t>業種別　セクシャルハラスメントへの対策（社）</t>
    <rPh sb="0" eb="2">
      <t>ギョウシュ</t>
    </rPh>
    <rPh sb="2" eb="3">
      <t>ベツ</t>
    </rPh>
    <rPh sb="17" eb="19">
      <t>タイサク</t>
    </rPh>
    <rPh sb="20" eb="21">
      <t>シャ</t>
    </rPh>
    <phoneticPr fontId="4"/>
  </si>
  <si>
    <t>規模別　セクシャルハラスメントへの対策（社）</t>
    <rPh sb="0" eb="2">
      <t>キボ</t>
    </rPh>
    <rPh sb="2" eb="3">
      <t>ベツ</t>
    </rPh>
    <rPh sb="17" eb="19">
      <t>タイサク</t>
    </rPh>
    <rPh sb="20" eb="21">
      <t>シャ</t>
    </rPh>
    <phoneticPr fontId="4"/>
  </si>
  <si>
    <t>セクシャルハラスメントへの対策（％）</t>
    <rPh sb="13" eb="15">
      <t>タイサク</t>
    </rPh>
    <phoneticPr fontId="4"/>
  </si>
  <si>
    <t>業種別　セクシャルハラスメントへの対策（％）</t>
    <rPh sb="0" eb="2">
      <t>ギョウシュ</t>
    </rPh>
    <rPh sb="2" eb="3">
      <t>ベツ</t>
    </rPh>
    <rPh sb="17" eb="19">
      <t>タイサク</t>
    </rPh>
    <phoneticPr fontId="4"/>
  </si>
  <si>
    <t>規模別　セクシャルハラスメントへの対策（％）</t>
    <rPh sb="0" eb="2">
      <t>キボ</t>
    </rPh>
    <rPh sb="2" eb="3">
      <t>ベツ</t>
    </rPh>
    <rPh sb="17" eb="19">
      <t>タイサク</t>
    </rPh>
    <phoneticPr fontId="4"/>
  </si>
  <si>
    <t>セクシャルハラスメント防止策（業種別）</t>
    <rPh sb="11" eb="13">
      <t>ボウシ</t>
    </rPh>
    <rPh sb="13" eb="14">
      <t>サク</t>
    </rPh>
    <rPh sb="15" eb="17">
      <t>ギョウシュ</t>
    </rPh>
    <rPh sb="17" eb="18">
      <t>ベツ</t>
    </rPh>
    <phoneticPr fontId="4"/>
  </si>
  <si>
    <t>セクシャルハラスメント防止策（規模別）</t>
    <rPh sb="11" eb="13">
      <t>ボウシ</t>
    </rPh>
    <rPh sb="13" eb="14">
      <t>サク</t>
    </rPh>
    <rPh sb="15" eb="17">
      <t>キボ</t>
    </rPh>
    <rPh sb="17" eb="18">
      <t>ベツ</t>
    </rPh>
    <phoneticPr fontId="4"/>
  </si>
  <si>
    <t>研修</t>
    <rPh sb="0" eb="2">
      <t>ケンシュウ</t>
    </rPh>
    <phoneticPr fontId="4"/>
  </si>
  <si>
    <t>問20</t>
    <rPh sb="0" eb="1">
      <t>トイ</t>
    </rPh>
    <phoneticPr fontId="4"/>
  </si>
  <si>
    <t>定年制について（業種別）①</t>
    <rPh sb="0" eb="3">
      <t>テイネンセイ</t>
    </rPh>
    <rPh sb="8" eb="10">
      <t>ギョウシュ</t>
    </rPh>
    <rPh sb="10" eb="11">
      <t>ベツ</t>
    </rPh>
    <phoneticPr fontId="4"/>
  </si>
  <si>
    <t>定年制について（業種別）②</t>
    <rPh sb="0" eb="3">
      <t>テイネンセイ</t>
    </rPh>
    <rPh sb="8" eb="10">
      <t>ギョウシュ</t>
    </rPh>
    <rPh sb="10" eb="11">
      <t>ベツ</t>
    </rPh>
    <phoneticPr fontId="4"/>
  </si>
  <si>
    <t>定年制</t>
    <rPh sb="0" eb="3">
      <t>テイネンセイ</t>
    </rPh>
    <phoneticPr fontId="4"/>
  </si>
  <si>
    <t>平均
年齢</t>
    <rPh sb="0" eb="2">
      <t>ヘイキン</t>
    </rPh>
    <rPh sb="3" eb="5">
      <t>ネンレイ</t>
    </rPh>
    <phoneticPr fontId="4"/>
  </si>
  <si>
    <t>雇用促進制度</t>
    <rPh sb="0" eb="2">
      <t>コヨウ</t>
    </rPh>
    <rPh sb="2" eb="4">
      <t>ソクシン</t>
    </rPh>
    <rPh sb="4" eb="6">
      <t>セイド</t>
    </rPh>
    <phoneticPr fontId="4"/>
  </si>
  <si>
    <t>あり集計</t>
    <rPh sb="2" eb="4">
      <t>シュウケイ</t>
    </rPh>
    <phoneticPr fontId="4"/>
  </si>
  <si>
    <t>あり（複数回答でも1社）</t>
    <rPh sb="3" eb="5">
      <t>フクスウ</t>
    </rPh>
    <rPh sb="5" eb="7">
      <t>カイトウ</t>
    </rPh>
    <rPh sb="10" eb="11">
      <t>シャ</t>
    </rPh>
    <phoneticPr fontId="4"/>
  </si>
  <si>
    <t>定年制について（規模別）①</t>
    <rPh sb="0" eb="3">
      <t>テイネンセイ</t>
    </rPh>
    <rPh sb="8" eb="11">
      <t>キボベツ</t>
    </rPh>
    <phoneticPr fontId="4"/>
  </si>
  <si>
    <t>定年制について（規模別）②</t>
    <rPh sb="0" eb="3">
      <t>テイネンセイ</t>
    </rPh>
    <rPh sb="8" eb="11">
      <t>キボベツ</t>
    </rPh>
    <phoneticPr fontId="4"/>
  </si>
  <si>
    <t>定年到達者の雇用促進制度（複数回答）</t>
    <rPh sb="0" eb="2">
      <t>テイネン</t>
    </rPh>
    <rPh sb="2" eb="4">
      <t>トウタツ</t>
    </rPh>
    <rPh sb="4" eb="5">
      <t>シャ</t>
    </rPh>
    <rPh sb="6" eb="8">
      <t>コヨウ</t>
    </rPh>
    <rPh sb="8" eb="10">
      <t>ソクシン</t>
    </rPh>
    <rPh sb="10" eb="12">
      <t>セイド</t>
    </rPh>
    <rPh sb="13" eb="15">
      <t>フクスウ</t>
    </rPh>
    <rPh sb="15" eb="17">
      <t>カイトウ</t>
    </rPh>
    <phoneticPr fontId="4"/>
  </si>
  <si>
    <t>雇用促進制度（複数回答）</t>
    <rPh sb="0" eb="2">
      <t>コヨウ</t>
    </rPh>
    <rPh sb="2" eb="4">
      <t>ソクシン</t>
    </rPh>
    <rPh sb="4" eb="6">
      <t>セイド</t>
    </rPh>
    <rPh sb="7" eb="9">
      <t>フクスウ</t>
    </rPh>
    <rPh sb="9" eb="11">
      <t>カイトウ</t>
    </rPh>
    <phoneticPr fontId="4"/>
  </si>
  <si>
    <t>定年制の有無</t>
    <rPh sb="0" eb="3">
      <t>テイネンセイ</t>
    </rPh>
    <rPh sb="4" eb="6">
      <t>ウム</t>
    </rPh>
    <phoneticPr fontId="4"/>
  </si>
  <si>
    <t>定年制の有無(％）</t>
    <rPh sb="0" eb="3">
      <t>テイネンセイ</t>
    </rPh>
    <rPh sb="4" eb="6">
      <t>ウム</t>
    </rPh>
    <phoneticPr fontId="4"/>
  </si>
  <si>
    <t>業種別　定年制の有無(％）</t>
    <rPh sb="0" eb="2">
      <t>ギョウシュ</t>
    </rPh>
    <rPh sb="2" eb="3">
      <t>ベツ</t>
    </rPh>
    <rPh sb="4" eb="7">
      <t>テイネンセイ</t>
    </rPh>
    <rPh sb="8" eb="10">
      <t>ウム</t>
    </rPh>
    <phoneticPr fontId="4"/>
  </si>
  <si>
    <t>規模別　定年制の有無(％）</t>
    <rPh sb="0" eb="3">
      <t>キボベツ</t>
    </rPh>
    <rPh sb="4" eb="7">
      <t>テイネンセイ</t>
    </rPh>
    <rPh sb="8" eb="10">
      <t>ウム</t>
    </rPh>
    <phoneticPr fontId="4"/>
  </si>
  <si>
    <t>パートタイマー1日の平均労働時間（％）</t>
    <rPh sb="8" eb="9">
      <t>ニチ</t>
    </rPh>
    <rPh sb="10" eb="12">
      <t>ヘイキン</t>
    </rPh>
    <rPh sb="12" eb="14">
      <t>ロウドウ</t>
    </rPh>
    <rPh sb="14" eb="16">
      <t>ジカン</t>
    </rPh>
    <phoneticPr fontId="4"/>
  </si>
  <si>
    <t>業種別　パートタイマー1日の平均労働時間（％）</t>
    <rPh sb="0" eb="2">
      <t>ギョウシュ</t>
    </rPh>
    <rPh sb="2" eb="3">
      <t>ベツ</t>
    </rPh>
    <rPh sb="12" eb="13">
      <t>ニチ</t>
    </rPh>
    <rPh sb="14" eb="16">
      <t>ヘイキン</t>
    </rPh>
    <rPh sb="16" eb="18">
      <t>ロウドウ</t>
    </rPh>
    <rPh sb="18" eb="20">
      <t>ジカン</t>
    </rPh>
    <phoneticPr fontId="4"/>
  </si>
  <si>
    <t>規模別　パートタイマー1日の平均労働時間（％）</t>
    <rPh sb="0" eb="3">
      <t>キボベツ</t>
    </rPh>
    <phoneticPr fontId="4"/>
  </si>
  <si>
    <t>パートタイマー1日の平均労働時間（社）</t>
    <rPh sb="8" eb="9">
      <t>ニチ</t>
    </rPh>
    <rPh sb="10" eb="12">
      <t>ヘイキン</t>
    </rPh>
    <rPh sb="12" eb="14">
      <t>ロウドウ</t>
    </rPh>
    <rPh sb="14" eb="16">
      <t>ジカン</t>
    </rPh>
    <rPh sb="17" eb="18">
      <t>シャ</t>
    </rPh>
    <phoneticPr fontId="4"/>
  </si>
  <si>
    <t>業種別　パートタイマー1日の平均労働時間（社）</t>
    <rPh sb="0" eb="2">
      <t>ギョウシュ</t>
    </rPh>
    <rPh sb="2" eb="3">
      <t>ベツ</t>
    </rPh>
    <rPh sb="12" eb="13">
      <t>ニチ</t>
    </rPh>
    <rPh sb="14" eb="16">
      <t>ヘイキン</t>
    </rPh>
    <rPh sb="16" eb="18">
      <t>ロウドウ</t>
    </rPh>
    <rPh sb="18" eb="20">
      <t>ジカン</t>
    </rPh>
    <rPh sb="21" eb="22">
      <t>シャ</t>
    </rPh>
    <phoneticPr fontId="4"/>
  </si>
  <si>
    <t>規模別　パートタイマー1日の平均労働時間（社）</t>
    <rPh sb="0" eb="3">
      <t>キボベツ</t>
    </rPh>
    <rPh sb="21" eb="22">
      <t>シャ</t>
    </rPh>
    <phoneticPr fontId="4"/>
  </si>
  <si>
    <t>39　パートタイマー1日の平均労働時間</t>
    <rPh sb="11" eb="12">
      <t>ニチ</t>
    </rPh>
    <rPh sb="13" eb="15">
      <t>ヘイキン</t>
    </rPh>
    <rPh sb="15" eb="17">
      <t>ロウドウ</t>
    </rPh>
    <rPh sb="17" eb="19">
      <t>ジカン</t>
    </rPh>
    <phoneticPr fontId="4"/>
  </si>
  <si>
    <t>パート平均賃金</t>
    <rPh sb="3" eb="5">
      <t>ヘイキン</t>
    </rPh>
    <rPh sb="5" eb="7">
      <t>チンギン</t>
    </rPh>
    <phoneticPr fontId="4"/>
  </si>
  <si>
    <t>パートタイマーの平均時間給</t>
  </si>
  <si>
    <t>40　パートタイマーの平均時間給</t>
    <rPh sb="11" eb="13">
      <t>ヘイキン</t>
    </rPh>
    <rPh sb="13" eb="15">
      <t>ジカン</t>
    </rPh>
    <rPh sb="15" eb="16">
      <t>キュウ</t>
    </rPh>
    <phoneticPr fontId="4"/>
  </si>
  <si>
    <t>パートタイマーの平均時間給（円）</t>
    <rPh sb="8" eb="10">
      <t>ヘイキン</t>
    </rPh>
    <rPh sb="10" eb="12">
      <t>ジカン</t>
    </rPh>
    <rPh sb="12" eb="13">
      <t>キュウ</t>
    </rPh>
    <rPh sb="14" eb="15">
      <t>エン</t>
    </rPh>
    <phoneticPr fontId="4"/>
  </si>
  <si>
    <t>業種別　パートタイマーの平均時間給（円）</t>
    <rPh sb="0" eb="2">
      <t>ギョウシュ</t>
    </rPh>
    <rPh sb="2" eb="3">
      <t>ベツ</t>
    </rPh>
    <rPh sb="12" eb="14">
      <t>ヘイキン</t>
    </rPh>
    <rPh sb="14" eb="17">
      <t>ジカンキュウ</t>
    </rPh>
    <rPh sb="18" eb="19">
      <t>エン</t>
    </rPh>
    <phoneticPr fontId="4"/>
  </si>
  <si>
    <t>規模別　パートタイマー1日の平均時間給（円）</t>
    <rPh sb="0" eb="3">
      <t>キボベツ</t>
    </rPh>
    <rPh sb="14" eb="16">
      <t>ヘイキン</t>
    </rPh>
    <rPh sb="16" eb="19">
      <t>ジカンキュウ</t>
    </rPh>
    <rPh sb="20" eb="21">
      <t>エン</t>
    </rPh>
    <phoneticPr fontId="4"/>
  </si>
  <si>
    <t>教育･学習
支援業</t>
    <rPh sb="0" eb="2">
      <t>キョウイク</t>
    </rPh>
    <rPh sb="3" eb="5">
      <t>ガクシュウ</t>
    </rPh>
    <rPh sb="6" eb="8">
      <t>シエン</t>
    </rPh>
    <rPh sb="8" eb="9">
      <t>ギョウ</t>
    </rPh>
    <phoneticPr fontId="4"/>
  </si>
  <si>
    <t>飲食店・
宿泊業</t>
    <rPh sb="0" eb="2">
      <t>インショク</t>
    </rPh>
    <rPh sb="2" eb="3">
      <t>テン</t>
    </rPh>
    <rPh sb="5" eb="7">
      <t>シュクハク</t>
    </rPh>
    <rPh sb="7" eb="8">
      <t>ギョウ</t>
    </rPh>
    <phoneticPr fontId="4"/>
  </si>
  <si>
    <t>金融･
保険業</t>
    <rPh sb="0" eb="2">
      <t>キンユウ</t>
    </rPh>
    <rPh sb="4" eb="6">
      <t>ホケン</t>
    </rPh>
    <rPh sb="6" eb="7">
      <t>ギョウ</t>
    </rPh>
    <phoneticPr fontId="4"/>
  </si>
  <si>
    <t>卸売･
小売業</t>
    <rPh sb="0" eb="1">
      <t>オロシ</t>
    </rPh>
    <rPh sb="1" eb="2">
      <t>ウ</t>
    </rPh>
    <rPh sb="4" eb="6">
      <t>コウリ</t>
    </rPh>
    <rPh sb="6" eb="7">
      <t>ギョウ</t>
    </rPh>
    <phoneticPr fontId="4"/>
  </si>
  <si>
    <t>女性管理職の有無（％）</t>
    <phoneticPr fontId="4"/>
  </si>
  <si>
    <t>業種別　女性管理職の有無（％）</t>
    <rPh sb="0" eb="2">
      <t>ギョウシュ</t>
    </rPh>
    <rPh sb="2" eb="3">
      <t>ベツ</t>
    </rPh>
    <rPh sb="4" eb="6">
      <t>ジョセイ</t>
    </rPh>
    <rPh sb="6" eb="8">
      <t>カンリ</t>
    </rPh>
    <rPh sb="8" eb="9">
      <t>ショク</t>
    </rPh>
    <rPh sb="10" eb="12">
      <t>ウム</t>
    </rPh>
    <phoneticPr fontId="4"/>
  </si>
  <si>
    <t>規模別　女性管理職の有無（％）</t>
    <rPh sb="0" eb="3">
      <t>キボベツ</t>
    </rPh>
    <rPh sb="4" eb="6">
      <t>ジョセイ</t>
    </rPh>
    <rPh sb="6" eb="8">
      <t>カンリ</t>
    </rPh>
    <rPh sb="8" eb="9">
      <t>ショク</t>
    </rPh>
    <rPh sb="10" eb="12">
      <t>ウム</t>
    </rPh>
    <phoneticPr fontId="4"/>
  </si>
  <si>
    <t>情報
通信業</t>
    <rPh sb="0" eb="2">
      <t>ジョウホウ</t>
    </rPh>
    <rPh sb="3" eb="6">
      <t>ツウシンギョウ</t>
    </rPh>
    <phoneticPr fontId="4"/>
  </si>
  <si>
    <t>4時間
未満</t>
    <rPh sb="1" eb="3">
      <t>ジカン</t>
    </rPh>
    <rPh sb="4" eb="6">
      <t>ミマン</t>
    </rPh>
    <phoneticPr fontId="4"/>
  </si>
  <si>
    <t>業種</t>
    <rPh sb="0" eb="2">
      <t>ギョウシュ</t>
    </rPh>
    <phoneticPr fontId="4"/>
  </si>
  <si>
    <t>介護休業制度について(規模別)</t>
    <rPh sb="0" eb="2">
      <t>カイゴ</t>
    </rPh>
    <rPh sb="2" eb="4">
      <t>キュウギョウ</t>
    </rPh>
    <rPh sb="4" eb="6">
      <t>セイド</t>
    </rPh>
    <rPh sb="11" eb="13">
      <t>キボ</t>
    </rPh>
    <rPh sb="13" eb="14">
      <t>ベツ</t>
    </rPh>
    <phoneticPr fontId="4"/>
  </si>
  <si>
    <t>介護休業制度について(業種別)</t>
    <rPh sb="0" eb="2">
      <t>カイゴ</t>
    </rPh>
    <rPh sb="2" eb="4">
      <t>キュウギョウ</t>
    </rPh>
    <rPh sb="4" eb="6">
      <t>セイド</t>
    </rPh>
    <rPh sb="11" eb="13">
      <t>ギョウシュ</t>
    </rPh>
    <rPh sb="13" eb="14">
      <t>ベツ</t>
    </rPh>
    <phoneticPr fontId="4"/>
  </si>
  <si>
    <t>対処方
針策定</t>
    <rPh sb="0" eb="2">
      <t>タイショ</t>
    </rPh>
    <rPh sb="2" eb="3">
      <t>ガタ</t>
    </rPh>
    <rPh sb="4" eb="5">
      <t>ハリ</t>
    </rPh>
    <rPh sb="5" eb="7">
      <t>サクテイ</t>
    </rPh>
    <phoneticPr fontId="4"/>
  </si>
  <si>
    <t>実施し
てない</t>
    <rPh sb="0" eb="2">
      <t>ジッシ</t>
    </rPh>
    <phoneticPr fontId="4"/>
  </si>
  <si>
    <t>1ヵ月単位の
変形労働
時間制</t>
    <rPh sb="0" eb="3">
      <t>イッカゲツ</t>
    </rPh>
    <rPh sb="3" eb="5">
      <t>タンイ</t>
    </rPh>
    <rPh sb="7" eb="9">
      <t>ヘンケイ</t>
    </rPh>
    <rPh sb="9" eb="11">
      <t>ロウドウ</t>
    </rPh>
    <rPh sb="12" eb="14">
      <t>ジカン</t>
    </rPh>
    <rPh sb="14" eb="15">
      <t>セイ</t>
    </rPh>
    <phoneticPr fontId="4"/>
  </si>
  <si>
    <t>一年単位の
変形労働
時間制</t>
    <rPh sb="0" eb="4">
      <t>イチネンタンイ</t>
    </rPh>
    <rPh sb="6" eb="8">
      <t>ヘンケイ</t>
    </rPh>
    <rPh sb="8" eb="10">
      <t>ロウドウ</t>
    </rPh>
    <rPh sb="11" eb="13">
      <t>ジカン</t>
    </rPh>
    <rPh sb="13" eb="14">
      <t>セイ</t>
    </rPh>
    <phoneticPr fontId="4"/>
  </si>
  <si>
    <t>フレックス
タイム制</t>
    <rPh sb="9" eb="10">
      <t>セイ</t>
    </rPh>
    <phoneticPr fontId="4"/>
  </si>
  <si>
    <t>採用して
いない</t>
    <rPh sb="0" eb="2">
      <t>サイヨウ</t>
    </rPh>
    <phoneticPr fontId="4"/>
  </si>
  <si>
    <t>いる</t>
    <phoneticPr fontId="4"/>
  </si>
  <si>
    <t>いる</t>
    <phoneticPr fontId="4"/>
  </si>
  <si>
    <t>いる</t>
    <phoneticPr fontId="4"/>
  </si>
  <si>
    <t>20%以上
30%未満</t>
    <rPh sb="3" eb="5">
      <t>イジョウ</t>
    </rPh>
    <phoneticPr fontId="4"/>
  </si>
  <si>
    <t>5%未満</t>
    <rPh sb="2" eb="4">
      <t>ミマン</t>
    </rPh>
    <phoneticPr fontId="4"/>
  </si>
  <si>
    <t>5%以上
10%未満</t>
    <rPh sb="2" eb="4">
      <t>イジョウ</t>
    </rPh>
    <phoneticPr fontId="4"/>
  </si>
  <si>
    <t>10%以上
20%未満</t>
    <rPh sb="3" eb="5">
      <t>イジョウ</t>
    </rPh>
    <phoneticPr fontId="4"/>
  </si>
  <si>
    <t>30%以上
40%未満</t>
    <rPh sb="3" eb="5">
      <t>イジョウ</t>
    </rPh>
    <phoneticPr fontId="4"/>
  </si>
  <si>
    <t>40%以上
50%未満</t>
    <rPh sb="3" eb="5">
      <t>イジョウ</t>
    </rPh>
    <phoneticPr fontId="4"/>
  </si>
  <si>
    <t>50%以上</t>
    <rPh sb="3" eb="5">
      <t>イジョウ</t>
    </rPh>
    <phoneticPr fontId="4"/>
  </si>
  <si>
    <t>４時間以上
５時間未満</t>
    <phoneticPr fontId="4"/>
  </si>
  <si>
    <t>５時間以上
６時間未満</t>
    <phoneticPr fontId="4"/>
  </si>
  <si>
    <t>６時間以上
７時間未満</t>
    <phoneticPr fontId="4"/>
  </si>
  <si>
    <t>年休付与
総日数</t>
    <rPh sb="0" eb="2">
      <t>ネンキュウ</t>
    </rPh>
    <rPh sb="2" eb="4">
      <t>フヨ</t>
    </rPh>
    <rPh sb="5" eb="6">
      <t>ソウ</t>
    </rPh>
    <rPh sb="6" eb="8">
      <t>ニッスウ</t>
    </rPh>
    <phoneticPr fontId="4"/>
  </si>
  <si>
    <t>1年以上
勤務従業員</t>
    <rPh sb="1" eb="4">
      <t>ネンイジョウ</t>
    </rPh>
    <rPh sb="5" eb="7">
      <t>キンム</t>
    </rPh>
    <rPh sb="7" eb="10">
      <t>ジュウギョウイン</t>
    </rPh>
    <phoneticPr fontId="4"/>
  </si>
  <si>
    <t>年休取得
総日数</t>
    <rPh sb="0" eb="2">
      <t>ネンキュウ</t>
    </rPh>
    <rPh sb="2" eb="4">
      <t>シュトク</t>
    </rPh>
    <rPh sb="5" eb="6">
      <t>ソウ</t>
    </rPh>
    <rPh sb="6" eb="8">
      <t>ニッスウ</t>
    </rPh>
    <phoneticPr fontId="4"/>
  </si>
  <si>
    <t>パートタイマーの
年次有給休暇制度</t>
    <rPh sb="9" eb="11">
      <t>ネンジ</t>
    </rPh>
    <rPh sb="11" eb="13">
      <t>ユウキュウ</t>
    </rPh>
    <rPh sb="13" eb="15">
      <t>キュウカ</t>
    </rPh>
    <rPh sb="15" eb="17">
      <t>セイド</t>
    </rPh>
    <phoneticPr fontId="4"/>
  </si>
  <si>
    <t>あり</t>
    <phoneticPr fontId="4"/>
  </si>
  <si>
    <t>なし</t>
    <phoneticPr fontId="4"/>
  </si>
  <si>
    <t>あり</t>
    <phoneticPr fontId="4"/>
  </si>
  <si>
    <t>なし</t>
    <phoneticPr fontId="4"/>
  </si>
  <si>
    <t>あり</t>
    <phoneticPr fontId="4"/>
  </si>
  <si>
    <t>なし</t>
    <phoneticPr fontId="4"/>
  </si>
  <si>
    <t>パートタイマーの退職金制度（％）</t>
    <rPh sb="8" eb="11">
      <t>タイショクキン</t>
    </rPh>
    <rPh sb="11" eb="13">
      <t>セイド</t>
    </rPh>
    <phoneticPr fontId="4"/>
  </si>
  <si>
    <t>業種別　パートタイマーの退職金制度（％）</t>
    <rPh sb="0" eb="2">
      <t>ギョウシュ</t>
    </rPh>
    <rPh sb="2" eb="3">
      <t>ベツ</t>
    </rPh>
    <rPh sb="12" eb="15">
      <t>タイショクキン</t>
    </rPh>
    <rPh sb="15" eb="17">
      <t>セイド</t>
    </rPh>
    <phoneticPr fontId="4"/>
  </si>
  <si>
    <t>規模別　パートタイマーの退職金制度（％）</t>
    <rPh sb="0" eb="3">
      <t>キボベツ</t>
    </rPh>
    <rPh sb="12" eb="15">
      <t>タイショクキン</t>
    </rPh>
    <rPh sb="15" eb="17">
      <t>セイド</t>
    </rPh>
    <phoneticPr fontId="4"/>
  </si>
  <si>
    <t>パートタイマーの退職金制度（社）</t>
    <rPh sb="8" eb="11">
      <t>タイショクキン</t>
    </rPh>
    <rPh sb="11" eb="13">
      <t>セイド</t>
    </rPh>
    <rPh sb="14" eb="15">
      <t>シャ</t>
    </rPh>
    <phoneticPr fontId="4"/>
  </si>
  <si>
    <t>業種別　パートタイマーの退職金制度（社）</t>
    <rPh sb="0" eb="2">
      <t>ギョウシュ</t>
    </rPh>
    <rPh sb="2" eb="3">
      <t>ベツ</t>
    </rPh>
    <rPh sb="12" eb="15">
      <t>タイショクキン</t>
    </rPh>
    <rPh sb="15" eb="17">
      <t>セイド</t>
    </rPh>
    <rPh sb="18" eb="19">
      <t>シャ</t>
    </rPh>
    <phoneticPr fontId="4"/>
  </si>
  <si>
    <t>規模別　パートタイマーの退職金制度（社）</t>
    <rPh sb="0" eb="3">
      <t>キボベツ</t>
    </rPh>
    <rPh sb="12" eb="15">
      <t>タイショクキン</t>
    </rPh>
    <rPh sb="15" eb="17">
      <t>セイド</t>
    </rPh>
    <rPh sb="18" eb="19">
      <t>シャ</t>
    </rPh>
    <phoneticPr fontId="4"/>
  </si>
  <si>
    <t>定年後の雇用促進制度の有無</t>
    <rPh sb="0" eb="3">
      <t>テイネンゴ</t>
    </rPh>
    <rPh sb="4" eb="6">
      <t>コヨウ</t>
    </rPh>
    <rPh sb="6" eb="8">
      <t>ソクシン</t>
    </rPh>
    <rPh sb="8" eb="10">
      <t>セイド</t>
    </rPh>
    <rPh sb="11" eb="13">
      <t>ウム</t>
    </rPh>
    <phoneticPr fontId="4"/>
  </si>
  <si>
    <t>定年後の雇用促進制度の有無（％）</t>
    <rPh sb="0" eb="3">
      <t>テイネンゴ</t>
    </rPh>
    <rPh sb="4" eb="6">
      <t>コヨウ</t>
    </rPh>
    <rPh sb="6" eb="8">
      <t>ソクシン</t>
    </rPh>
    <rPh sb="8" eb="10">
      <t>セイド</t>
    </rPh>
    <rPh sb="11" eb="13">
      <t>ウム</t>
    </rPh>
    <phoneticPr fontId="4"/>
  </si>
  <si>
    <t>業種別　定年後の雇用促進制度の有無（％）</t>
    <rPh sb="0" eb="2">
      <t>ギョウシュ</t>
    </rPh>
    <rPh sb="2" eb="3">
      <t>ベツ</t>
    </rPh>
    <rPh sb="4" eb="7">
      <t>テイネンゴ</t>
    </rPh>
    <rPh sb="8" eb="10">
      <t>コヨウ</t>
    </rPh>
    <rPh sb="10" eb="12">
      <t>ソクシン</t>
    </rPh>
    <rPh sb="12" eb="14">
      <t>セイド</t>
    </rPh>
    <rPh sb="15" eb="17">
      <t>ウム</t>
    </rPh>
    <phoneticPr fontId="4"/>
  </si>
  <si>
    <t>規模別　定年後の雇用促進制度の有無（％）</t>
    <rPh sb="0" eb="3">
      <t>キボベツ</t>
    </rPh>
    <rPh sb="10" eb="12">
      <t>ソクシン</t>
    </rPh>
    <phoneticPr fontId="4"/>
  </si>
  <si>
    <t>規模別　定年後の雇用促進制度の有無（社）</t>
    <rPh sb="0" eb="3">
      <t>キボベツ</t>
    </rPh>
    <rPh sb="10" eb="12">
      <t>ソクシン</t>
    </rPh>
    <phoneticPr fontId="4"/>
  </si>
  <si>
    <t>業種別　定年後の雇用促進制度の有無（社）</t>
    <rPh sb="0" eb="2">
      <t>ギョウシュ</t>
    </rPh>
    <rPh sb="2" eb="3">
      <t>ベツ</t>
    </rPh>
    <rPh sb="4" eb="7">
      <t>テイネンゴ</t>
    </rPh>
    <rPh sb="8" eb="10">
      <t>コヨウ</t>
    </rPh>
    <rPh sb="10" eb="12">
      <t>ソクシン</t>
    </rPh>
    <rPh sb="12" eb="14">
      <t>セイド</t>
    </rPh>
    <rPh sb="15" eb="17">
      <t>ウム</t>
    </rPh>
    <rPh sb="18" eb="19">
      <t>シャ</t>
    </rPh>
    <phoneticPr fontId="4"/>
  </si>
  <si>
    <t>定年後の雇用促進制度の有無（社）</t>
    <rPh sb="0" eb="3">
      <t>テイネンゴ</t>
    </rPh>
    <rPh sb="4" eb="6">
      <t>コヨウ</t>
    </rPh>
    <rPh sb="6" eb="8">
      <t>ソクシン</t>
    </rPh>
    <rPh sb="8" eb="10">
      <t>セイド</t>
    </rPh>
    <rPh sb="11" eb="13">
      <t>ウム</t>
    </rPh>
    <rPh sb="14" eb="15">
      <t>シャ</t>
    </rPh>
    <phoneticPr fontId="4"/>
  </si>
  <si>
    <t>24　定年制の有無</t>
    <rPh sb="3" eb="6">
      <t>テイネンセイ</t>
    </rPh>
    <rPh sb="7" eb="9">
      <t>ウム</t>
    </rPh>
    <phoneticPr fontId="4"/>
  </si>
  <si>
    <t>25　定年後の雇用促進制度の有無</t>
    <rPh sb="3" eb="6">
      <t>テイネンゴ</t>
    </rPh>
    <rPh sb="7" eb="9">
      <t>コヨウ</t>
    </rPh>
    <rPh sb="9" eb="11">
      <t>ソクシン</t>
    </rPh>
    <rPh sb="11" eb="13">
      <t>セイド</t>
    </rPh>
    <rPh sb="14" eb="16">
      <t>ウム</t>
    </rPh>
    <phoneticPr fontId="4"/>
  </si>
  <si>
    <t>26　退職金制度の有無（常用従業員）</t>
    <rPh sb="3" eb="6">
      <t>タイショクキン</t>
    </rPh>
    <rPh sb="6" eb="8">
      <t>セイド</t>
    </rPh>
    <rPh sb="9" eb="11">
      <t>ウム</t>
    </rPh>
    <rPh sb="12" eb="14">
      <t>ジョウヨウ</t>
    </rPh>
    <rPh sb="14" eb="17">
      <t>ジュウギョウイン</t>
    </rPh>
    <phoneticPr fontId="4"/>
  </si>
  <si>
    <t>27　一日あたりの所定労働時間（常用従業員）</t>
    <rPh sb="3" eb="5">
      <t>イチニチ</t>
    </rPh>
    <rPh sb="9" eb="11">
      <t>ショテイ</t>
    </rPh>
    <rPh sb="11" eb="13">
      <t>ロウドウ</t>
    </rPh>
    <rPh sb="13" eb="15">
      <t>ジカン</t>
    </rPh>
    <rPh sb="16" eb="18">
      <t>ジョウヨウ</t>
    </rPh>
    <rPh sb="18" eb="21">
      <t>ジュウギョウイン</t>
    </rPh>
    <phoneticPr fontId="4"/>
  </si>
  <si>
    <t>28　変形労働時間制の有無</t>
    <rPh sb="3" eb="5">
      <t>ヘンケイ</t>
    </rPh>
    <rPh sb="5" eb="7">
      <t>ロウドウ</t>
    </rPh>
    <rPh sb="7" eb="9">
      <t>ジカン</t>
    </rPh>
    <rPh sb="9" eb="10">
      <t>セイ</t>
    </rPh>
    <rPh sb="11" eb="13">
      <t>ウム</t>
    </rPh>
    <phoneticPr fontId="4"/>
  </si>
  <si>
    <t>29　雇用調整を行っているか</t>
    <rPh sb="3" eb="5">
      <t>コヨウ</t>
    </rPh>
    <rPh sb="5" eb="7">
      <t>チョウセイ</t>
    </rPh>
    <rPh sb="8" eb="9">
      <t>オコナ</t>
    </rPh>
    <phoneticPr fontId="4"/>
  </si>
  <si>
    <t>31　週休二日制の実施状況</t>
    <rPh sb="3" eb="5">
      <t>シュウキュウ</t>
    </rPh>
    <rPh sb="5" eb="7">
      <t>フツカ</t>
    </rPh>
    <rPh sb="7" eb="8">
      <t>セイ</t>
    </rPh>
    <rPh sb="9" eb="11">
      <t>ジッシ</t>
    </rPh>
    <rPh sb="11" eb="13">
      <t>ジョウキョウ</t>
    </rPh>
    <phoneticPr fontId="4"/>
  </si>
  <si>
    <t>32　週休二日制の種類</t>
    <rPh sb="3" eb="5">
      <t>シュウキュウ</t>
    </rPh>
    <rPh sb="5" eb="7">
      <t>フツカ</t>
    </rPh>
    <rPh sb="7" eb="8">
      <t>セイ</t>
    </rPh>
    <rPh sb="9" eb="11">
      <t>シュルイ</t>
    </rPh>
    <phoneticPr fontId="4"/>
  </si>
  <si>
    <t>33　年次有給休暇の状況（常用従業員）</t>
    <rPh sb="3" eb="5">
      <t>ネンジ</t>
    </rPh>
    <rPh sb="5" eb="7">
      <t>ユウキュウ</t>
    </rPh>
    <rPh sb="7" eb="9">
      <t>キュウカ</t>
    </rPh>
    <rPh sb="10" eb="12">
      <t>ジョウキョウ</t>
    </rPh>
    <rPh sb="13" eb="15">
      <t>ジョウヨウ</t>
    </rPh>
    <rPh sb="15" eb="18">
      <t>ジュウギョウイン</t>
    </rPh>
    <phoneticPr fontId="4"/>
  </si>
  <si>
    <t>34　介護休業制度の有無</t>
    <rPh sb="3" eb="5">
      <t>カイゴ</t>
    </rPh>
    <rPh sb="5" eb="7">
      <t>キュウギョウ</t>
    </rPh>
    <rPh sb="7" eb="9">
      <t>セイド</t>
    </rPh>
    <rPh sb="10" eb="12">
      <t>ウム</t>
    </rPh>
    <phoneticPr fontId="4"/>
  </si>
  <si>
    <t>35　育児休業制度の有無</t>
    <rPh sb="3" eb="5">
      <t>イクジ</t>
    </rPh>
    <rPh sb="5" eb="7">
      <t>キュウギョウ</t>
    </rPh>
    <rPh sb="7" eb="9">
      <t>セイド</t>
    </rPh>
    <rPh sb="10" eb="12">
      <t>ウム</t>
    </rPh>
    <phoneticPr fontId="4"/>
  </si>
  <si>
    <t>36　女性管理職の有無</t>
    <rPh sb="3" eb="5">
      <t>ジョセイ</t>
    </rPh>
    <rPh sb="5" eb="7">
      <t>カンリ</t>
    </rPh>
    <rPh sb="7" eb="8">
      <t>ショク</t>
    </rPh>
    <rPh sb="9" eb="11">
      <t>ウム</t>
    </rPh>
    <phoneticPr fontId="4"/>
  </si>
  <si>
    <t>ない</t>
  </si>
  <si>
    <t>37　全管理職のうち女性管理職の割合</t>
    <rPh sb="3" eb="4">
      <t>ゼン</t>
    </rPh>
    <rPh sb="4" eb="6">
      <t>カンリ</t>
    </rPh>
    <rPh sb="6" eb="7">
      <t>ショク</t>
    </rPh>
    <rPh sb="10" eb="12">
      <t>ジョセイ</t>
    </rPh>
    <rPh sb="12" eb="14">
      <t>カンリ</t>
    </rPh>
    <rPh sb="14" eb="15">
      <t>ショク</t>
    </rPh>
    <rPh sb="16" eb="18">
      <t>ワリアイ</t>
    </rPh>
    <phoneticPr fontId="4"/>
  </si>
  <si>
    <t>38　セクシャルハラスメントへの対策</t>
    <rPh sb="16" eb="18">
      <t>タイサク</t>
    </rPh>
    <phoneticPr fontId="4"/>
  </si>
  <si>
    <t>調査票</t>
    <rPh sb="0" eb="3">
      <t>チョウサヒョウ</t>
    </rPh>
    <phoneticPr fontId="10"/>
  </si>
  <si>
    <t>卸売･小売業</t>
    <phoneticPr fontId="4"/>
  </si>
  <si>
    <t>ある</t>
    <phoneticPr fontId="4"/>
  </si>
  <si>
    <t>ない</t>
    <phoneticPr fontId="4"/>
  </si>
  <si>
    <t>ある</t>
    <phoneticPr fontId="4"/>
  </si>
  <si>
    <t>ない</t>
    <phoneticPr fontId="4"/>
  </si>
  <si>
    <t>雇用に関する問題や取り組みを考える必要があるか（％）</t>
    <phoneticPr fontId="4"/>
  </si>
  <si>
    <t>女性管理職の有無（％）</t>
    <phoneticPr fontId="4"/>
  </si>
  <si>
    <t>飲食店・宿泊業</t>
    <phoneticPr fontId="4"/>
  </si>
  <si>
    <t>４時間未満</t>
    <phoneticPr fontId="4"/>
  </si>
  <si>
    <t>４時間以上
５時間未満</t>
    <phoneticPr fontId="4"/>
  </si>
  <si>
    <t>５時間以上
６時間未満</t>
    <phoneticPr fontId="4"/>
  </si>
  <si>
    <t>６時間以上
７時間未満</t>
    <phoneticPr fontId="4"/>
  </si>
  <si>
    <t>無回答</t>
    <phoneticPr fontId="4"/>
  </si>
  <si>
    <t>４時間以上
５時間未満</t>
    <phoneticPr fontId="4"/>
  </si>
  <si>
    <t>５時間以上
６時間未満</t>
    <phoneticPr fontId="4"/>
  </si>
  <si>
    <t>６時間以上
７時間未満</t>
    <phoneticPr fontId="4"/>
  </si>
  <si>
    <t>４時間以上
５時間未満</t>
    <phoneticPr fontId="4"/>
  </si>
  <si>
    <t>５時間以上
６時間未満</t>
    <phoneticPr fontId="4"/>
  </si>
  <si>
    <t>６時間以上
７時間未満</t>
    <phoneticPr fontId="4"/>
  </si>
  <si>
    <t>４時間以上
５時間未満</t>
    <phoneticPr fontId="4"/>
  </si>
  <si>
    <t>５時間以上
６時間未満</t>
    <phoneticPr fontId="4"/>
  </si>
  <si>
    <t>６時間以上
７時間未満</t>
    <phoneticPr fontId="4"/>
  </si>
  <si>
    <t>あり</t>
    <phoneticPr fontId="4"/>
  </si>
  <si>
    <t>なし</t>
    <phoneticPr fontId="4"/>
  </si>
  <si>
    <t>介護休業制度以外の支援制度について（％）</t>
    <phoneticPr fontId="4"/>
  </si>
  <si>
    <t>なし</t>
    <phoneticPr fontId="10"/>
  </si>
  <si>
    <t>臨時従業員（派遣職員）・パートタイム労働者の常用従業員への転換について</t>
    <rPh sb="0" eb="2">
      <t>リンジ</t>
    </rPh>
    <rPh sb="2" eb="5">
      <t>ジュウギョウイン</t>
    </rPh>
    <rPh sb="6" eb="8">
      <t>ハケン</t>
    </rPh>
    <rPh sb="8" eb="10">
      <t>ショクイン</t>
    </rPh>
    <rPh sb="18" eb="21">
      <t>ロウドウシャ</t>
    </rPh>
    <rPh sb="22" eb="24">
      <t>ジョウヨウ</t>
    </rPh>
    <rPh sb="24" eb="27">
      <t>ジュウギョウイン</t>
    </rPh>
    <rPh sb="29" eb="31">
      <t>テンカン</t>
    </rPh>
    <phoneticPr fontId="4"/>
  </si>
  <si>
    <t>次世代育成支援対策推進法にもとづく一般事業主行動計画について</t>
    <rPh sb="0" eb="3">
      <t>ジセダイ</t>
    </rPh>
    <rPh sb="3" eb="5">
      <t>イクセイ</t>
    </rPh>
    <rPh sb="5" eb="7">
      <t>シエン</t>
    </rPh>
    <rPh sb="7" eb="9">
      <t>タイサク</t>
    </rPh>
    <rPh sb="9" eb="11">
      <t>スイシン</t>
    </rPh>
    <rPh sb="11" eb="12">
      <t>ホウ</t>
    </rPh>
    <rPh sb="17" eb="19">
      <t>イッパン</t>
    </rPh>
    <rPh sb="19" eb="22">
      <t>ジギョウヌシ</t>
    </rPh>
    <rPh sb="22" eb="24">
      <t>コウドウ</t>
    </rPh>
    <rPh sb="24" eb="26">
      <t>ケイカク</t>
    </rPh>
    <phoneticPr fontId="4"/>
  </si>
  <si>
    <t>策定した</t>
    <rPh sb="0" eb="2">
      <t>サクテイ</t>
    </rPh>
    <phoneticPr fontId="4"/>
  </si>
  <si>
    <t>策定中</t>
    <rPh sb="0" eb="3">
      <t>サクテイチュウ</t>
    </rPh>
    <phoneticPr fontId="4"/>
  </si>
  <si>
    <t>策定しない</t>
    <rPh sb="0" eb="2">
      <t>サクテイ</t>
    </rPh>
    <phoneticPr fontId="4"/>
  </si>
  <si>
    <t>知らない</t>
    <rPh sb="0" eb="1">
      <t>シ</t>
    </rPh>
    <phoneticPr fontId="4"/>
  </si>
  <si>
    <t>一般事業主行動計画について（％）</t>
    <rPh sb="0" eb="2">
      <t>イッパン</t>
    </rPh>
    <rPh sb="2" eb="5">
      <t>ジギョウヌシ</t>
    </rPh>
    <rPh sb="5" eb="7">
      <t>コウドウ</t>
    </rPh>
    <rPh sb="7" eb="9">
      <t>ケイカク</t>
    </rPh>
    <phoneticPr fontId="4"/>
  </si>
  <si>
    <t>一般事業主行動計画について（社）</t>
    <rPh sb="0" eb="2">
      <t>イッパン</t>
    </rPh>
    <rPh sb="2" eb="5">
      <t>ジギョウヌシ</t>
    </rPh>
    <rPh sb="5" eb="7">
      <t>コウドウ</t>
    </rPh>
    <rPh sb="7" eb="9">
      <t>ケイカク</t>
    </rPh>
    <rPh sb="14" eb="15">
      <t>シャ</t>
    </rPh>
    <phoneticPr fontId="4"/>
  </si>
  <si>
    <t>業種別　一般事業主行動計画について（％）</t>
    <rPh sb="0" eb="2">
      <t>ギョウシュ</t>
    </rPh>
    <rPh sb="2" eb="3">
      <t>ベツ</t>
    </rPh>
    <rPh sb="4" eb="6">
      <t>イッパン</t>
    </rPh>
    <rPh sb="6" eb="9">
      <t>ジギョウヌシ</t>
    </rPh>
    <rPh sb="9" eb="11">
      <t>コウドウ</t>
    </rPh>
    <rPh sb="11" eb="13">
      <t>ケイカク</t>
    </rPh>
    <phoneticPr fontId="4"/>
  </si>
  <si>
    <t>業種別　一般事業主行動計画について（社）</t>
    <rPh sb="0" eb="2">
      <t>ギョウシュ</t>
    </rPh>
    <rPh sb="2" eb="3">
      <t>ベツ</t>
    </rPh>
    <rPh sb="4" eb="6">
      <t>イッパン</t>
    </rPh>
    <rPh sb="6" eb="9">
      <t>ジギョウヌシ</t>
    </rPh>
    <rPh sb="9" eb="11">
      <t>コウドウ</t>
    </rPh>
    <rPh sb="11" eb="13">
      <t>ケイカク</t>
    </rPh>
    <rPh sb="18" eb="19">
      <t>シャ</t>
    </rPh>
    <phoneticPr fontId="4"/>
  </si>
  <si>
    <t>規模別　一般事業主行動計画について（％）</t>
    <rPh sb="0" eb="2">
      <t>キボ</t>
    </rPh>
    <rPh sb="2" eb="3">
      <t>ベツ</t>
    </rPh>
    <rPh sb="4" eb="6">
      <t>イッパン</t>
    </rPh>
    <rPh sb="6" eb="9">
      <t>ジギョウヌシ</t>
    </rPh>
    <rPh sb="9" eb="11">
      <t>コウドウ</t>
    </rPh>
    <rPh sb="11" eb="13">
      <t>ケイカク</t>
    </rPh>
    <phoneticPr fontId="4"/>
  </si>
  <si>
    <t>規模別　一般事業主行動計画について（社）</t>
    <rPh sb="0" eb="2">
      <t>キボ</t>
    </rPh>
    <rPh sb="2" eb="3">
      <t>ベツ</t>
    </rPh>
    <rPh sb="4" eb="6">
      <t>イッパン</t>
    </rPh>
    <rPh sb="6" eb="9">
      <t>ジギョウヌシ</t>
    </rPh>
    <rPh sb="9" eb="11">
      <t>コウドウ</t>
    </rPh>
    <rPh sb="11" eb="13">
      <t>ケイカク</t>
    </rPh>
    <rPh sb="18" eb="19">
      <t>シャ</t>
    </rPh>
    <phoneticPr fontId="4"/>
  </si>
  <si>
    <t>実施している</t>
    <rPh sb="0" eb="2">
      <t>ジッシ</t>
    </rPh>
    <phoneticPr fontId="4"/>
  </si>
  <si>
    <t>次世代育成支援対策推進法の一般事業主行動計画について</t>
    <rPh sb="0" eb="3">
      <t>ジセダイ</t>
    </rPh>
    <rPh sb="3" eb="5">
      <t>イクセイ</t>
    </rPh>
    <rPh sb="5" eb="7">
      <t>シエン</t>
    </rPh>
    <rPh sb="7" eb="9">
      <t>タイサク</t>
    </rPh>
    <rPh sb="9" eb="11">
      <t>スイシン</t>
    </rPh>
    <rPh sb="11" eb="12">
      <t>ホウ</t>
    </rPh>
    <rPh sb="13" eb="15">
      <t>イッパン</t>
    </rPh>
    <rPh sb="15" eb="18">
      <t>ジギョウヌシ</t>
    </rPh>
    <rPh sb="18" eb="20">
      <t>コウドウ</t>
    </rPh>
    <rPh sb="20" eb="22">
      <t>ケイカク</t>
    </rPh>
    <phoneticPr fontId="4"/>
  </si>
  <si>
    <t>割合を定めて女性を
管理職に登用している。</t>
    <rPh sb="0" eb="2">
      <t>ワリアイ</t>
    </rPh>
    <rPh sb="3" eb="4">
      <t>サダ</t>
    </rPh>
    <rPh sb="6" eb="8">
      <t>ジョセイ</t>
    </rPh>
    <rPh sb="10" eb="12">
      <t>カンリ</t>
    </rPh>
    <rPh sb="12" eb="13">
      <t>ショク</t>
    </rPh>
    <rPh sb="14" eb="16">
      <t>トウヨウ</t>
    </rPh>
    <phoneticPr fontId="4"/>
  </si>
  <si>
    <t>雇用調整
あり</t>
    <rPh sb="0" eb="2">
      <t>コヨウ</t>
    </rPh>
    <rPh sb="2" eb="4">
      <t>チョウセイ</t>
    </rPh>
    <phoneticPr fontId="4"/>
  </si>
  <si>
    <t>なし</t>
    <phoneticPr fontId="4"/>
  </si>
  <si>
    <t>①常用雇用で再雇用</t>
    <rPh sb="1" eb="3">
      <t>ジョウヨウ</t>
    </rPh>
    <rPh sb="3" eb="5">
      <t>コヨウ</t>
    </rPh>
    <rPh sb="6" eb="9">
      <t>サイコヨウ</t>
    </rPh>
    <phoneticPr fontId="4"/>
  </si>
  <si>
    <t>②パートタイマー・アルバイトで再雇用</t>
    <rPh sb="15" eb="18">
      <t>サイコヨウ</t>
    </rPh>
    <phoneticPr fontId="4"/>
  </si>
  <si>
    <t>性別役割分担の慣行を改善するよう努めている（％）</t>
    <rPh sb="0" eb="2">
      <t>セイベツ</t>
    </rPh>
    <rPh sb="2" eb="4">
      <t>ヤクワリ</t>
    </rPh>
    <rPh sb="4" eb="6">
      <t>ブンタン</t>
    </rPh>
    <rPh sb="7" eb="9">
      <t>カンコウ</t>
    </rPh>
    <rPh sb="10" eb="12">
      <t>カイゼン</t>
    </rPh>
    <rPh sb="16" eb="17">
      <t>ツト</t>
    </rPh>
    <phoneticPr fontId="4"/>
  </si>
  <si>
    <t>規模別　性別役割分担の慣行を改善するよう努めている（％）</t>
    <rPh sb="0" eb="3">
      <t>キボベツ</t>
    </rPh>
    <rPh sb="4" eb="6">
      <t>セイベツ</t>
    </rPh>
    <rPh sb="6" eb="8">
      <t>ヤクワリ</t>
    </rPh>
    <rPh sb="8" eb="10">
      <t>ブンタン</t>
    </rPh>
    <rPh sb="11" eb="13">
      <t>カンコウ</t>
    </rPh>
    <rPh sb="14" eb="16">
      <t>カイゼン</t>
    </rPh>
    <rPh sb="20" eb="21">
      <t>ツト</t>
    </rPh>
    <phoneticPr fontId="4"/>
  </si>
  <si>
    <t>努めている</t>
    <rPh sb="0" eb="1">
      <t>ツト</t>
    </rPh>
    <phoneticPr fontId="4"/>
  </si>
  <si>
    <t>努めていない</t>
    <rPh sb="0" eb="1">
      <t>ツト</t>
    </rPh>
    <phoneticPr fontId="4"/>
  </si>
  <si>
    <t>女性管理職登用の有無（％）</t>
    <rPh sb="0" eb="2">
      <t>ジョセイ</t>
    </rPh>
    <rPh sb="2" eb="4">
      <t>カンリ</t>
    </rPh>
    <rPh sb="4" eb="5">
      <t>ショク</t>
    </rPh>
    <rPh sb="5" eb="7">
      <t>トウヨウ</t>
    </rPh>
    <rPh sb="8" eb="10">
      <t>ウム</t>
    </rPh>
    <phoneticPr fontId="4"/>
  </si>
  <si>
    <t>規模別　女性管理職登用の有無（％）</t>
    <rPh sb="0" eb="3">
      <t>キボベツ</t>
    </rPh>
    <rPh sb="4" eb="6">
      <t>ジョセイ</t>
    </rPh>
    <rPh sb="6" eb="8">
      <t>カンリ</t>
    </rPh>
    <rPh sb="8" eb="9">
      <t>ショク</t>
    </rPh>
    <rPh sb="9" eb="11">
      <t>トウヨウ</t>
    </rPh>
    <rPh sb="12" eb="14">
      <t>ウム</t>
    </rPh>
    <phoneticPr fontId="4"/>
  </si>
  <si>
    <t>8時間
超</t>
    <rPh sb="1" eb="3">
      <t>ジカン</t>
    </rPh>
    <rPh sb="4" eb="5">
      <t>チョウ</t>
    </rPh>
    <phoneticPr fontId="4"/>
  </si>
  <si>
    <t>7時間
超</t>
    <rPh sb="1" eb="3">
      <t>ジカン</t>
    </rPh>
    <rPh sb="4" eb="5">
      <t>チョウ</t>
    </rPh>
    <phoneticPr fontId="4"/>
  </si>
  <si>
    <t>8時間
超</t>
    <rPh sb="1" eb="3">
      <t>ジカン</t>
    </rPh>
    <rPh sb="4" eb="5">
      <t>コ</t>
    </rPh>
    <phoneticPr fontId="4"/>
  </si>
  <si>
    <t>7.5時間
未満</t>
    <rPh sb="3" eb="5">
      <t>ジカン</t>
    </rPh>
    <rPh sb="6" eb="8">
      <t>ミマン</t>
    </rPh>
    <phoneticPr fontId="4"/>
  </si>
  <si>
    <t>7.5時間以上
8時間未満</t>
    <rPh sb="3" eb="5">
      <t>ジカン</t>
    </rPh>
    <rPh sb="5" eb="7">
      <t>イジョウ</t>
    </rPh>
    <rPh sb="9" eb="11">
      <t>ジカン</t>
    </rPh>
    <rPh sb="11" eb="13">
      <t>ミマン</t>
    </rPh>
    <phoneticPr fontId="4"/>
  </si>
  <si>
    <t>なし</t>
    <phoneticPr fontId="10"/>
  </si>
  <si>
    <t>常用雇用で再雇用</t>
    <rPh sb="0" eb="2">
      <t>ジョウヨウ</t>
    </rPh>
    <rPh sb="2" eb="4">
      <t>コヨウ</t>
    </rPh>
    <rPh sb="5" eb="6">
      <t>サイ</t>
    </rPh>
    <rPh sb="6" eb="8">
      <t>コヨウ</t>
    </rPh>
    <phoneticPr fontId="4"/>
  </si>
  <si>
    <t>パートタイマー・アルバイトで再雇用</t>
    <rPh sb="14" eb="15">
      <t>サイ</t>
    </rPh>
    <rPh sb="15" eb="17">
      <t>コヨウ</t>
    </rPh>
    <phoneticPr fontId="4"/>
  </si>
  <si>
    <t>出産･育児･介護等による退職者の再雇用制度（％）</t>
    <rPh sb="0" eb="2">
      <t>シュッサン</t>
    </rPh>
    <rPh sb="3" eb="5">
      <t>イクジ</t>
    </rPh>
    <rPh sb="6" eb="9">
      <t>カイゴナド</t>
    </rPh>
    <rPh sb="12" eb="15">
      <t>タイショクシャ</t>
    </rPh>
    <rPh sb="16" eb="19">
      <t>サイコヨウ</t>
    </rPh>
    <rPh sb="19" eb="21">
      <t>セイド</t>
    </rPh>
    <phoneticPr fontId="4"/>
  </si>
  <si>
    <t>規模別　出産･育児･介護等による退職者の再雇用制度（％）</t>
    <rPh sb="0" eb="3">
      <t>キボベツ</t>
    </rPh>
    <rPh sb="4" eb="6">
      <t>シュッサン</t>
    </rPh>
    <rPh sb="7" eb="9">
      <t>イクジ</t>
    </rPh>
    <rPh sb="10" eb="13">
      <t>カイゴナド</t>
    </rPh>
    <rPh sb="16" eb="19">
      <t>タイショクシャ</t>
    </rPh>
    <rPh sb="20" eb="23">
      <t>サイコヨウ</t>
    </rPh>
    <rPh sb="23" eb="25">
      <t>セイド</t>
    </rPh>
    <phoneticPr fontId="4"/>
  </si>
  <si>
    <t>実施していない</t>
    <rPh sb="0" eb="2">
      <t>ジッシ</t>
    </rPh>
    <phoneticPr fontId="4"/>
  </si>
  <si>
    <t>週休2日制度の実施状況（規模別）</t>
    <rPh sb="0" eb="2">
      <t>シュウキュウ</t>
    </rPh>
    <rPh sb="3" eb="4">
      <t>カ</t>
    </rPh>
    <rPh sb="4" eb="6">
      <t>セイド</t>
    </rPh>
    <rPh sb="7" eb="9">
      <t>ジッシ</t>
    </rPh>
    <rPh sb="9" eb="11">
      <t>ジョウキョウ</t>
    </rPh>
    <rPh sb="12" eb="14">
      <t>キボ</t>
    </rPh>
    <rPh sb="14" eb="15">
      <t>ベツ</t>
    </rPh>
    <phoneticPr fontId="4"/>
  </si>
  <si>
    <t>1週間
単位</t>
    <rPh sb="1" eb="3">
      <t>シュウカン</t>
    </rPh>
    <rPh sb="4" eb="6">
      <t>タンイ</t>
    </rPh>
    <phoneticPr fontId="4"/>
  </si>
  <si>
    <t>1ヵ月
単位</t>
    <rPh sb="0" eb="3">
      <t>イッカゲツ</t>
    </rPh>
    <rPh sb="4" eb="6">
      <t>タンイ</t>
    </rPh>
    <phoneticPr fontId="4"/>
  </si>
  <si>
    <t>1年
単位</t>
    <rPh sb="1" eb="2">
      <t>ネン</t>
    </rPh>
    <rPh sb="3" eb="5">
      <t>タンイ</t>
    </rPh>
    <phoneticPr fontId="4"/>
  </si>
  <si>
    <t>採用
なし</t>
    <rPh sb="0" eb="2">
      <t>サイヨウ</t>
    </rPh>
    <phoneticPr fontId="4"/>
  </si>
  <si>
    <t>有給休暇取得状況(常用)</t>
    <rPh sb="0" eb="2">
      <t>ユウキュウ</t>
    </rPh>
    <rPh sb="2" eb="4">
      <t>キュウカ</t>
    </rPh>
    <rPh sb="4" eb="6">
      <t>シュトク</t>
    </rPh>
    <rPh sb="6" eb="8">
      <t>ジョウキョウ</t>
    </rPh>
    <rPh sb="9" eb="11">
      <t>ジョウヨウ</t>
    </rPh>
    <phoneticPr fontId="4"/>
  </si>
  <si>
    <t>有給休暇取得状況(ﾊﾟｰﾄ)</t>
    <rPh sb="0" eb="2">
      <t>ユウキュウ</t>
    </rPh>
    <rPh sb="2" eb="4">
      <t>キュウカ</t>
    </rPh>
    <rPh sb="4" eb="6">
      <t>シュトク</t>
    </rPh>
    <rPh sb="6" eb="8">
      <t>ジョウキョウ</t>
    </rPh>
    <phoneticPr fontId="4"/>
  </si>
  <si>
    <t>雇用調整
なし</t>
    <rPh sb="0" eb="2">
      <t>コヨウ</t>
    </rPh>
    <rPh sb="2" eb="4">
      <t>チョウセイ</t>
    </rPh>
    <phoneticPr fontId="4"/>
  </si>
  <si>
    <t>勤務時間
短縮</t>
    <rPh sb="0" eb="2">
      <t>キンム</t>
    </rPh>
    <rPh sb="2" eb="4">
      <t>ジカン</t>
    </rPh>
    <rPh sb="5" eb="7">
      <t>タンシュク</t>
    </rPh>
    <phoneticPr fontId="4"/>
  </si>
  <si>
    <t>看護休暇</t>
    <rPh sb="0" eb="2">
      <t>カンゴ</t>
    </rPh>
    <rPh sb="2" eb="4">
      <t>キュウカ</t>
    </rPh>
    <phoneticPr fontId="4"/>
  </si>
  <si>
    <t>事業所内
託児所</t>
    <rPh sb="0" eb="2">
      <t>ジギョウ</t>
    </rPh>
    <rPh sb="2" eb="3">
      <t>ショ</t>
    </rPh>
    <rPh sb="3" eb="4">
      <t>ナイ</t>
    </rPh>
    <rPh sb="5" eb="8">
      <t>タクジショ</t>
    </rPh>
    <phoneticPr fontId="4"/>
  </si>
  <si>
    <t>実施して
いない</t>
    <rPh sb="0" eb="2">
      <t>ジッシ</t>
    </rPh>
    <phoneticPr fontId="4"/>
  </si>
  <si>
    <t>未就学児養育者への支援制度</t>
    <rPh sb="0" eb="3">
      <t>ミシュウガク</t>
    </rPh>
    <rPh sb="3" eb="4">
      <t>ジ</t>
    </rPh>
    <rPh sb="4" eb="7">
      <t>ヨウイクシャ</t>
    </rPh>
    <rPh sb="9" eb="11">
      <t>シエン</t>
    </rPh>
    <rPh sb="11" eb="13">
      <t>セイド</t>
    </rPh>
    <phoneticPr fontId="4"/>
  </si>
  <si>
    <t>問2-計</t>
    <phoneticPr fontId="4"/>
  </si>
  <si>
    <t>&lt;100</t>
    <phoneticPr fontId="4"/>
  </si>
  <si>
    <t>問26</t>
    <rPh sb="0" eb="1">
      <t>トイ</t>
    </rPh>
    <phoneticPr fontId="4"/>
  </si>
  <si>
    <t>介護休業制度以外の支援制度（複数回答可）</t>
    <rPh sb="0" eb="2">
      <t>カイゴ</t>
    </rPh>
    <rPh sb="2" eb="4">
      <t>キュウギョウ</t>
    </rPh>
    <rPh sb="4" eb="6">
      <t>セイド</t>
    </rPh>
    <rPh sb="6" eb="8">
      <t>イガイ</t>
    </rPh>
    <rPh sb="9" eb="11">
      <t>シエン</t>
    </rPh>
    <rPh sb="11" eb="13">
      <t>セイド</t>
    </rPh>
    <rPh sb="14" eb="16">
      <t>フクスウ</t>
    </rPh>
    <rPh sb="16" eb="18">
      <t>カイトウ</t>
    </rPh>
    <rPh sb="18" eb="19">
      <t>カ</t>
    </rPh>
    <phoneticPr fontId="4"/>
  </si>
  <si>
    <t>50％
以上</t>
    <rPh sb="4" eb="6">
      <t>イジョウ</t>
    </rPh>
    <phoneticPr fontId="4"/>
  </si>
  <si>
    <t>完全週休
2日</t>
    <rPh sb="0" eb="2">
      <t>カンゼン</t>
    </rPh>
    <rPh sb="2" eb="4">
      <t>シュウキュウ</t>
    </rPh>
    <rPh sb="6" eb="7">
      <t>カ</t>
    </rPh>
    <phoneticPr fontId="4"/>
  </si>
  <si>
    <t>月3回
週休2日</t>
    <rPh sb="0" eb="1">
      <t>ツキ</t>
    </rPh>
    <rPh sb="2" eb="3">
      <t>カイ</t>
    </rPh>
    <rPh sb="4" eb="6">
      <t>シュウキュウ</t>
    </rPh>
    <rPh sb="7" eb="8">
      <t>カ</t>
    </rPh>
    <phoneticPr fontId="4"/>
  </si>
  <si>
    <t>隔週
週休2日</t>
    <rPh sb="0" eb="2">
      <t>カクシュウ</t>
    </rPh>
    <rPh sb="3" eb="5">
      <t>シュウキュウ</t>
    </rPh>
    <rPh sb="6" eb="7">
      <t>カ</t>
    </rPh>
    <phoneticPr fontId="4"/>
  </si>
  <si>
    <t>月2回
週休2日</t>
    <rPh sb="0" eb="1">
      <t>ツキ</t>
    </rPh>
    <rPh sb="2" eb="3">
      <t>カイ</t>
    </rPh>
    <rPh sb="4" eb="6">
      <t>シュウキュウ</t>
    </rPh>
    <rPh sb="7" eb="8">
      <t>カ</t>
    </rPh>
    <phoneticPr fontId="4"/>
  </si>
  <si>
    <t>月1回
週休2日</t>
    <rPh sb="0" eb="1">
      <t>ツキ</t>
    </rPh>
    <rPh sb="2" eb="3">
      <t>カイ</t>
    </rPh>
    <rPh sb="4" eb="6">
      <t>シュウキュウ</t>
    </rPh>
    <rPh sb="7" eb="8">
      <t>カ</t>
    </rPh>
    <phoneticPr fontId="4"/>
  </si>
  <si>
    <t>その他の
週休2日</t>
    <rPh sb="2" eb="3">
      <t>タ</t>
    </rPh>
    <rPh sb="5" eb="7">
      <t>シュウキュウ</t>
    </rPh>
    <rPh sb="8" eb="9">
      <t>カ</t>
    </rPh>
    <phoneticPr fontId="4"/>
  </si>
  <si>
    <t>定めて
いる</t>
    <rPh sb="0" eb="1">
      <t>サダ</t>
    </rPh>
    <phoneticPr fontId="4"/>
  </si>
  <si>
    <t>定めて
いない</t>
    <rPh sb="0" eb="1">
      <t>サダ</t>
    </rPh>
    <phoneticPr fontId="4"/>
  </si>
  <si>
    <t>育児休業制度の
労働協約･就業規則への定め</t>
    <rPh sb="0" eb="2">
      <t>イクジ</t>
    </rPh>
    <rPh sb="2" eb="4">
      <t>キュウギョウ</t>
    </rPh>
    <rPh sb="4" eb="6">
      <t>セイド</t>
    </rPh>
    <rPh sb="8" eb="10">
      <t>ロウドウ</t>
    </rPh>
    <rPh sb="10" eb="12">
      <t>キョウヤク</t>
    </rPh>
    <rPh sb="13" eb="15">
      <t>シュウギョウ</t>
    </rPh>
    <rPh sb="15" eb="17">
      <t>キソク</t>
    </rPh>
    <rPh sb="19" eb="20">
      <t>サダ</t>
    </rPh>
    <phoneticPr fontId="4"/>
  </si>
  <si>
    <t>1歳未満
まで</t>
    <rPh sb="1" eb="4">
      <t>サイミマン</t>
    </rPh>
    <phoneticPr fontId="4"/>
  </si>
  <si>
    <t>2歳未満
まで</t>
    <rPh sb="1" eb="2">
      <t>サイ</t>
    </rPh>
    <rPh sb="2" eb="4">
      <t>ミマン</t>
    </rPh>
    <phoneticPr fontId="4"/>
  </si>
  <si>
    <t>3歳未満
まで</t>
    <rPh sb="1" eb="2">
      <t>サイ</t>
    </rPh>
    <rPh sb="2" eb="4">
      <t>ミマン</t>
    </rPh>
    <phoneticPr fontId="4"/>
  </si>
  <si>
    <t>3歳以上
小学校まで</t>
    <rPh sb="1" eb="2">
      <t>サイ</t>
    </rPh>
    <rPh sb="2" eb="4">
      <t>イジョウ</t>
    </rPh>
    <rPh sb="5" eb="8">
      <t>ショウガッコウ</t>
    </rPh>
    <phoneticPr fontId="4"/>
  </si>
  <si>
    <t>育児休業制度取得状況</t>
    <rPh sb="0" eb="2">
      <t>イクジ</t>
    </rPh>
    <rPh sb="2" eb="4">
      <t>キュウギョウ</t>
    </rPh>
    <rPh sb="4" eb="6">
      <t>セイド</t>
    </rPh>
    <rPh sb="6" eb="8">
      <t>シュトク</t>
    </rPh>
    <rPh sb="8" eb="10">
      <t>ジョウキョウ</t>
    </rPh>
    <phoneticPr fontId="4"/>
  </si>
  <si>
    <t>配偶者
出産男性</t>
    <rPh sb="0" eb="3">
      <t>ハイグウシャ</t>
    </rPh>
    <rPh sb="4" eb="6">
      <t>シュッサン</t>
    </rPh>
    <rPh sb="6" eb="8">
      <t>ダンセイ</t>
    </rPh>
    <phoneticPr fontId="4"/>
  </si>
  <si>
    <t>内育児休業
取得者</t>
    <rPh sb="0" eb="1">
      <t>ウチ</t>
    </rPh>
    <rPh sb="1" eb="3">
      <t>イクジ</t>
    </rPh>
    <rPh sb="3" eb="5">
      <t>キュウギョウ</t>
    </rPh>
    <rPh sb="6" eb="9">
      <t>シュトクシャ</t>
    </rPh>
    <phoneticPr fontId="4"/>
  </si>
  <si>
    <t>介護休業制度の
労働協約･就業規則への定め</t>
    <rPh sb="0" eb="2">
      <t>カイゴ</t>
    </rPh>
    <rPh sb="2" eb="4">
      <t>キュウギョウ</t>
    </rPh>
    <rPh sb="4" eb="6">
      <t>セイド</t>
    </rPh>
    <rPh sb="8" eb="10">
      <t>ロウドウ</t>
    </rPh>
    <rPh sb="10" eb="12">
      <t>キョウヤク</t>
    </rPh>
    <rPh sb="13" eb="15">
      <t>シュウギョウ</t>
    </rPh>
    <rPh sb="15" eb="17">
      <t>キソク</t>
    </rPh>
    <rPh sb="19" eb="20">
      <t>サダ</t>
    </rPh>
    <phoneticPr fontId="4"/>
  </si>
  <si>
    <t>3ヶ月から
1年まで</t>
    <rPh sb="2" eb="3">
      <t>ゲツ</t>
    </rPh>
    <rPh sb="7" eb="8">
      <t>ネン</t>
    </rPh>
    <phoneticPr fontId="4"/>
  </si>
  <si>
    <t>出産・育児・介護等による
退職者の再雇用制度</t>
    <rPh sb="0" eb="2">
      <t>シュッサン</t>
    </rPh>
    <rPh sb="3" eb="5">
      <t>イクジ</t>
    </rPh>
    <rPh sb="6" eb="8">
      <t>カイゴ</t>
    </rPh>
    <rPh sb="8" eb="9">
      <t>トウ</t>
    </rPh>
    <rPh sb="13" eb="16">
      <t>タイショクシャ</t>
    </rPh>
    <rPh sb="17" eb="20">
      <t>サイコヨウ</t>
    </rPh>
    <rPh sb="20" eb="22">
      <t>セイド</t>
    </rPh>
    <phoneticPr fontId="4"/>
  </si>
  <si>
    <t>出産･育児･介護等による退職者の再雇用</t>
    <rPh sb="0" eb="2">
      <t>シュッサン</t>
    </rPh>
    <rPh sb="3" eb="5">
      <t>イクジ</t>
    </rPh>
    <rPh sb="6" eb="8">
      <t>カイゴ</t>
    </rPh>
    <rPh sb="8" eb="9">
      <t>トウ</t>
    </rPh>
    <rPh sb="12" eb="15">
      <t>タイショクシャ</t>
    </rPh>
    <rPh sb="16" eb="19">
      <t>サイコヨウ</t>
    </rPh>
    <phoneticPr fontId="4"/>
  </si>
  <si>
    <t>問28</t>
    <rPh sb="0" eb="1">
      <t>トイ</t>
    </rPh>
    <phoneticPr fontId="4"/>
  </si>
  <si>
    <t>苦情機関
相談窓口</t>
    <rPh sb="0" eb="2">
      <t>クジョウ</t>
    </rPh>
    <rPh sb="2" eb="4">
      <t>キカン</t>
    </rPh>
    <rPh sb="5" eb="7">
      <t>ソウダン</t>
    </rPh>
    <rPh sb="7" eb="9">
      <t>マドグチ</t>
    </rPh>
    <phoneticPr fontId="4"/>
  </si>
  <si>
    <t>パートタイマー
1時間賃金</t>
    <rPh sb="9" eb="11">
      <t>ジカン</t>
    </rPh>
    <rPh sb="11" eb="13">
      <t>チンギン</t>
    </rPh>
    <phoneticPr fontId="4"/>
  </si>
  <si>
    <t>一週所定
労働時間</t>
    <rPh sb="0" eb="2">
      <t>イッシュウ</t>
    </rPh>
    <rPh sb="2" eb="4">
      <t>ショテイ</t>
    </rPh>
    <rPh sb="5" eb="7">
      <t>ロウドウ</t>
    </rPh>
    <rPh sb="7" eb="9">
      <t>ジカン</t>
    </rPh>
    <phoneticPr fontId="4"/>
  </si>
  <si>
    <t>常用</t>
    <rPh sb="0" eb="2">
      <t>ジョウヨウ</t>
    </rPh>
    <phoneticPr fontId="4"/>
  </si>
  <si>
    <t>所定労働時間（規模別）</t>
    <rPh sb="0" eb="2">
      <t>ショテイ</t>
    </rPh>
    <rPh sb="2" eb="4">
      <t>ロウドウ</t>
    </rPh>
    <rPh sb="4" eb="6">
      <t>ジカン</t>
    </rPh>
    <rPh sb="7" eb="10">
      <t>キボベツ</t>
    </rPh>
    <phoneticPr fontId="4"/>
  </si>
  <si>
    <t>所定労働時間（業種別）</t>
    <rPh sb="0" eb="2">
      <t>ショテイ</t>
    </rPh>
    <rPh sb="2" eb="4">
      <t>ロウドウ</t>
    </rPh>
    <rPh sb="4" eb="6">
      <t>ジカン</t>
    </rPh>
    <rPh sb="7" eb="9">
      <t>ギョウシュ</t>
    </rPh>
    <rPh sb="9" eb="10">
      <t>ベツ</t>
    </rPh>
    <phoneticPr fontId="4"/>
  </si>
  <si>
    <t>所定外労働時間</t>
    <rPh sb="0" eb="2">
      <t>ショテイ</t>
    </rPh>
    <rPh sb="2" eb="3">
      <t>ガイ</t>
    </rPh>
    <rPh sb="3" eb="5">
      <t>ロウドウ</t>
    </rPh>
    <rPh sb="5" eb="7">
      <t>ジカン</t>
    </rPh>
    <phoneticPr fontId="4"/>
  </si>
  <si>
    <t>退職金制度の有無（社）</t>
    <rPh sb="0" eb="3">
      <t>タイショクキン</t>
    </rPh>
    <rPh sb="3" eb="5">
      <t>セイド</t>
    </rPh>
    <rPh sb="6" eb="8">
      <t>ウム</t>
    </rPh>
    <rPh sb="9" eb="10">
      <t>シャ</t>
    </rPh>
    <phoneticPr fontId="4"/>
  </si>
  <si>
    <t>業種別　退職金制度の有無（社）</t>
    <rPh sb="0" eb="2">
      <t>ギョウシュ</t>
    </rPh>
    <rPh sb="2" eb="3">
      <t>ベツ</t>
    </rPh>
    <rPh sb="4" eb="7">
      <t>タイショクキン</t>
    </rPh>
    <rPh sb="7" eb="9">
      <t>セイド</t>
    </rPh>
    <rPh sb="10" eb="12">
      <t>ウム</t>
    </rPh>
    <rPh sb="13" eb="14">
      <t>シャ</t>
    </rPh>
    <phoneticPr fontId="4"/>
  </si>
  <si>
    <t>規模別　退職金制度の有無（社）</t>
    <rPh sb="0" eb="3">
      <t>キボベツ</t>
    </rPh>
    <rPh sb="4" eb="7">
      <t>タイショクキン</t>
    </rPh>
    <rPh sb="7" eb="9">
      <t>セイド</t>
    </rPh>
    <rPh sb="10" eb="12">
      <t>ウム</t>
    </rPh>
    <rPh sb="13" eb="14">
      <t>シャ</t>
    </rPh>
    <phoneticPr fontId="4"/>
  </si>
  <si>
    <t>あり</t>
    <phoneticPr fontId="4"/>
  </si>
  <si>
    <t>なし</t>
    <phoneticPr fontId="4"/>
  </si>
  <si>
    <t>あり</t>
    <phoneticPr fontId="4"/>
  </si>
  <si>
    <t>なし</t>
    <phoneticPr fontId="4"/>
  </si>
  <si>
    <t>週休2日制の実施状況</t>
    <rPh sb="0" eb="2">
      <t>シュウキュウ</t>
    </rPh>
    <rPh sb="3" eb="4">
      <t>カ</t>
    </rPh>
    <rPh sb="4" eb="5">
      <t>セイ</t>
    </rPh>
    <rPh sb="6" eb="8">
      <t>ジッシ</t>
    </rPh>
    <rPh sb="8" eb="10">
      <t>ジョウキョウ</t>
    </rPh>
    <phoneticPr fontId="4"/>
  </si>
  <si>
    <t>週休2日制度の実施状況（業種別）</t>
    <rPh sb="0" eb="2">
      <t>シュウキュウ</t>
    </rPh>
    <rPh sb="3" eb="4">
      <t>カ</t>
    </rPh>
    <rPh sb="4" eb="6">
      <t>セイド</t>
    </rPh>
    <rPh sb="7" eb="9">
      <t>ジッシ</t>
    </rPh>
    <rPh sb="9" eb="11">
      <t>ジョウキョウ</t>
    </rPh>
    <rPh sb="12" eb="14">
      <t>ギョウシュ</t>
    </rPh>
    <rPh sb="14" eb="15">
      <t>ベツ</t>
    </rPh>
    <phoneticPr fontId="4"/>
  </si>
  <si>
    <t>1週間単位の
非定型的変形
労働時間制</t>
    <rPh sb="1" eb="5">
      <t>シュウカンタンイ</t>
    </rPh>
    <rPh sb="7" eb="11">
      <t>ヒテイケイテキ</t>
    </rPh>
    <rPh sb="11" eb="13">
      <t>ヘンケイ</t>
    </rPh>
    <rPh sb="14" eb="16">
      <t>ロウドウ</t>
    </rPh>
    <rPh sb="16" eb="18">
      <t>ジカン</t>
    </rPh>
    <rPh sb="18" eb="19">
      <t>セイ</t>
    </rPh>
    <phoneticPr fontId="4"/>
  </si>
  <si>
    <t>問21</t>
    <rPh sb="0" eb="1">
      <t>トイ</t>
    </rPh>
    <phoneticPr fontId="4"/>
  </si>
  <si>
    <t>退職金制度の有無（業種別）</t>
    <rPh sb="0" eb="3">
      <t>タイショクキン</t>
    </rPh>
    <rPh sb="3" eb="5">
      <t>セイド</t>
    </rPh>
    <rPh sb="6" eb="8">
      <t>ウム</t>
    </rPh>
    <rPh sb="9" eb="11">
      <t>ギョウシュ</t>
    </rPh>
    <rPh sb="11" eb="12">
      <t>ベツ</t>
    </rPh>
    <phoneticPr fontId="4"/>
  </si>
  <si>
    <t>退職金制度の有無（規模別）</t>
    <rPh sb="0" eb="3">
      <t>タイショクキン</t>
    </rPh>
    <rPh sb="3" eb="5">
      <t>セイド</t>
    </rPh>
    <rPh sb="6" eb="8">
      <t>ウム</t>
    </rPh>
    <rPh sb="9" eb="11">
      <t>キボ</t>
    </rPh>
    <rPh sb="11" eb="12">
      <t>ベツ</t>
    </rPh>
    <phoneticPr fontId="4"/>
  </si>
  <si>
    <t>雇用調整の有無（業種別）</t>
    <rPh sb="0" eb="2">
      <t>コヨウ</t>
    </rPh>
    <rPh sb="2" eb="4">
      <t>チョウセイ</t>
    </rPh>
    <rPh sb="5" eb="7">
      <t>ウム</t>
    </rPh>
    <rPh sb="8" eb="10">
      <t>ギョウシュ</t>
    </rPh>
    <rPh sb="10" eb="11">
      <t>ベツ</t>
    </rPh>
    <phoneticPr fontId="4"/>
  </si>
  <si>
    <t>雇用調整の有無（規模別）</t>
    <rPh sb="0" eb="2">
      <t>コヨウ</t>
    </rPh>
    <rPh sb="2" eb="4">
      <t>チョウセイ</t>
    </rPh>
    <rPh sb="5" eb="7">
      <t>ウム</t>
    </rPh>
    <rPh sb="8" eb="10">
      <t>キボ</t>
    </rPh>
    <rPh sb="10" eb="11">
      <t>ベツ</t>
    </rPh>
    <phoneticPr fontId="4"/>
  </si>
  <si>
    <t>44　未就学児養育者への支援制度</t>
    <phoneticPr fontId="4"/>
  </si>
  <si>
    <t>42　パートタイマーの退職金制度</t>
    <rPh sb="11" eb="14">
      <t>タイショクキン</t>
    </rPh>
    <rPh sb="14" eb="16">
      <t>セイド</t>
    </rPh>
    <phoneticPr fontId="4"/>
  </si>
  <si>
    <t>雇用調整を行っているか（％）</t>
    <rPh sb="0" eb="2">
      <t>コヨウ</t>
    </rPh>
    <rPh sb="2" eb="4">
      <t>チョウセイ</t>
    </rPh>
    <rPh sb="5" eb="6">
      <t>オコナ</t>
    </rPh>
    <phoneticPr fontId="4"/>
  </si>
  <si>
    <t>業種別　雇用調整を行っているか（％）</t>
    <rPh sb="0" eb="2">
      <t>ギョウシュ</t>
    </rPh>
    <rPh sb="2" eb="3">
      <t>ベツ</t>
    </rPh>
    <rPh sb="4" eb="6">
      <t>コヨウ</t>
    </rPh>
    <rPh sb="6" eb="8">
      <t>チョウセイ</t>
    </rPh>
    <rPh sb="9" eb="10">
      <t>オコナ</t>
    </rPh>
    <phoneticPr fontId="4"/>
  </si>
  <si>
    <t>規模別　雇用調整を行っているか（％）</t>
    <rPh sb="0" eb="3">
      <t>キボベツ</t>
    </rPh>
    <rPh sb="4" eb="6">
      <t>コヨウ</t>
    </rPh>
    <rPh sb="6" eb="8">
      <t>チョウセイ</t>
    </rPh>
    <rPh sb="9" eb="10">
      <t>オコナ</t>
    </rPh>
    <phoneticPr fontId="4"/>
  </si>
  <si>
    <t>退職金制度の有無（％）</t>
    <rPh sb="0" eb="3">
      <t>タイショクキン</t>
    </rPh>
    <rPh sb="3" eb="5">
      <t>セイド</t>
    </rPh>
    <rPh sb="6" eb="8">
      <t>ウム</t>
    </rPh>
    <phoneticPr fontId="4"/>
  </si>
  <si>
    <t>無回答</t>
    <rPh sb="0" eb="3">
      <t>ムカイトウ</t>
    </rPh>
    <phoneticPr fontId="4"/>
  </si>
  <si>
    <t>建設業</t>
  </si>
  <si>
    <t>製造業</t>
  </si>
  <si>
    <t>情報通信業</t>
  </si>
  <si>
    <t>運輸業</t>
  </si>
  <si>
    <t>卸売･小売業</t>
  </si>
  <si>
    <t>金融･保険業</t>
  </si>
  <si>
    <t>不動産業</t>
  </si>
  <si>
    <t>飲食店・宿泊業</t>
  </si>
  <si>
    <t>医療・福祉</t>
  </si>
  <si>
    <t>教育・学習支援業</t>
  </si>
  <si>
    <t>サービス業</t>
  </si>
  <si>
    <t>その他</t>
  </si>
  <si>
    <t>1～4人</t>
  </si>
  <si>
    <t>5～9人</t>
  </si>
  <si>
    <t>10～29人</t>
  </si>
  <si>
    <t>30～49人</t>
  </si>
  <si>
    <t>50～99人</t>
  </si>
  <si>
    <t>100人以上</t>
  </si>
  <si>
    <t>規模別　性別により評価しない人事考課基準の有無（％）</t>
    <rPh sb="0" eb="3">
      <t>キボベツ</t>
    </rPh>
    <rPh sb="4" eb="6">
      <t>セイベツ</t>
    </rPh>
    <rPh sb="9" eb="11">
      <t>ヒョウカ</t>
    </rPh>
    <rPh sb="14" eb="16">
      <t>ジンジ</t>
    </rPh>
    <rPh sb="16" eb="18">
      <t>コウカ</t>
    </rPh>
    <rPh sb="18" eb="20">
      <t>キジュン</t>
    </rPh>
    <rPh sb="21" eb="23">
      <t>ウム</t>
    </rPh>
    <phoneticPr fontId="4"/>
  </si>
  <si>
    <t>性別により評価しない人事考課基準の有無（％）</t>
    <rPh sb="0" eb="2">
      <t>セイベツ</t>
    </rPh>
    <rPh sb="5" eb="7">
      <t>ヒョウカ</t>
    </rPh>
    <rPh sb="10" eb="12">
      <t>ジンジ</t>
    </rPh>
    <rPh sb="12" eb="14">
      <t>コウカ</t>
    </rPh>
    <rPh sb="14" eb="16">
      <t>キジュン</t>
    </rPh>
    <rPh sb="17" eb="19">
      <t>ウム</t>
    </rPh>
    <phoneticPr fontId="4"/>
  </si>
  <si>
    <t>業種別　退職金制度の有無（％）</t>
    <rPh sb="0" eb="2">
      <t>ギョウシュ</t>
    </rPh>
    <rPh sb="2" eb="3">
      <t>ベツ</t>
    </rPh>
    <rPh sb="4" eb="7">
      <t>タイショクキン</t>
    </rPh>
    <rPh sb="7" eb="9">
      <t>セイド</t>
    </rPh>
    <rPh sb="10" eb="12">
      <t>ウム</t>
    </rPh>
    <phoneticPr fontId="4"/>
  </si>
  <si>
    <t>規模別　退職金制度の有無（％）</t>
    <rPh sb="0" eb="3">
      <t>キボベツ</t>
    </rPh>
    <rPh sb="4" eb="7">
      <t>タイショクキン</t>
    </rPh>
    <rPh sb="7" eb="9">
      <t>セイド</t>
    </rPh>
    <rPh sb="10" eb="12">
      <t>ウム</t>
    </rPh>
    <phoneticPr fontId="4"/>
  </si>
  <si>
    <t>１日あたりの所定労働時間（％）</t>
    <rPh sb="1" eb="2">
      <t>ニチ</t>
    </rPh>
    <rPh sb="6" eb="8">
      <t>ショテイ</t>
    </rPh>
    <rPh sb="8" eb="10">
      <t>ロウドウ</t>
    </rPh>
    <rPh sb="10" eb="12">
      <t>ジカン</t>
    </rPh>
    <phoneticPr fontId="4"/>
  </si>
  <si>
    <t>8時間</t>
    <rPh sb="1" eb="3">
      <t>ジカン</t>
    </rPh>
    <phoneticPr fontId="4"/>
  </si>
  <si>
    <t>ある</t>
    <phoneticPr fontId="4"/>
  </si>
  <si>
    <t>ない</t>
    <phoneticPr fontId="4"/>
  </si>
  <si>
    <t>業種別　常用従業員への転換の有無（％）</t>
    <rPh sb="0" eb="2">
      <t>ギョウシュ</t>
    </rPh>
    <rPh sb="2" eb="3">
      <t>ベツ</t>
    </rPh>
    <rPh sb="4" eb="6">
      <t>ジョウヨウ</t>
    </rPh>
    <rPh sb="6" eb="9">
      <t>ジュウギョウイン</t>
    </rPh>
    <rPh sb="11" eb="13">
      <t>テンカン</t>
    </rPh>
    <rPh sb="14" eb="16">
      <t>ウム</t>
    </rPh>
    <phoneticPr fontId="4"/>
  </si>
  <si>
    <t>業種別　1日あたりの所定労働時間（％）</t>
    <rPh sb="0" eb="2">
      <t>ギョウシュ</t>
    </rPh>
    <rPh sb="2" eb="3">
      <t>ベツ</t>
    </rPh>
    <rPh sb="5" eb="6">
      <t>ニチ</t>
    </rPh>
    <rPh sb="10" eb="12">
      <t>ショテイ</t>
    </rPh>
    <rPh sb="12" eb="14">
      <t>ロウドウ</t>
    </rPh>
    <rPh sb="14" eb="16">
      <t>ジカン</t>
    </rPh>
    <phoneticPr fontId="4"/>
  </si>
  <si>
    <t>規模別　1日あたりの所定労働時間（％）</t>
    <rPh sb="0" eb="3">
      <t>キボベツ</t>
    </rPh>
    <rPh sb="5" eb="6">
      <t>ニチ</t>
    </rPh>
    <rPh sb="10" eb="12">
      <t>ショテイ</t>
    </rPh>
    <rPh sb="12" eb="14">
      <t>ロウドウ</t>
    </rPh>
    <rPh sb="14" eb="16">
      <t>ジカン</t>
    </rPh>
    <phoneticPr fontId="4"/>
  </si>
  <si>
    <t>50～99人</t>
    <rPh sb="5" eb="6">
      <t>ニン</t>
    </rPh>
    <phoneticPr fontId="4"/>
  </si>
  <si>
    <t>30～49人</t>
    <rPh sb="5" eb="6">
      <t>ニン</t>
    </rPh>
    <phoneticPr fontId="4"/>
  </si>
  <si>
    <t>10～29人</t>
    <rPh sb="5" eb="6">
      <t>ニン</t>
    </rPh>
    <phoneticPr fontId="4"/>
  </si>
  <si>
    <t>5～9人</t>
    <rPh sb="3" eb="4">
      <t>ニン</t>
    </rPh>
    <phoneticPr fontId="4"/>
  </si>
  <si>
    <t>1～4人</t>
    <rPh sb="3" eb="4">
      <t>ニン</t>
    </rPh>
    <phoneticPr fontId="4"/>
  </si>
  <si>
    <t>常用従業員　退職金</t>
    <rPh sb="0" eb="2">
      <t>ジョウヨウ</t>
    </rPh>
    <rPh sb="2" eb="5">
      <t>ジュウギョウイン</t>
    </rPh>
    <rPh sb="6" eb="9">
      <t>タイショクキン</t>
    </rPh>
    <phoneticPr fontId="4"/>
  </si>
  <si>
    <t>パートタイマー　退職金</t>
    <rPh sb="8" eb="11">
      <t>タイショクキン</t>
    </rPh>
    <phoneticPr fontId="4"/>
  </si>
  <si>
    <t>退職金制度の有無（常用従業員）</t>
    <rPh sb="0" eb="3">
      <t>タイショクキン</t>
    </rPh>
    <rPh sb="3" eb="5">
      <t>セイド</t>
    </rPh>
    <rPh sb="6" eb="8">
      <t>ウム</t>
    </rPh>
    <rPh sb="9" eb="11">
      <t>ジョウヨウ</t>
    </rPh>
    <rPh sb="11" eb="14">
      <t>ジュウギョウイン</t>
    </rPh>
    <phoneticPr fontId="4"/>
  </si>
  <si>
    <t>問16</t>
    <rPh sb="0" eb="1">
      <t>トイ</t>
    </rPh>
    <phoneticPr fontId="4"/>
  </si>
  <si>
    <t>問19</t>
    <rPh sb="0" eb="1">
      <t>トイ</t>
    </rPh>
    <phoneticPr fontId="4"/>
  </si>
  <si>
    <t>問22</t>
    <rPh sb="0" eb="1">
      <t>トイ</t>
    </rPh>
    <phoneticPr fontId="4"/>
  </si>
  <si>
    <t>ある</t>
    <phoneticPr fontId="4"/>
  </si>
  <si>
    <t>対象事業所理解率</t>
    <rPh sb="0" eb="2">
      <t>タイショウ</t>
    </rPh>
    <rPh sb="2" eb="5">
      <t>ジギョウショ</t>
    </rPh>
    <rPh sb="5" eb="7">
      <t>リカイ</t>
    </rPh>
    <rPh sb="7" eb="8">
      <t>リツ</t>
    </rPh>
    <phoneticPr fontId="10"/>
  </si>
  <si>
    <t>対象事業所社数</t>
    <rPh sb="0" eb="2">
      <t>タイショウ</t>
    </rPh>
    <rPh sb="2" eb="5">
      <t>ジギョウショ</t>
    </rPh>
    <rPh sb="5" eb="6">
      <t>シャ</t>
    </rPh>
    <rPh sb="6" eb="7">
      <t>スウ</t>
    </rPh>
    <phoneticPr fontId="10"/>
  </si>
  <si>
    <t>対象事業所設置率</t>
    <rPh sb="0" eb="2">
      <t>タイショウ</t>
    </rPh>
    <rPh sb="2" eb="5">
      <t>ジギョウショ</t>
    </rPh>
    <rPh sb="5" eb="7">
      <t>セッチ</t>
    </rPh>
    <rPh sb="7" eb="8">
      <t>リツ</t>
    </rPh>
    <phoneticPr fontId="10"/>
  </si>
  <si>
    <t>パート</t>
    <phoneticPr fontId="4"/>
  </si>
  <si>
    <t>大量退職</t>
    <rPh sb="0" eb="2">
      <t>タイリョウ</t>
    </rPh>
    <rPh sb="2" eb="4">
      <t>タイショク</t>
    </rPh>
    <phoneticPr fontId="4"/>
  </si>
  <si>
    <t>若年層
定着率</t>
    <rPh sb="0" eb="2">
      <t>ジャクネン</t>
    </rPh>
    <rPh sb="2" eb="3">
      <t>ソウ</t>
    </rPh>
    <rPh sb="4" eb="7">
      <t>テイチャクリツ</t>
    </rPh>
    <phoneticPr fontId="4"/>
  </si>
  <si>
    <t>女性
労働環境</t>
    <rPh sb="0" eb="2">
      <t>ジョセイ</t>
    </rPh>
    <rPh sb="3" eb="5">
      <t>ロウドウ</t>
    </rPh>
    <rPh sb="5" eb="7">
      <t>カンキョウ</t>
    </rPh>
    <phoneticPr fontId="4"/>
  </si>
  <si>
    <t>実施せず</t>
    <rPh sb="0" eb="2">
      <t>ジッシ</t>
    </rPh>
    <phoneticPr fontId="4"/>
  </si>
  <si>
    <t>人材確保</t>
    <rPh sb="0" eb="2">
      <t>ジンザイ</t>
    </rPh>
    <rPh sb="2" eb="4">
      <t>カクホ</t>
    </rPh>
    <phoneticPr fontId="4"/>
  </si>
  <si>
    <t>高齢化</t>
    <rPh sb="0" eb="3">
      <t>コウレイカ</t>
    </rPh>
    <phoneticPr fontId="4"/>
  </si>
  <si>
    <t>時間
短縮</t>
    <rPh sb="0" eb="2">
      <t>ジカン</t>
    </rPh>
    <rPh sb="3" eb="5">
      <t>タンシュク</t>
    </rPh>
    <phoneticPr fontId="4"/>
  </si>
  <si>
    <t>福利
充実</t>
    <rPh sb="0" eb="2">
      <t>フクリ</t>
    </rPh>
    <rPh sb="3" eb="5">
      <t>ジュウジツ</t>
    </rPh>
    <phoneticPr fontId="4"/>
  </si>
  <si>
    <t>人件費
高騰</t>
    <rPh sb="0" eb="3">
      <t>ジンケンヒ</t>
    </rPh>
    <rPh sb="4" eb="6">
      <t>コウトウ</t>
    </rPh>
    <phoneticPr fontId="4"/>
  </si>
  <si>
    <t>実施して
いる集計</t>
    <rPh sb="0" eb="2">
      <t>ジッシ</t>
    </rPh>
    <rPh sb="7" eb="9">
      <t>シュウケイ</t>
    </rPh>
    <phoneticPr fontId="4"/>
  </si>
  <si>
    <t>いる</t>
    <phoneticPr fontId="4"/>
  </si>
  <si>
    <t>いない</t>
    <phoneticPr fontId="4"/>
  </si>
  <si>
    <t>実施し
ている</t>
    <rPh sb="0" eb="2">
      <t>ジッシ</t>
    </rPh>
    <phoneticPr fontId="4"/>
  </si>
  <si>
    <t>&lt;10</t>
    <phoneticPr fontId="4"/>
  </si>
  <si>
    <t>&lt;9</t>
    <phoneticPr fontId="4"/>
  </si>
  <si>
    <t>26　定年後の雇用促進制度の有無</t>
    <rPh sb="3" eb="6">
      <t>テイネンゴ</t>
    </rPh>
    <rPh sb="7" eb="9">
      <t>コヨウ</t>
    </rPh>
    <rPh sb="9" eb="11">
      <t>ソクシン</t>
    </rPh>
    <rPh sb="11" eb="13">
      <t>セイド</t>
    </rPh>
    <rPh sb="14" eb="16">
      <t>ウム</t>
    </rPh>
    <phoneticPr fontId="4"/>
  </si>
  <si>
    <t>25　定年制の有無</t>
    <rPh sb="3" eb="6">
      <t>テイネンセイ</t>
    </rPh>
    <rPh sb="7" eb="9">
      <t>ウム</t>
    </rPh>
    <phoneticPr fontId="4"/>
  </si>
  <si>
    <t>&lt;6</t>
    <phoneticPr fontId="4"/>
  </si>
  <si>
    <t>&lt;3</t>
    <phoneticPr fontId="4"/>
  </si>
  <si>
    <t>パート平均賃金</t>
    <phoneticPr fontId="4"/>
  </si>
  <si>
    <t>パート</t>
    <phoneticPr fontId="4"/>
  </si>
  <si>
    <t>いる</t>
    <phoneticPr fontId="4"/>
  </si>
  <si>
    <t>いない</t>
    <phoneticPr fontId="4"/>
  </si>
  <si>
    <t>介護休業制度以外の支援制度</t>
    <phoneticPr fontId="4"/>
  </si>
  <si>
    <t>←「ない」と回答した事業所について、今後、常用従業員への転換制度を整備することを考えているか。</t>
    <phoneticPr fontId="4"/>
  </si>
  <si>
    <t>あり
集計</t>
    <rPh sb="3" eb="5">
      <t>シュウケイ</t>
    </rPh>
    <phoneticPr fontId="4"/>
  </si>
  <si>
    <t>在宅勤務</t>
    <rPh sb="0" eb="2">
      <t>ザイタク</t>
    </rPh>
    <rPh sb="2" eb="4">
      <t>キンム</t>
    </rPh>
    <phoneticPr fontId="4"/>
  </si>
  <si>
    <t>①
常用
再雇用</t>
    <rPh sb="2" eb="4">
      <t>ジョウヨウ</t>
    </rPh>
    <rPh sb="5" eb="8">
      <t>サイコヨウ</t>
    </rPh>
    <phoneticPr fontId="4"/>
  </si>
  <si>
    <t>②
パ・ア
再雇用</t>
    <rPh sb="6" eb="9">
      <t>サイコヨウ</t>
    </rPh>
    <phoneticPr fontId="4"/>
  </si>
  <si>
    <t>はい</t>
    <phoneticPr fontId="4"/>
  </si>
  <si>
    <t>いいえ</t>
    <phoneticPr fontId="4"/>
  </si>
  <si>
    <t>策定
しない</t>
    <rPh sb="0" eb="2">
      <t>サクテイ</t>
    </rPh>
    <phoneticPr fontId="4"/>
  </si>
  <si>
    <t>ある</t>
    <phoneticPr fontId="4"/>
  </si>
  <si>
    <t>ない</t>
    <phoneticPr fontId="4"/>
  </si>
  <si>
    <t>考えて
いる</t>
    <rPh sb="0" eb="1">
      <t>カンガ</t>
    </rPh>
    <phoneticPr fontId="4"/>
  </si>
  <si>
    <t>考えて
いない</t>
    <rPh sb="0" eb="1">
      <t>カンガ</t>
    </rPh>
    <phoneticPr fontId="4"/>
  </si>
  <si>
    <t>&gt;=0</t>
    <phoneticPr fontId="4"/>
  </si>
  <si>
    <t>&lt;1</t>
    <phoneticPr fontId="4"/>
  </si>
  <si>
    <t>&gt;=12</t>
    <phoneticPr fontId="4"/>
  </si>
  <si>
    <t>&lt;13</t>
    <phoneticPr fontId="4"/>
  </si>
  <si>
    <t>&gt;=11</t>
    <phoneticPr fontId="4"/>
  </si>
  <si>
    <t>&lt;12</t>
    <phoneticPr fontId="4"/>
  </si>
  <si>
    <t>&gt;=10</t>
    <phoneticPr fontId="4"/>
  </si>
  <si>
    <t>&lt;11</t>
    <phoneticPr fontId="4"/>
  </si>
  <si>
    <t>&gt;=9</t>
    <phoneticPr fontId="4"/>
  </si>
  <si>
    <t>&lt;10</t>
    <phoneticPr fontId="4"/>
  </si>
  <si>
    <t>&gt;=8</t>
    <phoneticPr fontId="4"/>
  </si>
  <si>
    <t>&lt;9</t>
    <phoneticPr fontId="4"/>
  </si>
  <si>
    <t>&gt;=7</t>
    <phoneticPr fontId="4"/>
  </si>
  <si>
    <t>&lt;8</t>
    <phoneticPr fontId="4"/>
  </si>
  <si>
    <t>&gt;=6</t>
    <phoneticPr fontId="4"/>
  </si>
  <si>
    <t>&lt;7</t>
    <phoneticPr fontId="4"/>
  </si>
  <si>
    <t>公正採用選考人権啓発推進員制度</t>
    <phoneticPr fontId="10"/>
  </si>
  <si>
    <t>公正採用選考人権啓発推進員制度について</t>
    <phoneticPr fontId="10"/>
  </si>
  <si>
    <t>52　公正採用選考人権啓発推進員制度について</t>
    <phoneticPr fontId="4"/>
  </si>
  <si>
    <t>公正採用選考人権啓発推進員制度の理解（％）</t>
    <rPh sb="16" eb="18">
      <t>リカイ</t>
    </rPh>
    <phoneticPr fontId="4"/>
  </si>
  <si>
    <t>理解有</t>
    <rPh sb="0" eb="2">
      <t>リカイ</t>
    </rPh>
    <rPh sb="2" eb="3">
      <t>アリ</t>
    </rPh>
    <phoneticPr fontId="10"/>
  </si>
  <si>
    <t>理解無</t>
    <rPh sb="0" eb="2">
      <t>リカイ</t>
    </rPh>
    <rPh sb="2" eb="3">
      <t>ム</t>
    </rPh>
    <phoneticPr fontId="10"/>
  </si>
  <si>
    <t>無知</t>
    <rPh sb="0" eb="1">
      <t>ム</t>
    </rPh>
    <rPh sb="1" eb="2">
      <t>チ</t>
    </rPh>
    <phoneticPr fontId="10"/>
  </si>
  <si>
    <t>規模別　公正採用選考人権啓発推進員制度の理解（％）</t>
    <rPh sb="0" eb="2">
      <t>キボ</t>
    </rPh>
    <rPh sb="2" eb="3">
      <t>ベツ</t>
    </rPh>
    <phoneticPr fontId="4"/>
  </si>
  <si>
    <t>公正採用選考人権啓発推進員制度の理解（社）</t>
    <rPh sb="19" eb="20">
      <t>シャ</t>
    </rPh>
    <phoneticPr fontId="4"/>
  </si>
  <si>
    <t>業種別　公正採用選考人権啓発推進員制度の理解（社）</t>
    <rPh sb="0" eb="2">
      <t>ギョウシュ</t>
    </rPh>
    <rPh sb="2" eb="3">
      <t>ベツ</t>
    </rPh>
    <rPh sb="23" eb="24">
      <t>シャ</t>
    </rPh>
    <phoneticPr fontId="4"/>
  </si>
  <si>
    <t>規模別　公正採用選考人権啓発推進員制度の理解（社）</t>
    <rPh sb="0" eb="2">
      <t>キボ</t>
    </rPh>
    <rPh sb="2" eb="3">
      <t>ベツ</t>
    </rPh>
    <rPh sb="23" eb="24">
      <t>シャ</t>
    </rPh>
    <phoneticPr fontId="4"/>
  </si>
  <si>
    <t>公正採用選考人権啓発推進員の設置状況について</t>
    <rPh sb="0" eb="2">
      <t>コウセイ</t>
    </rPh>
    <rPh sb="2" eb="4">
      <t>サイヨウ</t>
    </rPh>
    <rPh sb="4" eb="6">
      <t>センコウ</t>
    </rPh>
    <rPh sb="6" eb="8">
      <t>ジンケン</t>
    </rPh>
    <rPh sb="8" eb="10">
      <t>ケイハツ</t>
    </rPh>
    <rPh sb="10" eb="13">
      <t>スイシンイン</t>
    </rPh>
    <rPh sb="14" eb="16">
      <t>セッチ</t>
    </rPh>
    <rPh sb="16" eb="18">
      <t>ジョウキョウ</t>
    </rPh>
    <phoneticPr fontId="10"/>
  </si>
  <si>
    <t>53　公正採用選考人権啓発推進員の設置状況について</t>
    <phoneticPr fontId="4"/>
  </si>
  <si>
    <t>公正採用選考人権啓発推進員の設置状況の有無（％）</t>
    <rPh sb="19" eb="21">
      <t>ウム</t>
    </rPh>
    <phoneticPr fontId="4"/>
  </si>
  <si>
    <t>業種別　公正採用選考人権啓発推進員の設置状況の有無（％）</t>
    <rPh sb="0" eb="2">
      <t>ギョウシュ</t>
    </rPh>
    <rPh sb="2" eb="3">
      <t>ベツ</t>
    </rPh>
    <rPh sb="23" eb="25">
      <t>ウム</t>
    </rPh>
    <phoneticPr fontId="4"/>
  </si>
  <si>
    <t>規模別　公正採用選考人権啓発推進員の設置状況の有無（％）</t>
    <rPh sb="0" eb="3">
      <t>キボベツ</t>
    </rPh>
    <phoneticPr fontId="4"/>
  </si>
  <si>
    <t>公正採用選考人権啓発推進員の設置状況の有無（社）</t>
    <rPh sb="22" eb="23">
      <t>シャ</t>
    </rPh>
    <phoneticPr fontId="4"/>
  </si>
  <si>
    <t>業種別　公正採用選考人権啓発推進員の設置状況の有無（社）</t>
    <rPh sb="0" eb="2">
      <t>ギョウシュ</t>
    </rPh>
    <rPh sb="2" eb="3">
      <t>ベツ</t>
    </rPh>
    <rPh sb="26" eb="27">
      <t>シャ</t>
    </rPh>
    <phoneticPr fontId="4"/>
  </si>
  <si>
    <t>規模別　公正採用選考人権啓発推進員の設置状況の有無（社）</t>
    <rPh sb="0" eb="3">
      <t>キボベツ</t>
    </rPh>
    <phoneticPr fontId="4"/>
  </si>
  <si>
    <t>&gt;=5</t>
    <phoneticPr fontId="4"/>
  </si>
  <si>
    <t>&lt;6</t>
    <phoneticPr fontId="4"/>
  </si>
  <si>
    <t>&gt;=4</t>
    <phoneticPr fontId="4"/>
  </si>
  <si>
    <t>&lt;5</t>
    <phoneticPr fontId="4"/>
  </si>
  <si>
    <t>&gt;=3</t>
    <phoneticPr fontId="4"/>
  </si>
  <si>
    <t>&lt;4</t>
    <phoneticPr fontId="4"/>
  </si>
  <si>
    <t>&gt;=2</t>
    <phoneticPr fontId="4"/>
  </si>
  <si>
    <t>&lt;3</t>
    <phoneticPr fontId="4"/>
  </si>
  <si>
    <t>&gt;=1</t>
    <phoneticPr fontId="4"/>
  </si>
  <si>
    <t>&lt;2</t>
    <phoneticPr fontId="4"/>
  </si>
  <si>
    <t>介護休業制度以外の支援制度について</t>
    <phoneticPr fontId="4"/>
  </si>
  <si>
    <t>問2-計</t>
    <phoneticPr fontId="4"/>
  </si>
  <si>
    <t>&gt;=100</t>
    <phoneticPr fontId="4"/>
  </si>
  <si>
    <t>&gt;=50</t>
    <phoneticPr fontId="4"/>
  </si>
  <si>
    <t>&lt;100</t>
    <phoneticPr fontId="4"/>
  </si>
  <si>
    <t>&gt;=30</t>
    <phoneticPr fontId="4"/>
  </si>
  <si>
    <t>&lt;50</t>
    <phoneticPr fontId="4"/>
  </si>
  <si>
    <t>&lt;30</t>
    <phoneticPr fontId="4"/>
  </si>
  <si>
    <t>アンケート　問20</t>
    <rPh sb="6" eb="7">
      <t>トイ</t>
    </rPh>
    <phoneticPr fontId="4"/>
  </si>
  <si>
    <t>問24</t>
    <rPh sb="0" eb="1">
      <t>トイ</t>
    </rPh>
    <phoneticPr fontId="4"/>
  </si>
  <si>
    <t>問27</t>
    <rPh sb="0" eb="1">
      <t>トイ</t>
    </rPh>
    <phoneticPr fontId="4"/>
  </si>
  <si>
    <t>情報通信業</t>
    <rPh sb="0" eb="2">
      <t>ジョウホウ</t>
    </rPh>
    <rPh sb="2" eb="5">
      <t>ツウシンギョウ</t>
    </rPh>
    <phoneticPr fontId="4"/>
  </si>
  <si>
    <t>運輸業</t>
    <rPh sb="0" eb="3">
      <t>ウンユギョウ</t>
    </rPh>
    <phoneticPr fontId="4"/>
  </si>
  <si>
    <t>卸売･小売業</t>
    <rPh sb="0" eb="1">
      <t>オロシ</t>
    </rPh>
    <rPh sb="1" eb="2">
      <t>ウ</t>
    </rPh>
    <rPh sb="3" eb="5">
      <t>コウリ</t>
    </rPh>
    <rPh sb="5" eb="6">
      <t>ギョウ</t>
    </rPh>
    <phoneticPr fontId="4"/>
  </si>
  <si>
    <t>金融･保険業</t>
    <rPh sb="0" eb="2">
      <t>キンユウ</t>
    </rPh>
    <rPh sb="3" eb="5">
      <t>ホケン</t>
    </rPh>
    <rPh sb="5" eb="6">
      <t>ギョウ</t>
    </rPh>
    <phoneticPr fontId="4"/>
  </si>
  <si>
    <t>飲食店・宿泊業</t>
    <rPh sb="0" eb="2">
      <t>インショク</t>
    </rPh>
    <rPh sb="2" eb="3">
      <t>テン</t>
    </rPh>
    <rPh sb="4" eb="6">
      <t>シュクハク</t>
    </rPh>
    <rPh sb="6" eb="7">
      <t>ギョウ</t>
    </rPh>
    <phoneticPr fontId="4"/>
  </si>
  <si>
    <t>医療・福祉</t>
    <rPh sb="0" eb="2">
      <t>イリョウ</t>
    </rPh>
    <rPh sb="3" eb="5">
      <t>フクシ</t>
    </rPh>
    <phoneticPr fontId="4"/>
  </si>
  <si>
    <t>教育・学習支援業</t>
    <rPh sb="0" eb="2">
      <t>キョウイク</t>
    </rPh>
    <rPh sb="3" eb="5">
      <t>ガクシュウ</t>
    </rPh>
    <rPh sb="5" eb="7">
      <t>シエン</t>
    </rPh>
    <rPh sb="7" eb="8">
      <t>ギョウ</t>
    </rPh>
    <phoneticPr fontId="4"/>
  </si>
  <si>
    <t>その他</t>
    <rPh sb="2" eb="3">
      <t>タ</t>
    </rPh>
    <phoneticPr fontId="4"/>
  </si>
  <si>
    <t>サービス業</t>
    <rPh sb="4" eb="5">
      <t>ギョウ</t>
    </rPh>
    <phoneticPr fontId="4"/>
  </si>
  <si>
    <t>不動産業</t>
    <rPh sb="0" eb="3">
      <t>フドウサン</t>
    </rPh>
    <rPh sb="3" eb="4">
      <t>ギョウ</t>
    </rPh>
    <phoneticPr fontId="4"/>
  </si>
  <si>
    <t>製造業</t>
    <rPh sb="0" eb="3">
      <t>セイゾウギョウ</t>
    </rPh>
    <phoneticPr fontId="4"/>
  </si>
  <si>
    <t>建設業</t>
    <rPh sb="0" eb="3">
      <t>ケンセツギョウ</t>
    </rPh>
    <phoneticPr fontId="4"/>
  </si>
  <si>
    <t>全体</t>
    <rPh sb="0" eb="2">
      <t>ゼンタイ</t>
    </rPh>
    <phoneticPr fontId="4"/>
  </si>
  <si>
    <t>業種別</t>
    <rPh sb="0" eb="2">
      <t>ギョウシュ</t>
    </rPh>
    <rPh sb="2" eb="3">
      <t>ベツ</t>
    </rPh>
    <phoneticPr fontId="4"/>
  </si>
  <si>
    <t>規模別</t>
    <rPh sb="0" eb="3">
      <t>キボベツ</t>
    </rPh>
    <phoneticPr fontId="4"/>
  </si>
  <si>
    <t>男性</t>
    <rPh sb="0" eb="2">
      <t>ダンセイ</t>
    </rPh>
    <phoneticPr fontId="4"/>
  </si>
  <si>
    <t>女性</t>
    <rPh sb="0" eb="2">
      <t>ジョセイ</t>
    </rPh>
    <phoneticPr fontId="4"/>
  </si>
  <si>
    <t>合計</t>
    <rPh sb="0" eb="2">
      <t>ゴウケイ</t>
    </rPh>
    <phoneticPr fontId="4"/>
  </si>
  <si>
    <t>100人以上</t>
    <rPh sb="3" eb="4">
      <t>ニン</t>
    </rPh>
    <rPh sb="4" eb="6">
      <t>イジョウ</t>
    </rPh>
    <phoneticPr fontId="4"/>
  </si>
  <si>
    <t>合　計</t>
    <rPh sb="0" eb="1">
      <t>ゴウ</t>
    </rPh>
    <rPh sb="2" eb="3">
      <t>ケイ</t>
    </rPh>
    <phoneticPr fontId="4"/>
  </si>
  <si>
    <t>無回答</t>
    <rPh sb="0" eb="1">
      <t>ム</t>
    </rPh>
    <rPh sb="1" eb="3">
      <t>カイトウ</t>
    </rPh>
    <phoneticPr fontId="4"/>
  </si>
  <si>
    <t>全　体</t>
    <rPh sb="0" eb="1">
      <t>ゼン</t>
    </rPh>
    <rPh sb="2" eb="3">
      <t>カラダ</t>
    </rPh>
    <phoneticPr fontId="4"/>
  </si>
  <si>
    <t>総合計</t>
    <rPh sb="0" eb="1">
      <t>ソウ</t>
    </rPh>
    <rPh sb="1" eb="3">
      <t>ゴウケイ</t>
    </rPh>
    <phoneticPr fontId="4"/>
  </si>
  <si>
    <t>構成</t>
    <rPh sb="0" eb="2">
      <t>コウセイ</t>
    </rPh>
    <phoneticPr fontId="4"/>
  </si>
  <si>
    <t>あり</t>
    <phoneticPr fontId="4"/>
  </si>
  <si>
    <t>なし</t>
    <phoneticPr fontId="4"/>
  </si>
  <si>
    <t>常用従業員　所定労働時間</t>
    <rPh sb="0" eb="2">
      <t>ジョウヨウ</t>
    </rPh>
    <rPh sb="2" eb="5">
      <t>ジュウギョウイン</t>
    </rPh>
    <rPh sb="6" eb="8">
      <t>ショテイ</t>
    </rPh>
    <rPh sb="8" eb="10">
      <t>ロウドウ</t>
    </rPh>
    <rPh sb="10" eb="12">
      <t>ジカン</t>
    </rPh>
    <phoneticPr fontId="4"/>
  </si>
  <si>
    <t>１日あたりの所定労働時間（常用従業員）</t>
    <rPh sb="1" eb="2">
      <t>ニチ</t>
    </rPh>
    <rPh sb="6" eb="8">
      <t>ショテイ</t>
    </rPh>
    <rPh sb="8" eb="10">
      <t>ロウドウ</t>
    </rPh>
    <rPh sb="10" eb="12">
      <t>ジカン</t>
    </rPh>
    <rPh sb="13" eb="15">
      <t>ジョウヨウ</t>
    </rPh>
    <rPh sb="15" eb="18">
      <t>ジュウギョウイン</t>
    </rPh>
    <phoneticPr fontId="4"/>
  </si>
  <si>
    <t>規模別　1日あたりの所定労働時間（社）</t>
    <rPh sb="0" eb="3">
      <t>キボベツ</t>
    </rPh>
    <rPh sb="5" eb="6">
      <t>ニチ</t>
    </rPh>
    <rPh sb="10" eb="12">
      <t>ショテイ</t>
    </rPh>
    <rPh sb="12" eb="14">
      <t>ロウドウ</t>
    </rPh>
    <rPh sb="14" eb="16">
      <t>ジカン</t>
    </rPh>
    <rPh sb="17" eb="18">
      <t>シャ</t>
    </rPh>
    <phoneticPr fontId="4"/>
  </si>
  <si>
    <t>業種別　1日あたりの所定労働時間（社）</t>
    <rPh sb="0" eb="2">
      <t>ギョウシュ</t>
    </rPh>
    <rPh sb="2" eb="3">
      <t>ベツ</t>
    </rPh>
    <rPh sb="5" eb="6">
      <t>ニチ</t>
    </rPh>
    <rPh sb="10" eb="12">
      <t>ショテイ</t>
    </rPh>
    <rPh sb="12" eb="14">
      <t>ロウドウ</t>
    </rPh>
    <rPh sb="14" eb="16">
      <t>ジカン</t>
    </rPh>
    <rPh sb="17" eb="18">
      <t>シャ</t>
    </rPh>
    <phoneticPr fontId="4"/>
  </si>
  <si>
    <t>フレッ
クス</t>
    <phoneticPr fontId="4"/>
  </si>
  <si>
    <t>あり</t>
    <phoneticPr fontId="4"/>
  </si>
  <si>
    <t>なし</t>
    <phoneticPr fontId="4"/>
  </si>
  <si>
    <t>フレックス
タイム</t>
    <phoneticPr fontId="4"/>
  </si>
  <si>
    <t>４時間未満</t>
    <phoneticPr fontId="4"/>
  </si>
  <si>
    <t>※不動産業の男性のパートタイマーの平均時間給について、参考となる数値が得られなかった</t>
    <rPh sb="6" eb="8">
      <t>ダンセイ</t>
    </rPh>
    <rPh sb="17" eb="19">
      <t>ヘイキン</t>
    </rPh>
    <rPh sb="19" eb="22">
      <t>ジカンキュウ</t>
    </rPh>
    <phoneticPr fontId="4"/>
  </si>
  <si>
    <t>１日あたりの所定労働時間（社）</t>
    <rPh sb="1" eb="2">
      <t>ニチ</t>
    </rPh>
    <rPh sb="6" eb="8">
      <t>ショテイ</t>
    </rPh>
    <rPh sb="8" eb="10">
      <t>ロウドウ</t>
    </rPh>
    <rPh sb="10" eb="12">
      <t>ジカン</t>
    </rPh>
    <rPh sb="13" eb="14">
      <t>シャ</t>
    </rPh>
    <phoneticPr fontId="4"/>
  </si>
  <si>
    <t>企業数</t>
    <rPh sb="0" eb="3">
      <t>キギョウスウ</t>
    </rPh>
    <phoneticPr fontId="4"/>
  </si>
  <si>
    <t>変形労働時間制</t>
    <rPh sb="0" eb="2">
      <t>ヘンケイ</t>
    </rPh>
    <rPh sb="2" eb="4">
      <t>ロウドウ</t>
    </rPh>
    <rPh sb="4" eb="6">
      <t>ジカン</t>
    </rPh>
    <rPh sb="6" eb="7">
      <t>セイ</t>
    </rPh>
    <phoneticPr fontId="4"/>
  </si>
  <si>
    <t>変形労働時間制の有無</t>
    <rPh sb="0" eb="2">
      <t>ヘンケイ</t>
    </rPh>
    <rPh sb="2" eb="4">
      <t>ロウドウ</t>
    </rPh>
    <rPh sb="4" eb="6">
      <t>ジカン</t>
    </rPh>
    <rPh sb="6" eb="7">
      <t>セイ</t>
    </rPh>
    <rPh sb="8" eb="10">
      <t>ウム</t>
    </rPh>
    <phoneticPr fontId="4"/>
  </si>
  <si>
    <t>育児休業制度の有無（％）</t>
    <rPh sb="0" eb="2">
      <t>イクジ</t>
    </rPh>
    <rPh sb="2" eb="4">
      <t>キュウギョウ</t>
    </rPh>
    <rPh sb="4" eb="6">
      <t>セイド</t>
    </rPh>
    <rPh sb="7" eb="9">
      <t>ウム</t>
    </rPh>
    <phoneticPr fontId="4"/>
  </si>
  <si>
    <t>業種別　育児休業制度の有無（％）</t>
    <rPh sb="0" eb="2">
      <t>ギョウシュ</t>
    </rPh>
    <rPh sb="2" eb="3">
      <t>ベツ</t>
    </rPh>
    <rPh sb="4" eb="6">
      <t>イクジ</t>
    </rPh>
    <rPh sb="6" eb="8">
      <t>キュウギョウ</t>
    </rPh>
    <rPh sb="8" eb="10">
      <t>セイド</t>
    </rPh>
    <rPh sb="11" eb="13">
      <t>ウム</t>
    </rPh>
    <phoneticPr fontId="4"/>
  </si>
  <si>
    <t>規模別　育児休業制度（％）</t>
    <rPh sb="0" eb="3">
      <t>キボベツ</t>
    </rPh>
    <rPh sb="4" eb="6">
      <t>イクジ</t>
    </rPh>
    <rPh sb="6" eb="8">
      <t>キュウギョウ</t>
    </rPh>
    <rPh sb="8" eb="10">
      <t>セイド</t>
    </rPh>
    <phoneticPr fontId="4"/>
  </si>
  <si>
    <t>介護休業制度の有無</t>
    <rPh sb="0" eb="2">
      <t>カイゴ</t>
    </rPh>
    <rPh sb="2" eb="4">
      <t>キュウギョウ</t>
    </rPh>
    <rPh sb="4" eb="6">
      <t>セイド</t>
    </rPh>
    <rPh sb="7" eb="9">
      <t>ウム</t>
    </rPh>
    <phoneticPr fontId="4"/>
  </si>
  <si>
    <t>介護休業制度の有無（％）</t>
    <rPh sb="0" eb="2">
      <t>カイゴ</t>
    </rPh>
    <rPh sb="2" eb="4">
      <t>キュウギョウ</t>
    </rPh>
    <rPh sb="4" eb="6">
      <t>セイド</t>
    </rPh>
    <rPh sb="7" eb="9">
      <t>ウム</t>
    </rPh>
    <phoneticPr fontId="4"/>
  </si>
  <si>
    <t>業種別　介護休業制度の有無（％）</t>
    <rPh sb="0" eb="2">
      <t>ギョウシュ</t>
    </rPh>
    <rPh sb="2" eb="3">
      <t>ベツ</t>
    </rPh>
    <rPh sb="4" eb="6">
      <t>カイゴ</t>
    </rPh>
    <rPh sb="6" eb="8">
      <t>キュウギョウ</t>
    </rPh>
    <rPh sb="8" eb="10">
      <t>セイド</t>
    </rPh>
    <rPh sb="11" eb="13">
      <t>ウム</t>
    </rPh>
    <phoneticPr fontId="4"/>
  </si>
  <si>
    <t>規模別　介護休業制度の有無（％）</t>
    <rPh sb="0" eb="3">
      <t>キボベツ</t>
    </rPh>
    <rPh sb="4" eb="6">
      <t>カイゴ</t>
    </rPh>
    <rPh sb="6" eb="8">
      <t>キュウギョウ</t>
    </rPh>
    <rPh sb="8" eb="10">
      <t>セイド</t>
    </rPh>
    <rPh sb="11" eb="13">
      <t>ウム</t>
    </rPh>
    <phoneticPr fontId="4"/>
  </si>
  <si>
    <t>週休二日制を行っているか（％）</t>
    <rPh sb="0" eb="2">
      <t>シュウキュウ</t>
    </rPh>
    <rPh sb="2" eb="4">
      <t>フツカ</t>
    </rPh>
    <rPh sb="4" eb="5">
      <t>セイ</t>
    </rPh>
    <rPh sb="6" eb="7">
      <t>オコナ</t>
    </rPh>
    <phoneticPr fontId="4"/>
  </si>
  <si>
    <t>週休二日制の種類</t>
    <rPh sb="0" eb="2">
      <t>シュウキュウ</t>
    </rPh>
    <rPh sb="2" eb="4">
      <t>フツカ</t>
    </rPh>
    <rPh sb="4" eb="5">
      <t>セイ</t>
    </rPh>
    <rPh sb="6" eb="8">
      <t>シュルイ</t>
    </rPh>
    <phoneticPr fontId="4"/>
  </si>
  <si>
    <t>完全
週休2日制</t>
    <rPh sb="0" eb="2">
      <t>カンゼン</t>
    </rPh>
    <phoneticPr fontId="4"/>
  </si>
  <si>
    <t>月3回
週休2日制</t>
    <rPh sb="0" eb="1">
      <t>ツキ</t>
    </rPh>
    <rPh sb="2" eb="3">
      <t>カイ</t>
    </rPh>
    <phoneticPr fontId="4"/>
  </si>
  <si>
    <t>隔週
週休2日制</t>
    <rPh sb="0" eb="2">
      <t>カクシュウ</t>
    </rPh>
    <phoneticPr fontId="4"/>
  </si>
  <si>
    <t>月2回
週休2日制</t>
    <rPh sb="0" eb="1">
      <t>ツキ</t>
    </rPh>
    <rPh sb="2" eb="3">
      <t>カイ</t>
    </rPh>
    <phoneticPr fontId="4"/>
  </si>
  <si>
    <t>月1回
週休2日制</t>
    <rPh sb="0" eb="1">
      <t>ツキ</t>
    </rPh>
    <rPh sb="2" eb="3">
      <t>カイ</t>
    </rPh>
    <phoneticPr fontId="4"/>
  </si>
  <si>
    <t>その他の
週休2日制</t>
    <rPh sb="2" eb="3">
      <t>タ</t>
    </rPh>
    <phoneticPr fontId="4"/>
  </si>
  <si>
    <t>あり</t>
    <phoneticPr fontId="4"/>
  </si>
  <si>
    <t>なし</t>
    <phoneticPr fontId="4"/>
  </si>
  <si>
    <t>週休二日制の実施状況</t>
    <rPh sb="0" eb="2">
      <t>シュウキュウ</t>
    </rPh>
    <rPh sb="2" eb="4">
      <t>フツカ</t>
    </rPh>
    <rPh sb="4" eb="5">
      <t>セイ</t>
    </rPh>
    <rPh sb="6" eb="8">
      <t>ジッシ</t>
    </rPh>
    <rPh sb="8" eb="10">
      <t>ジョウキョウ</t>
    </rPh>
    <phoneticPr fontId="4"/>
  </si>
  <si>
    <t>週休二日制の種類（％）</t>
    <rPh sb="0" eb="2">
      <t>シュウキュウ</t>
    </rPh>
    <rPh sb="2" eb="4">
      <t>フツカ</t>
    </rPh>
    <rPh sb="4" eb="5">
      <t>セイ</t>
    </rPh>
    <rPh sb="6" eb="8">
      <t>シュルイ</t>
    </rPh>
    <phoneticPr fontId="4"/>
  </si>
  <si>
    <t>業種別　週休二日制の種類（％）</t>
    <rPh sb="0" eb="2">
      <t>ギョウシュ</t>
    </rPh>
    <rPh sb="2" eb="3">
      <t>ベツ</t>
    </rPh>
    <rPh sb="4" eb="6">
      <t>シュウキュウ</t>
    </rPh>
    <rPh sb="6" eb="8">
      <t>フツカ</t>
    </rPh>
    <rPh sb="8" eb="9">
      <t>セイ</t>
    </rPh>
    <rPh sb="10" eb="12">
      <t>シュルイ</t>
    </rPh>
    <phoneticPr fontId="4"/>
  </si>
  <si>
    <t>規模別　週休二日制の種類（％）</t>
    <rPh sb="0" eb="3">
      <t>キボベツ</t>
    </rPh>
    <rPh sb="4" eb="6">
      <t>シュウキュウ</t>
    </rPh>
    <rPh sb="6" eb="8">
      <t>フツカ</t>
    </rPh>
    <rPh sb="8" eb="9">
      <t>セイ</t>
    </rPh>
    <rPh sb="10" eb="12">
      <t>シュルイ</t>
    </rPh>
    <phoneticPr fontId="4"/>
  </si>
  <si>
    <t>取得日数</t>
    <rPh sb="0" eb="2">
      <t>シュトク</t>
    </rPh>
    <rPh sb="2" eb="4">
      <t>ニッスウ</t>
    </rPh>
    <phoneticPr fontId="4"/>
  </si>
  <si>
    <t>付与日数</t>
    <rPh sb="0" eb="2">
      <t>フヨ</t>
    </rPh>
    <rPh sb="2" eb="4">
      <t>ニッスウ</t>
    </rPh>
    <phoneticPr fontId="4"/>
  </si>
  <si>
    <t>取得率</t>
    <rPh sb="0" eb="3">
      <t>シュトクリツ</t>
    </rPh>
    <phoneticPr fontId="4"/>
  </si>
  <si>
    <t>育児休業制度の有無</t>
    <rPh sb="0" eb="2">
      <t>イクジ</t>
    </rPh>
    <rPh sb="2" eb="4">
      <t>キュウギョウ</t>
    </rPh>
    <rPh sb="4" eb="6">
      <t>セイド</t>
    </rPh>
    <rPh sb="7" eb="9">
      <t>ウム</t>
    </rPh>
    <phoneticPr fontId="4"/>
  </si>
  <si>
    <t>変形労働時間制の有無（％）</t>
    <rPh sb="0" eb="2">
      <t>ヘンケイ</t>
    </rPh>
    <rPh sb="2" eb="4">
      <t>ロウドウ</t>
    </rPh>
    <rPh sb="4" eb="6">
      <t>ジカン</t>
    </rPh>
    <rPh sb="6" eb="7">
      <t>セイ</t>
    </rPh>
    <rPh sb="8" eb="10">
      <t>ウム</t>
    </rPh>
    <phoneticPr fontId="4"/>
  </si>
  <si>
    <t>業種別　変形労働時間制の有無（％）</t>
    <rPh sb="0" eb="2">
      <t>ギョウシュ</t>
    </rPh>
    <rPh sb="2" eb="3">
      <t>ベツ</t>
    </rPh>
    <rPh sb="4" eb="6">
      <t>ヘンケイ</t>
    </rPh>
    <rPh sb="6" eb="8">
      <t>ロウドウ</t>
    </rPh>
    <rPh sb="8" eb="10">
      <t>ジカン</t>
    </rPh>
    <rPh sb="10" eb="11">
      <t>セイ</t>
    </rPh>
    <rPh sb="12" eb="14">
      <t>ウム</t>
    </rPh>
    <phoneticPr fontId="4"/>
  </si>
  <si>
    <t>規模別　変形労働時間制の有無（％）</t>
    <rPh sb="0" eb="3">
      <t>キボベツ</t>
    </rPh>
    <rPh sb="4" eb="6">
      <t>ヘンケイ</t>
    </rPh>
    <rPh sb="6" eb="8">
      <t>ロウドウ</t>
    </rPh>
    <rPh sb="8" eb="10">
      <t>ジカン</t>
    </rPh>
    <rPh sb="10" eb="11">
      <t>セイ</t>
    </rPh>
    <rPh sb="12" eb="14">
      <t>ウム</t>
    </rPh>
    <phoneticPr fontId="4"/>
  </si>
  <si>
    <t>雇用調整</t>
    <rPh sb="0" eb="2">
      <t>コヨウ</t>
    </rPh>
    <rPh sb="2" eb="4">
      <t>チョウセイ</t>
    </rPh>
    <phoneticPr fontId="4"/>
  </si>
  <si>
    <t>雇用調整
していない</t>
    <rPh sb="0" eb="2">
      <t>コヨウ</t>
    </rPh>
    <rPh sb="2" eb="4">
      <t>チョウセイ</t>
    </rPh>
    <phoneticPr fontId="4"/>
  </si>
  <si>
    <t>雇用調整を行っているか（社）</t>
    <rPh sb="0" eb="2">
      <t>コヨウ</t>
    </rPh>
    <rPh sb="2" eb="4">
      <t>チョウセイ</t>
    </rPh>
    <rPh sb="5" eb="6">
      <t>オコナ</t>
    </rPh>
    <rPh sb="12" eb="13">
      <t>シャ</t>
    </rPh>
    <phoneticPr fontId="4"/>
  </si>
  <si>
    <t>業種別　雇用調整を行っているか（社）</t>
    <rPh sb="0" eb="2">
      <t>ギョウシュ</t>
    </rPh>
    <rPh sb="2" eb="3">
      <t>ベツ</t>
    </rPh>
    <rPh sb="4" eb="6">
      <t>コヨウ</t>
    </rPh>
    <rPh sb="6" eb="8">
      <t>チョウセイ</t>
    </rPh>
    <rPh sb="9" eb="10">
      <t>オコナ</t>
    </rPh>
    <rPh sb="16" eb="17">
      <t>シャ</t>
    </rPh>
    <phoneticPr fontId="4"/>
  </si>
  <si>
    <t>規模別　雇用調整を行っているか（社）</t>
    <rPh sb="0" eb="3">
      <t>キボベツ</t>
    </rPh>
    <rPh sb="4" eb="6">
      <t>コヨウ</t>
    </rPh>
    <rPh sb="6" eb="8">
      <t>チョウセイ</t>
    </rPh>
    <rPh sb="9" eb="10">
      <t>オコナ</t>
    </rPh>
    <rPh sb="16" eb="17">
      <t>シャ</t>
    </rPh>
    <phoneticPr fontId="4"/>
  </si>
  <si>
    <t>常用従業員　一日所定労働時間</t>
    <rPh sb="0" eb="2">
      <t>ジョウヨウ</t>
    </rPh>
    <rPh sb="2" eb="5">
      <t>ジュウギョウイン</t>
    </rPh>
    <rPh sb="6" eb="8">
      <t>イチニチ</t>
    </rPh>
    <rPh sb="8" eb="10">
      <t>ショテイ</t>
    </rPh>
    <rPh sb="10" eb="12">
      <t>ロウドウ</t>
    </rPh>
    <rPh sb="12" eb="14">
      <t>ジカン</t>
    </rPh>
    <phoneticPr fontId="4"/>
  </si>
  <si>
    <t>パートタイマー　一日所定労働時間</t>
    <rPh sb="8" eb="10">
      <t>イチニチ</t>
    </rPh>
    <rPh sb="10" eb="12">
      <t>ショテイ</t>
    </rPh>
    <rPh sb="12" eb="14">
      <t>ロウドウ</t>
    </rPh>
    <rPh sb="14" eb="16">
      <t>ジカン</t>
    </rPh>
    <phoneticPr fontId="4"/>
  </si>
  <si>
    <t>　　 項目
業種</t>
    <rPh sb="3" eb="5">
      <t>コウモク</t>
    </rPh>
    <rPh sb="6" eb="8">
      <t>ギョウシュ</t>
    </rPh>
    <phoneticPr fontId="4"/>
  </si>
  <si>
    <t>常用従業員への転換の有無（％）</t>
    <rPh sb="0" eb="2">
      <t>ジョウヨウ</t>
    </rPh>
    <rPh sb="2" eb="5">
      <t>ジュウギョウイン</t>
    </rPh>
    <rPh sb="7" eb="9">
      <t>テンカン</t>
    </rPh>
    <rPh sb="10" eb="12">
      <t>ウム</t>
    </rPh>
    <phoneticPr fontId="4"/>
  </si>
  <si>
    <t>常用従業員への転換の有無（社）</t>
    <rPh sb="0" eb="2">
      <t>ジョウヨウ</t>
    </rPh>
    <rPh sb="2" eb="5">
      <t>ジュウギョウイン</t>
    </rPh>
    <rPh sb="7" eb="9">
      <t>テンカン</t>
    </rPh>
    <rPh sb="10" eb="12">
      <t>ウム</t>
    </rPh>
    <rPh sb="13" eb="14">
      <t>シャ</t>
    </rPh>
    <phoneticPr fontId="4"/>
  </si>
  <si>
    <t>規模別　常用従業員への転換の有無（％）</t>
    <rPh sb="0" eb="3">
      <t>キボベツ</t>
    </rPh>
    <phoneticPr fontId="10"/>
  </si>
  <si>
    <t>業種別　介護休業制度以外の支援制度について（％）</t>
    <rPh sb="0" eb="2">
      <t>ギョウシュ</t>
    </rPh>
    <rPh sb="2" eb="3">
      <t>ベツ</t>
    </rPh>
    <phoneticPr fontId="4"/>
  </si>
  <si>
    <t>業種別　産･育児･介護等による退職者の再雇用制度（％）</t>
    <rPh sb="0" eb="2">
      <t>ギョウシュ</t>
    </rPh>
    <rPh sb="2" eb="3">
      <t>ベツ</t>
    </rPh>
    <rPh sb="4" eb="5">
      <t>サン</t>
    </rPh>
    <rPh sb="6" eb="8">
      <t>イクジ</t>
    </rPh>
    <rPh sb="9" eb="12">
      <t>カイゴナド</t>
    </rPh>
    <rPh sb="15" eb="18">
      <t>タイショクシャ</t>
    </rPh>
    <rPh sb="19" eb="22">
      <t>サイコヨウ</t>
    </rPh>
    <rPh sb="22" eb="24">
      <t>セイド</t>
    </rPh>
    <phoneticPr fontId="4"/>
  </si>
  <si>
    <t>業種別　出産･育児･介護等による退職者の再雇用制度（社）</t>
    <rPh sb="0" eb="2">
      <t>ギョウシュ</t>
    </rPh>
    <rPh sb="2" eb="3">
      <t>ベツ</t>
    </rPh>
    <rPh sb="26" eb="27">
      <t>シャ</t>
    </rPh>
    <phoneticPr fontId="4"/>
  </si>
  <si>
    <t>業種別　性別により評価しない人事考課基準の有無（％）</t>
    <rPh sb="0" eb="2">
      <t>ギョウシュ</t>
    </rPh>
    <rPh sb="2" eb="3">
      <t>ベツ</t>
    </rPh>
    <rPh sb="4" eb="6">
      <t>セイベツ</t>
    </rPh>
    <rPh sb="9" eb="11">
      <t>ヒョウカ</t>
    </rPh>
    <rPh sb="14" eb="16">
      <t>ジンジ</t>
    </rPh>
    <rPh sb="16" eb="18">
      <t>コウカ</t>
    </rPh>
    <rPh sb="18" eb="20">
      <t>キジュン</t>
    </rPh>
    <rPh sb="21" eb="23">
      <t>ウム</t>
    </rPh>
    <phoneticPr fontId="4"/>
  </si>
  <si>
    <t>業種別　性別により評価しない人事考課基準の有無（社）</t>
    <rPh sb="0" eb="2">
      <t>ギョウシュ</t>
    </rPh>
    <rPh sb="2" eb="3">
      <t>ベツ</t>
    </rPh>
    <rPh sb="4" eb="6">
      <t>セイベツ</t>
    </rPh>
    <rPh sb="9" eb="11">
      <t>ヒョウカ</t>
    </rPh>
    <rPh sb="14" eb="16">
      <t>ジンジ</t>
    </rPh>
    <rPh sb="16" eb="18">
      <t>コウカ</t>
    </rPh>
    <rPh sb="18" eb="20">
      <t>キジュン</t>
    </rPh>
    <rPh sb="21" eb="23">
      <t>ウム</t>
    </rPh>
    <rPh sb="24" eb="25">
      <t>シャ</t>
    </rPh>
    <phoneticPr fontId="4"/>
  </si>
  <si>
    <t>業種別　性別役割分担の慣行を改善するよう努めている（％）</t>
    <rPh sb="0" eb="2">
      <t>ギョウシュ</t>
    </rPh>
    <rPh sb="2" eb="3">
      <t>ベツ</t>
    </rPh>
    <rPh sb="4" eb="6">
      <t>セイベツ</t>
    </rPh>
    <rPh sb="6" eb="8">
      <t>ヤクワリ</t>
    </rPh>
    <rPh sb="8" eb="10">
      <t>ブンタン</t>
    </rPh>
    <rPh sb="11" eb="13">
      <t>カンコウ</t>
    </rPh>
    <rPh sb="14" eb="16">
      <t>カイゼン</t>
    </rPh>
    <rPh sb="20" eb="21">
      <t>ツト</t>
    </rPh>
    <phoneticPr fontId="4"/>
  </si>
  <si>
    <t>業種別　性別役割分担の慣行を改善するよう努めている（社）</t>
    <rPh sb="0" eb="2">
      <t>ギョウシュ</t>
    </rPh>
    <rPh sb="2" eb="3">
      <t>ベツ</t>
    </rPh>
    <rPh sb="4" eb="6">
      <t>セイベツ</t>
    </rPh>
    <rPh sb="6" eb="8">
      <t>ヤクワリ</t>
    </rPh>
    <rPh sb="8" eb="10">
      <t>ブンタン</t>
    </rPh>
    <rPh sb="11" eb="13">
      <t>カンコウ</t>
    </rPh>
    <rPh sb="14" eb="16">
      <t>カイゼン</t>
    </rPh>
    <rPh sb="20" eb="21">
      <t>ツト</t>
    </rPh>
    <rPh sb="26" eb="27">
      <t>シャ</t>
    </rPh>
    <phoneticPr fontId="4"/>
  </si>
  <si>
    <t>業種別　女性管理職登用の有無（％）</t>
    <rPh sb="0" eb="2">
      <t>ギョウシュ</t>
    </rPh>
    <rPh sb="2" eb="3">
      <t>ベツ</t>
    </rPh>
    <rPh sb="4" eb="6">
      <t>ジョセイ</t>
    </rPh>
    <rPh sb="6" eb="8">
      <t>カンリ</t>
    </rPh>
    <rPh sb="8" eb="9">
      <t>ショク</t>
    </rPh>
    <rPh sb="9" eb="11">
      <t>トウヨウ</t>
    </rPh>
    <rPh sb="12" eb="14">
      <t>ウム</t>
    </rPh>
    <phoneticPr fontId="4"/>
  </si>
  <si>
    <t>業種別　女性管理職登用の有無（社）</t>
    <rPh sb="0" eb="2">
      <t>ギョウシュ</t>
    </rPh>
    <rPh sb="2" eb="3">
      <t>ベツ</t>
    </rPh>
    <rPh sb="15" eb="16">
      <t>シャ</t>
    </rPh>
    <phoneticPr fontId="4"/>
  </si>
  <si>
    <t>業種別　週休二日制を行っているか（％）</t>
    <rPh sb="0" eb="2">
      <t>ギョウシュ</t>
    </rPh>
    <rPh sb="2" eb="3">
      <t>ベツ</t>
    </rPh>
    <rPh sb="4" eb="6">
      <t>シュウキュウ</t>
    </rPh>
    <rPh sb="6" eb="8">
      <t>フツカ</t>
    </rPh>
    <rPh sb="8" eb="9">
      <t>セイ</t>
    </rPh>
    <rPh sb="10" eb="11">
      <t>オコナ</t>
    </rPh>
    <phoneticPr fontId="4"/>
  </si>
  <si>
    <t>規模別　週休二日制を行っているか（％）</t>
    <rPh sb="0" eb="3">
      <t>キボベツ</t>
    </rPh>
    <rPh sb="4" eb="6">
      <t>シュウキュウ</t>
    </rPh>
    <rPh sb="6" eb="8">
      <t>フツカ</t>
    </rPh>
    <rPh sb="8" eb="9">
      <t>セイ</t>
    </rPh>
    <rPh sb="10" eb="11">
      <t>オコナ</t>
    </rPh>
    <phoneticPr fontId="4"/>
  </si>
  <si>
    <t>業種別　週休二日制を行っているか（社）</t>
    <rPh sb="0" eb="2">
      <t>ギョウシュ</t>
    </rPh>
    <rPh sb="2" eb="3">
      <t>ベツ</t>
    </rPh>
    <rPh sb="4" eb="6">
      <t>シュウキュウ</t>
    </rPh>
    <rPh sb="6" eb="8">
      <t>フツカ</t>
    </rPh>
    <rPh sb="8" eb="9">
      <t>セイ</t>
    </rPh>
    <rPh sb="10" eb="11">
      <t>オコナ</t>
    </rPh>
    <rPh sb="17" eb="18">
      <t>シャ</t>
    </rPh>
    <phoneticPr fontId="4"/>
  </si>
  <si>
    <t>規模別　週休二日制を行っているか（社）</t>
    <rPh sb="0" eb="3">
      <t>キボベツ</t>
    </rPh>
    <rPh sb="4" eb="6">
      <t>シュウキュウ</t>
    </rPh>
    <rPh sb="6" eb="8">
      <t>フツカ</t>
    </rPh>
    <rPh sb="8" eb="9">
      <t>セイ</t>
    </rPh>
    <rPh sb="10" eb="11">
      <t>オコナ</t>
    </rPh>
    <rPh sb="17" eb="18">
      <t>シャ</t>
    </rPh>
    <phoneticPr fontId="4"/>
  </si>
  <si>
    <t>業種別　常用従業員への転換の有無（％）</t>
    <rPh sb="0" eb="2">
      <t>ギョウシュ</t>
    </rPh>
    <rPh sb="2" eb="3">
      <t>ベツ</t>
    </rPh>
    <phoneticPr fontId="4"/>
  </si>
  <si>
    <t>4時間
-5時間</t>
    <rPh sb="1" eb="3">
      <t>ジカン</t>
    </rPh>
    <rPh sb="6" eb="8">
      <t>ジカン</t>
    </rPh>
    <phoneticPr fontId="4"/>
  </si>
  <si>
    <t>5時間
-6時間</t>
    <rPh sb="1" eb="3">
      <t>ジカン</t>
    </rPh>
    <rPh sb="6" eb="8">
      <t>ジカン</t>
    </rPh>
    <phoneticPr fontId="4"/>
  </si>
  <si>
    <t>6時間
-7時間</t>
    <rPh sb="1" eb="3">
      <t>ジカン</t>
    </rPh>
    <rPh sb="6" eb="8">
      <t>ジカン</t>
    </rPh>
    <phoneticPr fontId="4"/>
  </si>
  <si>
    <t>5-10%
未満</t>
    <phoneticPr fontId="4"/>
  </si>
  <si>
    <t>10-20%
未満</t>
    <phoneticPr fontId="4"/>
  </si>
  <si>
    <t>20-30%
未満</t>
    <phoneticPr fontId="4"/>
  </si>
  <si>
    <t>30-40%
未満</t>
    <phoneticPr fontId="4"/>
  </si>
  <si>
    <t>40-50%
未満</t>
    <phoneticPr fontId="4"/>
  </si>
  <si>
    <t>時間外
制限措置</t>
    <rPh sb="0" eb="2">
      <t>ジカン</t>
    </rPh>
    <rPh sb="2" eb="3">
      <t>ガイ</t>
    </rPh>
    <rPh sb="4" eb="6">
      <t>セイゲン</t>
    </rPh>
    <rPh sb="6" eb="8">
      <t>ソチ</t>
    </rPh>
    <phoneticPr fontId="4"/>
  </si>
  <si>
    <t>時間外
制限措置</t>
    <rPh sb="0" eb="3">
      <t>ジカンガイ</t>
    </rPh>
    <rPh sb="4" eb="6">
      <t>セイゲン</t>
    </rPh>
    <rPh sb="6" eb="8">
      <t>ソチ</t>
    </rPh>
    <phoneticPr fontId="4"/>
  </si>
  <si>
    <t>ポスタ－
掲示等</t>
    <rPh sb="5" eb="7">
      <t>ケイジ</t>
    </rPh>
    <rPh sb="7" eb="8">
      <t>トウ</t>
    </rPh>
    <phoneticPr fontId="4"/>
  </si>
  <si>
    <t>いない</t>
    <phoneticPr fontId="4"/>
  </si>
  <si>
    <t>いない</t>
    <phoneticPr fontId="4"/>
  </si>
  <si>
    <t>いない</t>
    <phoneticPr fontId="4"/>
  </si>
  <si>
    <t>パートタイマーの有給休暇制度</t>
    <rPh sb="10" eb="12">
      <t>キュウカ</t>
    </rPh>
    <phoneticPr fontId="4"/>
  </si>
  <si>
    <t>41　パートタイマーの有給休暇制度</t>
    <rPh sb="13" eb="15">
      <t>キュウカ</t>
    </rPh>
    <rPh sb="15" eb="17">
      <t>セイド</t>
    </rPh>
    <phoneticPr fontId="4"/>
  </si>
  <si>
    <t>パートタイマーの有給休暇制度（％）</t>
    <rPh sb="10" eb="12">
      <t>キュウカ</t>
    </rPh>
    <rPh sb="12" eb="14">
      <t>セイド</t>
    </rPh>
    <phoneticPr fontId="4"/>
  </si>
  <si>
    <t>パートタイマーの有給休暇制度（社）</t>
    <rPh sb="10" eb="12">
      <t>キュウカ</t>
    </rPh>
    <rPh sb="12" eb="14">
      <t>セイド</t>
    </rPh>
    <rPh sb="15" eb="16">
      <t>シャ</t>
    </rPh>
    <phoneticPr fontId="4"/>
  </si>
  <si>
    <t>業種別　パートタイマーの有給休暇制度（％）</t>
    <rPh sb="0" eb="2">
      <t>ギョウシュ</t>
    </rPh>
    <rPh sb="2" eb="3">
      <t>ベツ</t>
    </rPh>
    <rPh sb="14" eb="16">
      <t>キュウカ</t>
    </rPh>
    <rPh sb="16" eb="18">
      <t>セイド</t>
    </rPh>
    <phoneticPr fontId="4"/>
  </si>
  <si>
    <t>業種別　パートタイマーの有給休暇制度（社）</t>
    <rPh sb="0" eb="2">
      <t>ギョウシュ</t>
    </rPh>
    <rPh sb="2" eb="3">
      <t>ベツ</t>
    </rPh>
    <rPh sb="14" eb="16">
      <t>キュウカ</t>
    </rPh>
    <rPh sb="16" eb="18">
      <t>セイド</t>
    </rPh>
    <rPh sb="19" eb="20">
      <t>シャ</t>
    </rPh>
    <phoneticPr fontId="4"/>
  </si>
  <si>
    <t>規模別　パートタイマーの有給休暇制度（％）</t>
    <rPh sb="0" eb="3">
      <t>キボベツ</t>
    </rPh>
    <rPh sb="14" eb="16">
      <t>キュウカ</t>
    </rPh>
    <rPh sb="16" eb="18">
      <t>セイド</t>
    </rPh>
    <phoneticPr fontId="4"/>
  </si>
  <si>
    <t>規模別　パートタイマーの有給休暇制度（社）</t>
    <rPh sb="0" eb="3">
      <t>キボベツ</t>
    </rPh>
    <rPh sb="14" eb="16">
      <t>キュウカ</t>
    </rPh>
    <rPh sb="16" eb="18">
      <t>セイド</t>
    </rPh>
    <rPh sb="19" eb="20">
      <t>シャ</t>
    </rPh>
    <phoneticPr fontId="4"/>
  </si>
  <si>
    <t>　　項目
 業種</t>
    <rPh sb="2" eb="4">
      <t>コウモク</t>
    </rPh>
    <rPh sb="9" eb="11">
      <t>ギョウシュ</t>
    </rPh>
    <phoneticPr fontId="4"/>
  </si>
  <si>
    <t>　　項目
 規模</t>
    <rPh sb="2" eb="4">
      <t>コウモク</t>
    </rPh>
    <rPh sb="9" eb="11">
      <t>キボ</t>
    </rPh>
    <phoneticPr fontId="4"/>
  </si>
  <si>
    <t>問36</t>
    <phoneticPr fontId="4"/>
  </si>
  <si>
    <t>問35</t>
    <phoneticPr fontId="4"/>
  </si>
  <si>
    <t>問34</t>
    <phoneticPr fontId="4"/>
  </si>
  <si>
    <t>問33</t>
    <phoneticPr fontId="4"/>
  </si>
  <si>
    <t>問32</t>
    <phoneticPr fontId="4"/>
  </si>
  <si>
    <t>女性活躍推進法の一般事業主行動計画について</t>
    <rPh sb="0" eb="2">
      <t>ジョセイ</t>
    </rPh>
    <rPh sb="2" eb="4">
      <t>カツヤク</t>
    </rPh>
    <rPh sb="4" eb="6">
      <t>スイシン</t>
    </rPh>
    <rPh sb="6" eb="7">
      <t>ホウ</t>
    </rPh>
    <rPh sb="8" eb="10">
      <t>イッパン</t>
    </rPh>
    <rPh sb="10" eb="13">
      <t>ジギョウヌシ</t>
    </rPh>
    <rPh sb="13" eb="15">
      <t>コウドウ</t>
    </rPh>
    <rPh sb="15" eb="17">
      <t>ケイカク</t>
    </rPh>
    <phoneticPr fontId="4"/>
  </si>
  <si>
    <t>女性活躍推進法にもとづく一般事業主行動計画について</t>
    <rPh sb="0" eb="2">
      <t>ジョセイ</t>
    </rPh>
    <rPh sb="2" eb="4">
      <t>カツヤク</t>
    </rPh>
    <rPh sb="4" eb="6">
      <t>スイシン</t>
    </rPh>
    <rPh sb="6" eb="7">
      <t>ホウ</t>
    </rPh>
    <rPh sb="12" eb="14">
      <t>イッパン</t>
    </rPh>
    <rPh sb="14" eb="17">
      <t>ジギョウヌシ</t>
    </rPh>
    <rPh sb="17" eb="19">
      <t>コウドウ</t>
    </rPh>
    <rPh sb="19" eb="21">
      <t>ケイカク</t>
    </rPh>
    <phoneticPr fontId="4"/>
  </si>
  <si>
    <t>○　女性活躍推進法にもとづく一般事業主行動計画策定</t>
    <rPh sb="2" eb="4">
      <t>ジョセイ</t>
    </rPh>
    <rPh sb="4" eb="6">
      <t>カツヤク</t>
    </rPh>
    <rPh sb="6" eb="8">
      <t>スイシン</t>
    </rPh>
    <rPh sb="8" eb="9">
      <t>ホウ</t>
    </rPh>
    <rPh sb="14" eb="16">
      <t>イッパン</t>
    </rPh>
    <rPh sb="16" eb="19">
      <t>ジギョウヌシ</t>
    </rPh>
    <rPh sb="19" eb="21">
      <t>コウドウ</t>
    </rPh>
    <rPh sb="21" eb="23">
      <t>ケイカク</t>
    </rPh>
    <rPh sb="23" eb="25">
      <t>サクテイ</t>
    </rPh>
    <phoneticPr fontId="4"/>
  </si>
  <si>
    <t>アンケート　問29</t>
    <rPh sb="6" eb="7">
      <t>トイ</t>
    </rPh>
    <phoneticPr fontId="4"/>
  </si>
  <si>
    <t>女性活躍推進法にもとづく一般事業主行動計画策定</t>
    <rPh sb="0" eb="2">
      <t>ジョセイ</t>
    </rPh>
    <rPh sb="2" eb="4">
      <t>カツヤク</t>
    </rPh>
    <rPh sb="4" eb="6">
      <t>スイシン</t>
    </rPh>
    <rPh sb="6" eb="7">
      <t>ホウ</t>
    </rPh>
    <rPh sb="12" eb="14">
      <t>イッパン</t>
    </rPh>
    <rPh sb="14" eb="17">
      <t>ジギョウヌシ</t>
    </rPh>
    <rPh sb="17" eb="19">
      <t>コウドウ</t>
    </rPh>
    <rPh sb="19" eb="21">
      <t>ケイカク</t>
    </rPh>
    <rPh sb="21" eb="23">
      <t>サクテイ</t>
    </rPh>
    <phoneticPr fontId="4"/>
  </si>
  <si>
    <t xml:space="preserve">
出産女性</t>
    <rPh sb="1" eb="3">
      <t>シュッサン</t>
    </rPh>
    <rPh sb="3" eb="5">
      <t>ジョセイ</t>
    </rPh>
    <phoneticPr fontId="4"/>
  </si>
  <si>
    <t>未就学児養育者への支援制度（複数回答可）</t>
    <rPh sb="0" eb="3">
      <t>ミシュウガク</t>
    </rPh>
    <rPh sb="3" eb="4">
      <t>ジ</t>
    </rPh>
    <rPh sb="4" eb="7">
      <t>ヨウイクシャ</t>
    </rPh>
    <rPh sb="9" eb="11">
      <t>シエン</t>
    </rPh>
    <rPh sb="11" eb="13">
      <t>セイド</t>
    </rPh>
    <rPh sb="14" eb="16">
      <t>フクスウ</t>
    </rPh>
    <rPh sb="16" eb="18">
      <t>カイトウ</t>
    </rPh>
    <rPh sb="18" eb="19">
      <t>カ</t>
    </rPh>
    <phoneticPr fontId="4"/>
  </si>
  <si>
    <t>複数回答</t>
    <rPh sb="0" eb="2">
      <t>フクスウ</t>
    </rPh>
    <rPh sb="2" eb="4">
      <t>カイトウ</t>
    </rPh>
    <phoneticPr fontId="4"/>
  </si>
  <si>
    <t>金融･保険業</t>
    <phoneticPr fontId="4"/>
  </si>
  <si>
    <t>10～29人</t>
    <phoneticPr fontId="4"/>
  </si>
  <si>
    <t>建設業</t>
    <phoneticPr fontId="4"/>
  </si>
  <si>
    <t>教育・学習支援業</t>
    <phoneticPr fontId="4"/>
  </si>
  <si>
    <t>運輸業</t>
    <phoneticPr fontId="4"/>
  </si>
  <si>
    <t>１段落目</t>
    <rPh sb="1" eb="3">
      <t>ダンラク</t>
    </rPh>
    <rPh sb="3" eb="4">
      <t>メ</t>
    </rPh>
    <phoneticPr fontId="4"/>
  </si>
  <si>
    <t>２段落目</t>
    <rPh sb="1" eb="3">
      <t>ダンラク</t>
    </rPh>
    <rPh sb="3" eb="4">
      <t>メ</t>
    </rPh>
    <phoneticPr fontId="4"/>
  </si>
  <si>
    <t>1つ目</t>
    <rPh sb="2" eb="3">
      <t>メ</t>
    </rPh>
    <phoneticPr fontId="4"/>
  </si>
  <si>
    <t>２つ目</t>
    <rPh sb="2" eb="3">
      <t>メ</t>
    </rPh>
    <phoneticPr fontId="4"/>
  </si>
  <si>
    <t>３つ目</t>
    <rPh sb="2" eb="3">
      <t>メ</t>
    </rPh>
    <phoneticPr fontId="4"/>
  </si>
  <si>
    <t>締め部分</t>
    <rPh sb="0" eb="1">
      <t>シ</t>
    </rPh>
    <rPh sb="2" eb="4">
      <t>ブブン</t>
    </rPh>
    <phoneticPr fontId="4"/>
  </si>
  <si>
    <t>「建設業」</t>
  </si>
  <si>
    <t>「情報通信業」</t>
  </si>
  <si>
    <t>３段落目</t>
    <rPh sb="1" eb="3">
      <t>ダンラク</t>
    </rPh>
    <rPh sb="3" eb="4">
      <t>メ</t>
    </rPh>
    <phoneticPr fontId="4"/>
  </si>
  <si>
    <t>編集はコピペの後で↓</t>
    <rPh sb="0" eb="2">
      <t>ヘンシュウ</t>
    </rPh>
    <rPh sb="7" eb="8">
      <t>アト</t>
    </rPh>
    <phoneticPr fontId="4"/>
  </si>
  <si>
    <t>業種</t>
    <rPh sb="0" eb="2">
      <t>ギョウシュ</t>
    </rPh>
    <phoneticPr fontId="10"/>
  </si>
  <si>
    <t>事業規模</t>
    <rPh sb="0" eb="2">
      <t>ジギョウ</t>
    </rPh>
    <rPh sb="2" eb="4">
      <t>キボ</t>
    </rPh>
    <phoneticPr fontId="10"/>
  </si>
  <si>
    <t>「1～4人」</t>
  </si>
  <si>
    <t>「製造業」</t>
  </si>
  <si>
    <t>「5～9人」</t>
  </si>
  <si>
    <t>「10～29人」</t>
  </si>
  <si>
    <t>「運輸業」</t>
  </si>
  <si>
    <t>「30～49人」</t>
  </si>
  <si>
    <t>「卸売･小売業」</t>
  </si>
  <si>
    <t>「50～99人」</t>
  </si>
  <si>
    <t>「金融･保険業」</t>
  </si>
  <si>
    <t>「100人以上」</t>
  </si>
  <si>
    <t>「不動産業」</t>
  </si>
  <si>
    <t>「飲食店・宿泊業」</t>
  </si>
  <si>
    <t>「医療・福祉」</t>
  </si>
  <si>
    <t>「教育・学習支援業」</t>
  </si>
  <si>
    <t>「サービス業」</t>
  </si>
  <si>
    <t>「その他」</t>
  </si>
  <si>
    <t>業種別では、</t>
  </si>
  <si>
    <t>において、定年制の導入率が高いが、</t>
  </si>
  <si>
    <t>は低い。</t>
  </si>
  <si>
    <t>※</t>
    <phoneticPr fontId="4"/>
  </si>
  <si>
    <t>業種別では、</t>
    <phoneticPr fontId="4"/>
  </si>
  <si>
    <t>で8時間超の割合が高い。</t>
    <phoneticPr fontId="4"/>
  </si>
  <si>
    <t>で変形労働時間制の導入割合が高い。</t>
    <phoneticPr fontId="4"/>
  </si>
  <si>
    <t>で一年単位の変形労働時間制を導入している割合が高い。</t>
  </si>
  <si>
    <t>また、</t>
    <phoneticPr fontId="4"/>
  </si>
  <si>
    <t>業種別にみると、</t>
    <phoneticPr fontId="4"/>
  </si>
  <si>
    <t>で「完全週休2日制」の割合が高い。</t>
  </si>
  <si>
    <t>どの業種も概ね週休二日制を導入しているが、</t>
  </si>
  <si>
    <t>では導入率が低い。</t>
  </si>
  <si>
    <t>飲食店・宿泊業</t>
    <phoneticPr fontId="4"/>
  </si>
  <si>
    <t>前年</t>
    <rPh sb="0" eb="2">
      <t>ゼンネン</t>
    </rPh>
    <phoneticPr fontId="4"/>
  </si>
  <si>
    <t>１つめ</t>
    <phoneticPr fontId="4"/>
  </si>
  <si>
    <t>２つめ</t>
  </si>
  <si>
    <t>３つめ</t>
  </si>
  <si>
    <t>の取得率が低い。</t>
  </si>
  <si>
    <t>１つめ</t>
    <phoneticPr fontId="4"/>
  </si>
  <si>
    <t>が他と比べ定めている割合が高い。</t>
  </si>
  <si>
    <t>業種別では、</t>
    <rPh sb="0" eb="2">
      <t>ギョウシュ</t>
    </rPh>
    <rPh sb="2" eb="3">
      <t>ベツ</t>
    </rPh>
    <phoneticPr fontId="4"/>
  </si>
  <si>
    <t>が他の業種と比べ、定めている割合が高い。</t>
  </si>
  <si>
    <t>コピペ欄</t>
    <rPh sb="3" eb="4">
      <t>ラン</t>
    </rPh>
    <phoneticPr fontId="4"/>
  </si>
  <si>
    <t>常用従業員比率</t>
    <rPh sb="0" eb="2">
      <t>ジョウヨウ</t>
    </rPh>
    <rPh sb="2" eb="5">
      <t>ジュウギョウイン</t>
    </rPh>
    <rPh sb="5" eb="7">
      <t>ヒリツ</t>
    </rPh>
    <phoneticPr fontId="4"/>
  </si>
  <si>
    <t>前年男性</t>
    <rPh sb="0" eb="2">
      <t>ゼンネン</t>
    </rPh>
    <rPh sb="2" eb="4">
      <t>ダンセイ</t>
    </rPh>
    <phoneticPr fontId="4"/>
  </si>
  <si>
    <t>前年女性</t>
    <rPh sb="0" eb="2">
      <t>ゼンネン</t>
    </rPh>
    <rPh sb="2" eb="4">
      <t>ジョセイ</t>
    </rPh>
    <phoneticPr fontId="4"/>
  </si>
  <si>
    <t>４段落目</t>
    <rPh sb="1" eb="3">
      <t>ダンラク</t>
    </rPh>
    <rPh sb="3" eb="4">
      <t>メ</t>
    </rPh>
    <phoneticPr fontId="4"/>
  </si>
  <si>
    <t>で女性管理職がいる割合が高い。</t>
  </si>
  <si>
    <t>規模別では、規模が大きい事業所ほど、女性管理職がいる割合が高い。</t>
  </si>
  <si>
    <t>が他の業種と比べ対策をしている割合が高い。</t>
  </si>
  <si>
    <t>規模別では、規模が大きい事業所ほど対策している割合が高い。</t>
  </si>
  <si>
    <t>医療・福祉</t>
    <phoneticPr fontId="4"/>
  </si>
  <si>
    <t>１つめ</t>
    <phoneticPr fontId="4"/>
  </si>
  <si>
    <t>で高い値を示した。</t>
  </si>
  <si>
    <t>において導入率が高い。</t>
  </si>
  <si>
    <t>業種別では、</t>
    <phoneticPr fontId="4"/>
  </si>
  <si>
    <t>規模別では、</t>
    <phoneticPr fontId="4"/>
  </si>
  <si>
    <t>において導入率が他の業種に比べ高い。</t>
  </si>
  <si>
    <t>において「策定した」と回答した割合が高い。</t>
  </si>
  <si>
    <t>3段落目</t>
    <rPh sb="1" eb="3">
      <t>ダンラク</t>
    </rPh>
    <rPh sb="3" eb="4">
      <t>メ</t>
    </rPh>
    <phoneticPr fontId="10"/>
  </si>
  <si>
    <t>【実施項目】～資料編より抜粋</t>
  </si>
  <si>
    <t>　勤務時間短縮　フレックスタイム制</t>
  </si>
  <si>
    <t>　看護休暇　時差出勤等</t>
  </si>
  <si>
    <t>　※実施結果（上位3項目）</t>
  </si>
  <si>
    <t>で、規模別では、「30人以上」の事業所において、実施率が高い。</t>
    <phoneticPr fontId="10"/>
  </si>
  <si>
    <t>規模別では、</t>
  </si>
  <si>
    <t>が他と比べて、定めている割合が高い。</t>
  </si>
  <si>
    <t>で改善に努めている割合が高い。</t>
  </si>
  <si>
    <t>50～99人</t>
    <phoneticPr fontId="10"/>
  </si>
  <si>
    <t>で、「ある」と回答した割合が高い。</t>
  </si>
  <si>
    <t>※</t>
    <phoneticPr fontId="4"/>
  </si>
  <si>
    <t>無回答</t>
    <rPh sb="0" eb="3">
      <t>ムカイトウ</t>
    </rPh>
    <phoneticPr fontId="10"/>
  </si>
  <si>
    <t>対象外</t>
    <phoneticPr fontId="10"/>
  </si>
  <si>
    <t>対象外</t>
    <rPh sb="0" eb="2">
      <t>タイショウ</t>
    </rPh>
    <rPh sb="2" eb="3">
      <t>ガイ</t>
    </rPh>
    <phoneticPr fontId="4"/>
  </si>
  <si>
    <t>対象外</t>
    <rPh sb="0" eb="2">
      <t>タイショウ</t>
    </rPh>
    <rPh sb="2" eb="3">
      <t>ガイ</t>
    </rPh>
    <phoneticPr fontId="4"/>
  </si>
  <si>
    <t>対象外</t>
    <rPh sb="0" eb="2">
      <t>タイショウ</t>
    </rPh>
    <rPh sb="2" eb="3">
      <t>ガイ</t>
    </rPh>
    <phoneticPr fontId="10"/>
  </si>
  <si>
    <t>無回答</t>
    <rPh sb="0" eb="3">
      <t>ムカイトウ</t>
    </rPh>
    <phoneticPr fontId="10"/>
  </si>
  <si>
    <t>無回答</t>
    <rPh sb="0" eb="3">
      <t>ムカイトウ</t>
    </rPh>
    <phoneticPr fontId="10"/>
  </si>
  <si>
    <t>業種別では、「知っていて理解している」事業所は</t>
  </si>
  <si>
    <t>が他の業種に比べ高い割合を示している。</t>
  </si>
  <si>
    <t>が他の業種より、設置している割合が高い。</t>
  </si>
  <si>
    <t>業種別では、</t>
    <phoneticPr fontId="10"/>
  </si>
  <si>
    <t>あり集計</t>
    <rPh sb="2" eb="4">
      <t>シュウケイ</t>
    </rPh>
    <phoneticPr fontId="4"/>
  </si>
  <si>
    <t>なし</t>
    <phoneticPr fontId="4"/>
  </si>
  <si>
    <t>変形労働時間制の有無（業種別）②</t>
    <rPh sb="0" eb="2">
      <t>ヘンケイ</t>
    </rPh>
    <rPh sb="2" eb="4">
      <t>ロウドウ</t>
    </rPh>
    <rPh sb="4" eb="6">
      <t>ジカン</t>
    </rPh>
    <rPh sb="6" eb="7">
      <t>セイ</t>
    </rPh>
    <rPh sb="8" eb="10">
      <t>ウム</t>
    </rPh>
    <rPh sb="11" eb="13">
      <t>ギョウシュ</t>
    </rPh>
    <rPh sb="13" eb="14">
      <t>ベツ</t>
    </rPh>
    <phoneticPr fontId="4"/>
  </si>
  <si>
    <t>1週間
単位</t>
    <rPh sb="1" eb="3">
      <t>シュウカン</t>
    </rPh>
    <rPh sb="4" eb="6">
      <t>タンイ</t>
    </rPh>
    <phoneticPr fontId="4"/>
  </si>
  <si>
    <t>1ヵ月
単位</t>
    <rPh sb="2" eb="3">
      <t>ゲツ</t>
    </rPh>
    <rPh sb="4" eb="6">
      <t>タンイ</t>
    </rPh>
    <phoneticPr fontId="4"/>
  </si>
  <si>
    <t>1年
単位</t>
    <rPh sb="1" eb="2">
      <t>ネン</t>
    </rPh>
    <rPh sb="3" eb="5">
      <t>タンイ</t>
    </rPh>
    <phoneticPr fontId="4"/>
  </si>
  <si>
    <t>フレッ
クス</t>
    <phoneticPr fontId="4"/>
  </si>
  <si>
    <t>採用
なし</t>
    <rPh sb="0" eb="2">
      <t>サイヨウ</t>
    </rPh>
    <phoneticPr fontId="4"/>
  </si>
  <si>
    <t>変形労働時間制</t>
    <rPh sb="0" eb="2">
      <t>ヘンケイ</t>
    </rPh>
    <rPh sb="2" eb="4">
      <t>ロウドウ</t>
    </rPh>
    <rPh sb="4" eb="6">
      <t>ジカン</t>
    </rPh>
    <rPh sb="6" eb="7">
      <t>セイ</t>
    </rPh>
    <phoneticPr fontId="4"/>
  </si>
  <si>
    <t>変形労働時間制の有無（業種別）①</t>
    <rPh sb="0" eb="2">
      <t>ヘンケイ</t>
    </rPh>
    <rPh sb="2" eb="4">
      <t>ロウドウ</t>
    </rPh>
    <rPh sb="4" eb="6">
      <t>ジカン</t>
    </rPh>
    <rPh sb="6" eb="7">
      <t>セイ</t>
    </rPh>
    <rPh sb="8" eb="10">
      <t>ウム</t>
    </rPh>
    <rPh sb="11" eb="13">
      <t>ギョウシュ</t>
    </rPh>
    <rPh sb="13" eb="14">
      <t>ベツ</t>
    </rPh>
    <phoneticPr fontId="4"/>
  </si>
  <si>
    <t>変形労働時間制の有無（規模別）①</t>
    <rPh sb="0" eb="2">
      <t>ヘンケイ</t>
    </rPh>
    <rPh sb="2" eb="4">
      <t>ロウドウ</t>
    </rPh>
    <rPh sb="4" eb="6">
      <t>ジカン</t>
    </rPh>
    <rPh sb="6" eb="7">
      <t>セイ</t>
    </rPh>
    <rPh sb="8" eb="10">
      <t>ウム</t>
    </rPh>
    <rPh sb="11" eb="13">
      <t>キボ</t>
    </rPh>
    <rPh sb="13" eb="14">
      <t>ベツ</t>
    </rPh>
    <phoneticPr fontId="4"/>
  </si>
  <si>
    <t>変形労働時間制の有無（規模別）②</t>
    <rPh sb="0" eb="2">
      <t>ヘンケイ</t>
    </rPh>
    <rPh sb="2" eb="4">
      <t>ロウドウ</t>
    </rPh>
    <rPh sb="4" eb="6">
      <t>ジカン</t>
    </rPh>
    <rPh sb="6" eb="7">
      <t>セイ</t>
    </rPh>
    <rPh sb="8" eb="10">
      <t>ウム</t>
    </rPh>
    <rPh sb="11" eb="13">
      <t>キボ</t>
    </rPh>
    <rPh sb="13" eb="14">
      <t>ベツ</t>
    </rPh>
    <phoneticPr fontId="4"/>
  </si>
  <si>
    <t>平成30年度年次有給休暇取得状況</t>
    <rPh sb="0" eb="2">
      <t>ヘイセイ</t>
    </rPh>
    <rPh sb="4" eb="5">
      <t>ネン</t>
    </rPh>
    <rPh sb="5" eb="6">
      <t>ド</t>
    </rPh>
    <rPh sb="6" eb="8">
      <t>ネンジ</t>
    </rPh>
    <rPh sb="8" eb="10">
      <t>ユウキュウ</t>
    </rPh>
    <rPh sb="10" eb="12">
      <t>キュウカ</t>
    </rPh>
    <rPh sb="12" eb="14">
      <t>シュトク</t>
    </rPh>
    <rPh sb="14" eb="16">
      <t>ジョウキョウ</t>
    </rPh>
    <phoneticPr fontId="4"/>
  </si>
  <si>
    <t>に退職金制度がある割合が高い。</t>
    <rPh sb="1" eb="4">
      <t>タイショクキン</t>
    </rPh>
    <phoneticPr fontId="4"/>
  </si>
  <si>
    <t>規模別では、規模が大きい事業所ほど雇用促進制度がある割合が高い。</t>
    <phoneticPr fontId="4"/>
  </si>
  <si>
    <t>業種別では、全体的に「いない」との回答が多いが、</t>
    <rPh sb="17" eb="19">
      <t>カイトウ</t>
    </rPh>
    <phoneticPr fontId="4"/>
  </si>
  <si>
    <t>あり（複数回答でも一社）</t>
    <rPh sb="3" eb="5">
      <t>フクスウ</t>
    </rPh>
    <rPh sb="5" eb="7">
      <t>カイトウ</t>
    </rPh>
    <rPh sb="9" eb="11">
      <t>イッシャ</t>
    </rPh>
    <phoneticPr fontId="4"/>
  </si>
  <si>
    <t>変形労働時間制</t>
    <rPh sb="0" eb="2">
      <t>ヘンケイ</t>
    </rPh>
    <rPh sb="2" eb="4">
      <t>ロウドウ</t>
    </rPh>
    <rPh sb="4" eb="6">
      <t>ジカン</t>
    </rPh>
    <rPh sb="6" eb="7">
      <t>セイ</t>
    </rPh>
    <phoneticPr fontId="4"/>
  </si>
  <si>
    <t>の事業所において、導入率がやや高い。</t>
    <phoneticPr fontId="4"/>
  </si>
  <si>
    <t>で「常用雇用で再雇用」の割合が高く、</t>
    <rPh sb="2" eb="4">
      <t>ジョウヨウ</t>
    </rPh>
    <rPh sb="4" eb="6">
      <t>コヨウ</t>
    </rPh>
    <rPh sb="7" eb="10">
      <t>サイコヨウ</t>
    </rPh>
    <rPh sb="12" eb="14">
      <t>ワリアイ</t>
    </rPh>
    <phoneticPr fontId="10"/>
  </si>
  <si>
    <t>で「パートタイマ―・アルバイトで再雇用」の割合が高い。</t>
    <rPh sb="16" eb="19">
      <t>サイコヨウ</t>
    </rPh>
    <rPh sb="21" eb="23">
      <t>ワリアイ</t>
    </rPh>
    <rPh sb="24" eb="25">
      <t>タカ</t>
    </rPh>
    <phoneticPr fontId="10"/>
  </si>
  <si>
    <t>で定めている割合が高い。</t>
    <rPh sb="1" eb="2">
      <t>サダ</t>
    </rPh>
    <phoneticPr fontId="10"/>
  </si>
  <si>
    <t>パワーハラスメントへの対策</t>
    <phoneticPr fontId="10"/>
  </si>
  <si>
    <t>パワーハラスメントへの対策（％）</t>
    <rPh sb="11" eb="13">
      <t>タイサク</t>
    </rPh>
    <phoneticPr fontId="4"/>
  </si>
  <si>
    <t>パワーハラスメントへの対策（社）</t>
    <rPh sb="11" eb="13">
      <t>タイサク</t>
    </rPh>
    <rPh sb="14" eb="15">
      <t>シャ</t>
    </rPh>
    <phoneticPr fontId="4"/>
  </si>
  <si>
    <t>業種別　パワーハラスメントへの対策（％）</t>
    <rPh sb="0" eb="2">
      <t>ギョウシュ</t>
    </rPh>
    <rPh sb="2" eb="3">
      <t>ベツ</t>
    </rPh>
    <rPh sb="15" eb="17">
      <t>タイサク</t>
    </rPh>
    <phoneticPr fontId="4"/>
  </si>
  <si>
    <t>業種別　パワーハラスメントへの対策（社）</t>
    <rPh sb="0" eb="2">
      <t>ギョウシュ</t>
    </rPh>
    <rPh sb="2" eb="3">
      <t>ベツ</t>
    </rPh>
    <rPh sb="15" eb="17">
      <t>タイサク</t>
    </rPh>
    <rPh sb="18" eb="19">
      <t>シャ</t>
    </rPh>
    <phoneticPr fontId="4"/>
  </si>
  <si>
    <t>規模別　パワーハラスメントへの対策（％）</t>
    <rPh sb="0" eb="2">
      <t>キボ</t>
    </rPh>
    <rPh sb="2" eb="3">
      <t>ベツ</t>
    </rPh>
    <rPh sb="15" eb="17">
      <t>タイサク</t>
    </rPh>
    <phoneticPr fontId="4"/>
  </si>
  <si>
    <t>規模別　パワーハラスメントへの対策（社）</t>
    <rPh sb="0" eb="2">
      <t>キボ</t>
    </rPh>
    <rPh sb="2" eb="3">
      <t>ベツ</t>
    </rPh>
    <rPh sb="15" eb="17">
      <t>タイサク</t>
    </rPh>
    <rPh sb="18" eb="19">
      <t>シャ</t>
    </rPh>
    <phoneticPr fontId="4"/>
  </si>
  <si>
    <t>セクシャルハラスメントの防止策</t>
    <rPh sb="12" eb="14">
      <t>ボウシ</t>
    </rPh>
    <rPh sb="14" eb="15">
      <t>サク</t>
    </rPh>
    <phoneticPr fontId="4"/>
  </si>
  <si>
    <t>パワーハラスメントの防止策</t>
    <rPh sb="10" eb="12">
      <t>ボウシ</t>
    </rPh>
    <rPh sb="12" eb="13">
      <t>サク</t>
    </rPh>
    <phoneticPr fontId="4"/>
  </si>
  <si>
    <t>パワーハラスメント防止策（業種別）</t>
    <rPh sb="9" eb="11">
      <t>ボウシ</t>
    </rPh>
    <rPh sb="11" eb="12">
      <t>サク</t>
    </rPh>
    <rPh sb="13" eb="15">
      <t>ギョウシュ</t>
    </rPh>
    <rPh sb="15" eb="16">
      <t>ベツ</t>
    </rPh>
    <phoneticPr fontId="4"/>
  </si>
  <si>
    <t>パワーハラスメント防止策（規模別）</t>
    <rPh sb="9" eb="11">
      <t>ボウシ</t>
    </rPh>
    <rPh sb="11" eb="12">
      <t>サク</t>
    </rPh>
    <rPh sb="13" eb="15">
      <t>キボ</t>
    </rPh>
    <rPh sb="15" eb="16">
      <t>ベツ</t>
    </rPh>
    <phoneticPr fontId="4"/>
  </si>
  <si>
    <t>アンケート　問37</t>
    <rPh sb="6" eb="7">
      <t>トイ</t>
    </rPh>
    <phoneticPr fontId="4"/>
  </si>
  <si>
    <t>アンケート　問36</t>
    <rPh sb="6" eb="7">
      <t>トイ</t>
    </rPh>
    <phoneticPr fontId="4"/>
  </si>
  <si>
    <t>アンケート　問35</t>
    <rPh sb="6" eb="7">
      <t>トイ</t>
    </rPh>
    <phoneticPr fontId="4"/>
  </si>
  <si>
    <t>38　パワーハラスメントへの対策</t>
    <rPh sb="14" eb="16">
      <t>タイサク</t>
    </rPh>
    <phoneticPr fontId="4"/>
  </si>
  <si>
    <t>定年引上げ</t>
    <rPh sb="0" eb="4">
      <t>テイネンヒキア</t>
    </rPh>
    <phoneticPr fontId="4"/>
  </si>
  <si>
    <t>継続雇用</t>
    <rPh sb="0" eb="4">
      <t>ケイゾクコヨウ</t>
    </rPh>
    <phoneticPr fontId="4"/>
  </si>
  <si>
    <t>定年廃止</t>
    <rPh sb="0" eb="4">
      <t>テイネンハイシ</t>
    </rPh>
    <phoneticPr fontId="4"/>
  </si>
  <si>
    <t>に雇用促進制度がある割合が高い。</t>
  </si>
  <si>
    <r>
      <t>問28-2-1
常用出産</t>
    </r>
    <r>
      <rPr>
        <b/>
        <sz val="9"/>
        <color indexed="8"/>
        <rFont val="ＭＳ ゴシック"/>
        <family val="3"/>
        <charset val="128"/>
      </rPr>
      <t>男</t>
    </r>
    <rPh sb="0" eb="1">
      <t>トイ</t>
    </rPh>
    <rPh sb="8" eb="10">
      <t>ジョウヨウ</t>
    </rPh>
    <rPh sb="10" eb="12">
      <t>シュッサン</t>
    </rPh>
    <rPh sb="12" eb="13">
      <t>オトコ</t>
    </rPh>
    <phoneticPr fontId="4"/>
  </si>
  <si>
    <t>問28-2-2
常用出産女</t>
    <rPh sb="8" eb="10">
      <t>ジョウヨウ</t>
    </rPh>
    <rPh sb="12" eb="13">
      <t>オンナ</t>
    </rPh>
    <phoneticPr fontId="4"/>
  </si>
  <si>
    <t>問28-2ー3
パート出産男</t>
    <phoneticPr fontId="4"/>
  </si>
  <si>
    <t>問28-2-4
パート出産女</t>
    <rPh sb="13" eb="14">
      <t>オンナ</t>
    </rPh>
    <phoneticPr fontId="4"/>
  </si>
  <si>
    <t>問28-2-5
常用育児男</t>
    <rPh sb="0" eb="1">
      <t>トイ</t>
    </rPh>
    <rPh sb="8" eb="10">
      <t>ジョウヨウ</t>
    </rPh>
    <rPh sb="10" eb="12">
      <t>イクジ</t>
    </rPh>
    <rPh sb="12" eb="13">
      <t>オトコ</t>
    </rPh>
    <phoneticPr fontId="4"/>
  </si>
  <si>
    <t>問28-2-6
常用育児女</t>
    <rPh sb="8" eb="10">
      <t>ジョウヨウ</t>
    </rPh>
    <rPh sb="10" eb="12">
      <t>イクジ</t>
    </rPh>
    <rPh sb="12" eb="13">
      <t>オンナ</t>
    </rPh>
    <phoneticPr fontId="4"/>
  </si>
  <si>
    <t>問28-2ー7
パート育児男</t>
    <rPh sb="11" eb="13">
      <t>イクジ</t>
    </rPh>
    <rPh sb="13" eb="14">
      <t>オトコ</t>
    </rPh>
    <phoneticPr fontId="4"/>
  </si>
  <si>
    <t>問28-2-8
パート育児女</t>
    <rPh sb="11" eb="13">
      <t>イクジ</t>
    </rPh>
    <rPh sb="13" eb="14">
      <t>オンナ</t>
    </rPh>
    <phoneticPr fontId="4"/>
  </si>
  <si>
    <t>問28-2-9
常用介護男</t>
    <rPh sb="0" eb="1">
      <t>トイ</t>
    </rPh>
    <rPh sb="8" eb="10">
      <t>ジョウヨウ</t>
    </rPh>
    <rPh sb="10" eb="12">
      <t>カイゴ</t>
    </rPh>
    <rPh sb="12" eb="13">
      <t>オトコ</t>
    </rPh>
    <phoneticPr fontId="4"/>
  </si>
  <si>
    <t>問28-2-10
常用介護女</t>
    <rPh sb="9" eb="11">
      <t>ジョウヨウ</t>
    </rPh>
    <rPh sb="11" eb="13">
      <t>カイゴ</t>
    </rPh>
    <rPh sb="13" eb="14">
      <t>オンナ</t>
    </rPh>
    <phoneticPr fontId="4"/>
  </si>
  <si>
    <t>問28-2ー11
パート介護男</t>
    <rPh sb="12" eb="14">
      <t>カイゴ</t>
    </rPh>
    <rPh sb="14" eb="15">
      <t>オトコ</t>
    </rPh>
    <phoneticPr fontId="4"/>
  </si>
  <si>
    <t>問28-2-12
パート介護女</t>
    <rPh sb="12" eb="14">
      <t>カイゴ</t>
    </rPh>
    <rPh sb="14" eb="15">
      <t>オンナ</t>
    </rPh>
    <phoneticPr fontId="4"/>
  </si>
  <si>
    <t>問28-2-13
常用その他男</t>
    <rPh sb="0" eb="1">
      <t>トイ</t>
    </rPh>
    <rPh sb="9" eb="11">
      <t>ジョウヨウ</t>
    </rPh>
    <rPh sb="13" eb="14">
      <t>タ</t>
    </rPh>
    <rPh sb="14" eb="15">
      <t>オトコ</t>
    </rPh>
    <phoneticPr fontId="4"/>
  </si>
  <si>
    <t>問28-2-14
常用その他女</t>
    <rPh sb="9" eb="11">
      <t>ジョウヨウ</t>
    </rPh>
    <rPh sb="13" eb="14">
      <t>タ</t>
    </rPh>
    <rPh sb="14" eb="15">
      <t>オンナ</t>
    </rPh>
    <phoneticPr fontId="4"/>
  </si>
  <si>
    <t>問28-2ー15
パートその他男</t>
    <rPh sb="14" eb="15">
      <t>タ</t>
    </rPh>
    <rPh sb="15" eb="16">
      <t>オトコ</t>
    </rPh>
    <phoneticPr fontId="4"/>
  </si>
  <si>
    <t>問28-2-16
パートその他女</t>
    <rPh sb="14" eb="15">
      <t>タ</t>
    </rPh>
    <rPh sb="15" eb="16">
      <t>オンナ</t>
    </rPh>
    <phoneticPr fontId="4"/>
  </si>
  <si>
    <t>出産･育児･介護等による退職者の再雇用内訳</t>
    <rPh sb="19" eb="21">
      <t>ウチワケ</t>
    </rPh>
    <phoneticPr fontId="4"/>
  </si>
  <si>
    <t>出産による退職者の再雇用内訳</t>
    <phoneticPr fontId="4"/>
  </si>
  <si>
    <t>育児による退職者の再雇用内訳</t>
    <rPh sb="0" eb="2">
      <t>イクジ</t>
    </rPh>
    <rPh sb="5" eb="7">
      <t>タイショク</t>
    </rPh>
    <rPh sb="7" eb="8">
      <t>シャ</t>
    </rPh>
    <rPh sb="9" eb="10">
      <t>サイ</t>
    </rPh>
    <rPh sb="10" eb="12">
      <t>コヨウ</t>
    </rPh>
    <rPh sb="12" eb="14">
      <t>ウチワケ</t>
    </rPh>
    <phoneticPr fontId="4"/>
  </si>
  <si>
    <t>介護による退職者の再雇用内訳</t>
    <rPh sb="0" eb="2">
      <t>カイゴ</t>
    </rPh>
    <rPh sb="5" eb="7">
      <t>タイショク</t>
    </rPh>
    <rPh sb="7" eb="8">
      <t>シャ</t>
    </rPh>
    <rPh sb="9" eb="10">
      <t>サイ</t>
    </rPh>
    <rPh sb="10" eb="12">
      <t>コヨウ</t>
    </rPh>
    <rPh sb="12" eb="14">
      <t>ウチワケ</t>
    </rPh>
    <phoneticPr fontId="4"/>
  </si>
  <si>
    <t>その他退職者の再雇用内訳</t>
    <rPh sb="2" eb="3">
      <t>タ</t>
    </rPh>
    <rPh sb="3" eb="5">
      <t>タイショク</t>
    </rPh>
    <rPh sb="5" eb="6">
      <t>シャ</t>
    </rPh>
    <rPh sb="7" eb="8">
      <t>サイ</t>
    </rPh>
    <rPh sb="8" eb="10">
      <t>コヨウ</t>
    </rPh>
    <rPh sb="10" eb="12">
      <t>ウチワケ</t>
    </rPh>
    <phoneticPr fontId="4"/>
  </si>
  <si>
    <t>転換男性
人数</t>
    <rPh sb="0" eb="2">
      <t>テンカン</t>
    </rPh>
    <rPh sb="2" eb="3">
      <t>オトコ</t>
    </rPh>
    <rPh sb="3" eb="4">
      <t>セイ</t>
    </rPh>
    <rPh sb="5" eb="7">
      <t>ニンズウ</t>
    </rPh>
    <phoneticPr fontId="4"/>
  </si>
  <si>
    <t>転換女性
人数</t>
    <rPh sb="0" eb="2">
      <t>テンカン</t>
    </rPh>
    <rPh sb="2" eb="4">
      <t>ジョセイ</t>
    </rPh>
    <rPh sb="5" eb="7">
      <t>ニンズウ</t>
    </rPh>
    <phoneticPr fontId="4"/>
  </si>
  <si>
    <t>規模別では、規模が大きい事業所ほど、定めている割合が高く、「100人以上」規模の事業所では100％であった。</t>
    <rPh sb="33" eb="34">
      <t>ニン</t>
    </rPh>
    <rPh sb="34" eb="36">
      <t>イジョウ</t>
    </rPh>
    <rPh sb="37" eb="39">
      <t>キボ</t>
    </rPh>
    <rPh sb="40" eb="43">
      <t>ジギョウショ</t>
    </rPh>
    <phoneticPr fontId="4"/>
  </si>
  <si>
    <t>業種別では、男性は</t>
    <rPh sb="6" eb="8">
      <t>ダンセイ</t>
    </rPh>
    <phoneticPr fontId="4"/>
  </si>
  <si>
    <t>女性は、</t>
    <rPh sb="0" eb="2">
      <t>ジョセイ</t>
    </rPh>
    <phoneticPr fontId="4"/>
  </si>
  <si>
    <t>の事業所で高い金額を示している。</t>
    <phoneticPr fontId="4"/>
  </si>
  <si>
    <t>規模別では、規模が大きい事業所ほど導入率が高く、「50～100人以上」の事業所で90％を超えている。</t>
    <rPh sb="31" eb="34">
      <t>ニンイジョウ</t>
    </rPh>
    <rPh sb="36" eb="39">
      <t>ジギョウショ</t>
    </rPh>
    <rPh sb="44" eb="45">
      <t>コ</t>
    </rPh>
    <phoneticPr fontId="4"/>
  </si>
  <si>
    <t>男女間格差解消の積極的取組み</t>
    <rPh sb="0" eb="3">
      <t>ダンジョカン</t>
    </rPh>
    <rPh sb="3" eb="5">
      <t>カクサ</t>
    </rPh>
    <rPh sb="5" eb="7">
      <t>カイショウ</t>
    </rPh>
    <rPh sb="8" eb="11">
      <t>セッキョクテキ</t>
    </rPh>
    <rPh sb="11" eb="12">
      <t>ト</t>
    </rPh>
    <rPh sb="12" eb="13">
      <t>ク</t>
    </rPh>
    <phoneticPr fontId="4"/>
  </si>
  <si>
    <t>性別により評価しないように
人事考課基準を定めている。</t>
    <rPh sb="0" eb="2">
      <t>セイベツ</t>
    </rPh>
    <rPh sb="5" eb="7">
      <t>ヒョウカ</t>
    </rPh>
    <rPh sb="14" eb="16">
      <t>ジンジ</t>
    </rPh>
    <rPh sb="16" eb="18">
      <t>コウカ</t>
    </rPh>
    <rPh sb="18" eb="20">
      <t>キジュン</t>
    </rPh>
    <rPh sb="21" eb="22">
      <t>サダ</t>
    </rPh>
    <phoneticPr fontId="4"/>
  </si>
  <si>
    <t>性別役割分担の慣行を改善する
よう努めている。</t>
    <phoneticPr fontId="4"/>
  </si>
  <si>
    <t>←「ある」と回答した事業所について、転換した人数</t>
    <rPh sb="6" eb="8">
      <t>カイトウ</t>
    </rPh>
    <rPh sb="10" eb="13">
      <t>ジギョウショ</t>
    </rPh>
    <rPh sb="18" eb="20">
      <t>テンカン</t>
    </rPh>
    <rPh sb="22" eb="24">
      <t>ニンスウ</t>
    </rPh>
    <phoneticPr fontId="4"/>
  </si>
  <si>
    <t>転換男性
人数</t>
    <rPh sb="0" eb="2">
      <t>テンカン</t>
    </rPh>
    <rPh sb="2" eb="4">
      <t>ダンセイ</t>
    </rPh>
    <rPh sb="5" eb="7">
      <t>ニンズウ</t>
    </rPh>
    <phoneticPr fontId="4"/>
  </si>
  <si>
    <t>←「ある」と回答した事業所について、転換した人数</t>
    <rPh sb="6" eb="8">
      <t>カイトウ</t>
    </rPh>
    <rPh sb="10" eb="13">
      <t>ジギョウショ</t>
    </rPh>
    <rPh sb="18" eb="20">
      <t>テンカン</t>
    </rPh>
    <rPh sb="22" eb="24">
      <t>ニンズウ</t>
    </rPh>
    <phoneticPr fontId="4"/>
  </si>
  <si>
    <t xml:space="preserve">業種別・規模別　臨時従業員（派遣職員）・パートタイム労働者の常用従業員への転換人数 </t>
    <rPh sb="0" eb="2">
      <t>ギョウシュ</t>
    </rPh>
    <rPh sb="2" eb="3">
      <t>ベツ</t>
    </rPh>
    <rPh sb="4" eb="7">
      <t>キボベツ</t>
    </rPh>
    <rPh sb="8" eb="10">
      <t>リンジ</t>
    </rPh>
    <rPh sb="10" eb="13">
      <t>ジュウギョウイン</t>
    </rPh>
    <rPh sb="14" eb="16">
      <t>ハケン</t>
    </rPh>
    <rPh sb="16" eb="18">
      <t>ショクイン</t>
    </rPh>
    <rPh sb="26" eb="29">
      <t>ロウドウシャ</t>
    </rPh>
    <rPh sb="30" eb="32">
      <t>ジョウヨウ</t>
    </rPh>
    <rPh sb="32" eb="35">
      <t>ジュウギョウイン</t>
    </rPh>
    <rPh sb="37" eb="39">
      <t>テンカン</t>
    </rPh>
    <rPh sb="39" eb="41">
      <t>ニンズウ</t>
    </rPh>
    <phoneticPr fontId="4"/>
  </si>
  <si>
    <t>～資料編より抜粋～</t>
  </si>
  <si>
    <t>男性</t>
    <rPh sb="0" eb="2">
      <t>ダンセイ</t>
    </rPh>
    <phoneticPr fontId="10"/>
  </si>
  <si>
    <t>女性</t>
    <rPh sb="0" eb="2">
      <t>ジョセイ</t>
    </rPh>
    <phoneticPr fontId="10"/>
  </si>
  <si>
    <t>出産</t>
    <rPh sb="0" eb="2">
      <t>シュッサン</t>
    </rPh>
    <phoneticPr fontId="10"/>
  </si>
  <si>
    <t>育児</t>
    <rPh sb="0" eb="2">
      <t>イクジ</t>
    </rPh>
    <phoneticPr fontId="10"/>
  </si>
  <si>
    <t>介護</t>
    <rPh sb="0" eb="2">
      <t>カイゴ</t>
    </rPh>
    <phoneticPr fontId="10"/>
  </si>
  <si>
    <t>その他</t>
    <rPh sb="2" eb="3">
      <t>タ</t>
    </rPh>
    <phoneticPr fontId="10"/>
  </si>
  <si>
    <t>常用従業員</t>
    <rPh sb="0" eb="5">
      <t>ジョウヨウジュウギョウイン</t>
    </rPh>
    <phoneticPr fontId="10"/>
  </si>
  <si>
    <t>パートタイマー・アルバイト</t>
    <phoneticPr fontId="10"/>
  </si>
  <si>
    <t>出産・育児・介護等による退職者の再雇用制度（人）</t>
    <rPh sb="0" eb="2">
      <t>シュッサン</t>
    </rPh>
    <rPh sb="3" eb="5">
      <t>イクジ</t>
    </rPh>
    <rPh sb="6" eb="9">
      <t>カイゴトウ</t>
    </rPh>
    <rPh sb="12" eb="15">
      <t>タイショクシャ</t>
    </rPh>
    <rPh sb="16" eb="21">
      <t>サイコヨウセイド</t>
    </rPh>
    <rPh sb="22" eb="23">
      <t>ニン</t>
    </rPh>
    <phoneticPr fontId="10"/>
  </si>
  <si>
    <t>規模別では、「30～100人以上」規模の事業所で改善に努めている割合が高い。</t>
    <rPh sb="13" eb="14">
      <t>ニン</t>
    </rPh>
    <rPh sb="14" eb="16">
      <t>イジョウ</t>
    </rPh>
    <phoneticPr fontId="10"/>
  </si>
  <si>
    <t>規模別では「30～100人以上」の事業所で、あると回答した割合が高い。</t>
    <phoneticPr fontId="10"/>
  </si>
  <si>
    <t>規模別では、規模が大きい事業所ほど定めている割合が高く、「100人以上」規模では、100％となっている。</t>
    <rPh sb="17" eb="18">
      <t>サダ</t>
    </rPh>
    <rPh sb="22" eb="24">
      <t>ワリアイ</t>
    </rPh>
    <phoneticPr fontId="4"/>
  </si>
  <si>
    <t>で「50％以上」と回答した割合が他業種と比べ高い。</t>
    <rPh sb="9" eb="11">
      <t>カイトウ</t>
    </rPh>
    <phoneticPr fontId="4"/>
  </si>
  <si>
    <t>全体的に対策をしている割合が低いが業種別では、</t>
    <rPh sb="0" eb="3">
      <t>ゼンタイテキ</t>
    </rPh>
    <rPh sb="4" eb="6">
      <t>タイサク</t>
    </rPh>
    <rPh sb="11" eb="13">
      <t>ワリアイ</t>
    </rPh>
    <rPh sb="14" eb="15">
      <t>ヒク</t>
    </rPh>
    <rPh sb="17" eb="19">
      <t>ギョウシュ</t>
    </rPh>
    <rPh sb="19" eb="20">
      <t>ベツ</t>
    </rPh>
    <phoneticPr fontId="4"/>
  </si>
  <si>
    <t>の事業所が、「策定した」と回答した割合が高い。</t>
    <rPh sb="20" eb="21">
      <t>タカ</t>
    </rPh>
    <phoneticPr fontId="10"/>
  </si>
  <si>
    <r>
      <t>アンケート　問24</t>
    </r>
    <r>
      <rPr>
        <sz val="10"/>
        <rFont val="HGｺﾞｼｯｸM"/>
        <family val="3"/>
        <charset val="128"/>
      </rPr>
      <t>-a､b</t>
    </r>
    <rPh sb="6" eb="7">
      <t>トイ</t>
    </rPh>
    <phoneticPr fontId="4"/>
  </si>
  <si>
    <r>
      <t>アンケート　問24</t>
    </r>
    <r>
      <rPr>
        <sz val="10"/>
        <rFont val="HGｺﾞｼｯｸM"/>
        <family val="3"/>
        <charset val="128"/>
      </rPr>
      <t>-c</t>
    </r>
    <rPh sb="6" eb="7">
      <t>トイ</t>
    </rPh>
    <phoneticPr fontId="4"/>
  </si>
  <si>
    <t>アンケート　問25</t>
    <rPh sb="6" eb="7">
      <t>トイ</t>
    </rPh>
    <phoneticPr fontId="4"/>
  </si>
  <si>
    <t>アンケート　問18</t>
    <rPh sb="6" eb="7">
      <t>トイ</t>
    </rPh>
    <phoneticPr fontId="4"/>
  </si>
  <si>
    <t>アンケート　問21</t>
    <rPh sb="6" eb="7">
      <t>トイ</t>
    </rPh>
    <phoneticPr fontId="4"/>
  </si>
  <si>
    <t>アンケート　問26</t>
    <rPh sb="6" eb="7">
      <t>トイ</t>
    </rPh>
    <phoneticPr fontId="4"/>
  </si>
  <si>
    <t>アンケート　問22</t>
    <rPh sb="6" eb="7">
      <t>トイ</t>
    </rPh>
    <phoneticPr fontId="4"/>
  </si>
  <si>
    <t>アンケート　問27</t>
    <rPh sb="6" eb="7">
      <t>トイ</t>
    </rPh>
    <phoneticPr fontId="4"/>
  </si>
  <si>
    <t>アンケート　問34</t>
    <phoneticPr fontId="4"/>
  </si>
  <si>
    <t>アンケート　問16</t>
    <rPh sb="6" eb="7">
      <t>トイ</t>
    </rPh>
    <phoneticPr fontId="4"/>
  </si>
  <si>
    <t>アンケート　問23</t>
    <rPh sb="6" eb="7">
      <t>トイ</t>
    </rPh>
    <phoneticPr fontId="4"/>
  </si>
  <si>
    <t>アンケート　問25</t>
    <rPh sb="6" eb="7">
      <t>ト</t>
    </rPh>
    <phoneticPr fontId="4"/>
  </si>
  <si>
    <t>アンケート　問28</t>
    <rPh sb="6" eb="7">
      <t>トイ</t>
    </rPh>
    <phoneticPr fontId="4"/>
  </si>
  <si>
    <t>アンケート　問30</t>
    <rPh sb="6" eb="7">
      <t>トイ</t>
    </rPh>
    <phoneticPr fontId="4"/>
  </si>
  <si>
    <t>アンケート　問31</t>
    <rPh sb="6" eb="7">
      <t>トイ</t>
    </rPh>
    <phoneticPr fontId="4"/>
  </si>
  <si>
    <t>アンケート　問32</t>
    <rPh sb="6" eb="7">
      <t>トイ</t>
    </rPh>
    <phoneticPr fontId="4"/>
  </si>
  <si>
    <t>アンケート　問33-a</t>
    <rPh sb="6" eb="7">
      <t>トイ</t>
    </rPh>
    <phoneticPr fontId="4"/>
  </si>
  <si>
    <t>アンケート　問33-ｂ</t>
    <rPh sb="6" eb="7">
      <t>トイ</t>
    </rPh>
    <phoneticPr fontId="4"/>
  </si>
  <si>
    <t>アンケート　問33-c</t>
    <rPh sb="6" eb="7">
      <t>トイ</t>
    </rPh>
    <phoneticPr fontId="4"/>
  </si>
  <si>
    <t>アンケート　問38</t>
    <rPh sb="6" eb="7">
      <t>トイ</t>
    </rPh>
    <phoneticPr fontId="4"/>
  </si>
  <si>
    <t>アンケート　問39</t>
    <rPh sb="6" eb="7">
      <t>トイ</t>
    </rPh>
    <phoneticPr fontId="4"/>
  </si>
  <si>
    <t>アンケート　問40</t>
    <rPh sb="6" eb="7">
      <t>トイ</t>
    </rPh>
    <phoneticPr fontId="4"/>
  </si>
  <si>
    <t>令和5度年次有給休暇取得状況</t>
    <rPh sb="0" eb="2">
      <t>レイワ</t>
    </rPh>
    <rPh sb="3" eb="4">
      <t>ド</t>
    </rPh>
    <rPh sb="4" eb="6">
      <t>ネンジ</t>
    </rPh>
    <rPh sb="6" eb="8">
      <t>ユウキュウ</t>
    </rPh>
    <rPh sb="8" eb="10">
      <t>キュウカ</t>
    </rPh>
    <rPh sb="10" eb="12">
      <t>シュトク</t>
    </rPh>
    <rPh sb="12" eb="14">
      <t>ジョウキョウ</t>
    </rPh>
    <phoneticPr fontId="4"/>
  </si>
  <si>
    <t>問29</t>
    <rPh sb="0" eb="1">
      <t>トイ</t>
    </rPh>
    <phoneticPr fontId="4"/>
  </si>
  <si>
    <t>問30</t>
    <rPh sb="0" eb="1">
      <t>トイ</t>
    </rPh>
    <phoneticPr fontId="4"/>
  </si>
  <si>
    <t>問31-1</t>
    <rPh sb="0" eb="1">
      <t>トイ</t>
    </rPh>
    <phoneticPr fontId="4"/>
  </si>
  <si>
    <t>問31</t>
    <rPh sb="0" eb="1">
      <t>トイ</t>
    </rPh>
    <phoneticPr fontId="4"/>
  </si>
  <si>
    <r>
      <t>問31-2-1
常用出産</t>
    </r>
    <r>
      <rPr>
        <b/>
        <sz val="9"/>
        <color indexed="8"/>
        <rFont val="ＭＳ ゴシック"/>
        <family val="3"/>
        <charset val="128"/>
      </rPr>
      <t>男</t>
    </r>
    <rPh sb="0" eb="1">
      <t>トイ</t>
    </rPh>
    <rPh sb="8" eb="10">
      <t>ジョウヨウ</t>
    </rPh>
    <rPh sb="10" eb="12">
      <t>シュッサン</t>
    </rPh>
    <rPh sb="12" eb="13">
      <t>オトコ</t>
    </rPh>
    <phoneticPr fontId="4"/>
  </si>
  <si>
    <t>問31-2-2
常用出産女</t>
    <rPh sb="8" eb="10">
      <t>ジョウヨウ</t>
    </rPh>
    <rPh sb="12" eb="13">
      <t>オンナ</t>
    </rPh>
    <phoneticPr fontId="4"/>
  </si>
  <si>
    <t>問31-2ー3
パート出産男</t>
    <phoneticPr fontId="4"/>
  </si>
  <si>
    <t>問31-2-4
パート出産女</t>
    <rPh sb="13" eb="14">
      <t>オンナ</t>
    </rPh>
    <phoneticPr fontId="4"/>
  </si>
  <si>
    <t>問31-2-5
常用育児男</t>
    <rPh sb="0" eb="1">
      <t>トイ</t>
    </rPh>
    <rPh sb="8" eb="10">
      <t>ジョウヨウ</t>
    </rPh>
    <rPh sb="10" eb="12">
      <t>イクジ</t>
    </rPh>
    <rPh sb="12" eb="13">
      <t>オトコ</t>
    </rPh>
    <phoneticPr fontId="4"/>
  </si>
  <si>
    <t>問31-2-6
常用育児女</t>
    <rPh sb="8" eb="10">
      <t>ジョウヨウ</t>
    </rPh>
    <rPh sb="10" eb="12">
      <t>イクジ</t>
    </rPh>
    <rPh sb="12" eb="13">
      <t>オンナ</t>
    </rPh>
    <phoneticPr fontId="4"/>
  </si>
  <si>
    <t>問31-2ー7
パート育児男</t>
    <rPh sb="11" eb="13">
      <t>イクジ</t>
    </rPh>
    <rPh sb="13" eb="14">
      <t>オトコ</t>
    </rPh>
    <phoneticPr fontId="4"/>
  </si>
  <si>
    <t>問31-2-8
パート育児女</t>
    <rPh sb="11" eb="13">
      <t>イクジ</t>
    </rPh>
    <rPh sb="13" eb="14">
      <t>オンナ</t>
    </rPh>
    <phoneticPr fontId="4"/>
  </si>
  <si>
    <t>問31-2-9
常用介護男</t>
    <rPh sb="0" eb="1">
      <t>トイ</t>
    </rPh>
    <rPh sb="8" eb="10">
      <t>ジョウヨウ</t>
    </rPh>
    <rPh sb="10" eb="12">
      <t>カイゴ</t>
    </rPh>
    <rPh sb="12" eb="13">
      <t>オトコ</t>
    </rPh>
    <phoneticPr fontId="4"/>
  </si>
  <si>
    <t>問31-2-10
常用介護女</t>
    <rPh sb="9" eb="11">
      <t>ジョウヨウ</t>
    </rPh>
    <rPh sb="11" eb="13">
      <t>カイゴ</t>
    </rPh>
    <rPh sb="13" eb="14">
      <t>オンナ</t>
    </rPh>
    <phoneticPr fontId="4"/>
  </si>
  <si>
    <t>問31-2ー11
パート介護男</t>
    <rPh sb="12" eb="14">
      <t>カイゴ</t>
    </rPh>
    <rPh sb="14" eb="15">
      <t>オトコ</t>
    </rPh>
    <phoneticPr fontId="4"/>
  </si>
  <si>
    <t>問31-2-12
パート介護女</t>
    <rPh sb="12" eb="14">
      <t>カイゴ</t>
    </rPh>
    <rPh sb="14" eb="15">
      <t>オンナ</t>
    </rPh>
    <phoneticPr fontId="4"/>
  </si>
  <si>
    <t>問31-2-13
常用その他男</t>
    <rPh sb="0" eb="1">
      <t>トイ</t>
    </rPh>
    <rPh sb="9" eb="11">
      <t>ジョウヨウ</t>
    </rPh>
    <rPh sb="13" eb="14">
      <t>タ</t>
    </rPh>
    <rPh sb="14" eb="15">
      <t>オトコ</t>
    </rPh>
    <phoneticPr fontId="4"/>
  </si>
  <si>
    <t>問31-2-14
常用その他女</t>
    <rPh sb="9" eb="11">
      <t>ジョウヨウ</t>
    </rPh>
    <rPh sb="13" eb="14">
      <t>タ</t>
    </rPh>
    <rPh sb="14" eb="15">
      <t>オンナ</t>
    </rPh>
    <phoneticPr fontId="4"/>
  </si>
  <si>
    <t>問31-2ー15
パートその他男</t>
    <rPh sb="14" eb="15">
      <t>タ</t>
    </rPh>
    <rPh sb="15" eb="16">
      <t>オトコ</t>
    </rPh>
    <phoneticPr fontId="4"/>
  </si>
  <si>
    <t>問31-2-16
パートその他女</t>
    <rPh sb="14" eb="15">
      <t>タ</t>
    </rPh>
    <rPh sb="15" eb="16">
      <t>オンナ</t>
    </rPh>
    <phoneticPr fontId="4"/>
  </si>
  <si>
    <t>問 31-2</t>
    <rPh sb="0" eb="1">
      <t>トイ</t>
    </rPh>
    <phoneticPr fontId="4"/>
  </si>
  <si>
    <t>問37</t>
    <phoneticPr fontId="4"/>
  </si>
  <si>
    <t>問38</t>
    <phoneticPr fontId="4"/>
  </si>
  <si>
    <t>問39</t>
    <phoneticPr fontId="4"/>
  </si>
  <si>
    <t>問40</t>
    <phoneticPr fontId="4"/>
  </si>
  <si>
    <t>70歳までの雇用促進制度の有無</t>
    <rPh sb="2" eb="3">
      <t>サイ</t>
    </rPh>
    <rPh sb="6" eb="8">
      <t>コヨウ</t>
    </rPh>
    <rPh sb="8" eb="10">
      <t>ソクシン</t>
    </rPh>
    <rPh sb="10" eb="12">
      <t>セイド</t>
    </rPh>
    <rPh sb="13" eb="15">
      <t>ウム</t>
    </rPh>
    <phoneticPr fontId="4"/>
  </si>
  <si>
    <t>アンケート　問24-ｄ</t>
    <rPh sb="6" eb="7">
      <t>トイ</t>
    </rPh>
    <phoneticPr fontId="4"/>
  </si>
  <si>
    <t>　定年後の雇用促進制度の有無について、「あり」と回答した事業所は全体で68.6%となった。
　業種別では、「情報通信業」「医療・福祉」に雇用促進制度がある割合が高い。
　規模別では、規模が大きい事業所ほど雇用促進制度がある割合が高い。
※回答上位（資料編より抜粋）
　継続雇用　：   425社
　定年廃止　：   175社</t>
    <rPh sb="61" eb="63">
      <t>イリョウ</t>
    </rPh>
    <rPh sb="64" eb="66">
      <t>フクシ</t>
    </rPh>
    <phoneticPr fontId="4"/>
  </si>
  <si>
    <t>　定年後の雇用促進制度の有無について、「あり」と回答した事業所は全体で54.3%となった。
　業種別では、「製造業」「建設業」に雇用促進制度がある割合が高い。
　規模別では、規模が大きい事業所ほど雇用促進制度がある割合が高い。
※回答上位（資料編より抜粋）
　継続雇用　：   308社
　定年廃止　：   187社</t>
    <rPh sb="59" eb="62">
      <t>ケンセツギョウ</t>
    </rPh>
    <phoneticPr fontId="10"/>
  </si>
  <si>
    <t>規模別では、「50人以上」の事業所が退職金制度がある割合が高い。</t>
    <rPh sb="9" eb="10">
      <t>ニン</t>
    </rPh>
    <rPh sb="10" eb="12">
      <t>イジョウ</t>
    </rPh>
    <phoneticPr fontId="4"/>
  </si>
  <si>
    <t>　退職金制度の有無について、「あり」と回答した事業所は全体で67.2%となった。
　業種別では、「情報通信業」「建設業」「金融・保険業」に退職金制度がある割合が高い。
　規模別では、「50人以上」の事業所が退職金制度がある割合が高い。</t>
    <rPh sb="49" eb="53">
      <t>ジョウホウツウシン</t>
    </rPh>
    <rPh sb="61" eb="63">
      <t>キンユウ</t>
    </rPh>
    <rPh sb="64" eb="66">
      <t>ホケン</t>
    </rPh>
    <phoneticPr fontId="4"/>
  </si>
  <si>
    <t>　常用従業員の１日あたりの所定労働時間について、8時間以下と回答した事業所が全体の90.0%となり、8時間超は2.8%となった。
　業種別では、「金融・保険業」「情報通信業」「卸売・小売業」で8時間超の割合が高い。
　規模別では、「30～99人」の事業所が他と比べ、8時間超の割合が高い</t>
    <rPh sb="73" eb="75">
      <t>キンユウ</t>
    </rPh>
    <rPh sb="76" eb="78">
      <t>ホケン</t>
    </rPh>
    <rPh sb="81" eb="85">
      <t>ジョウホウツウシン</t>
    </rPh>
    <rPh sb="85" eb="86">
      <t>ギョウ</t>
    </rPh>
    <rPh sb="88" eb="90">
      <t>オロシウリ</t>
    </rPh>
    <rPh sb="91" eb="93">
      <t>コウ</t>
    </rPh>
    <rPh sb="93" eb="94">
      <t>ギョウ</t>
    </rPh>
    <phoneticPr fontId="4"/>
  </si>
  <si>
    <t>規模別では、「30～99人」の事業所が他と比べ、8時間超の割合が高い</t>
    <rPh sb="12" eb="13">
      <t>ニン</t>
    </rPh>
    <phoneticPr fontId="4"/>
  </si>
  <si>
    <t>規模別では、どの規模の大きさの事業所も変形労働時間制の導入率が高い傾向にある。</t>
    <rPh sb="8" eb="10">
      <t>キボ</t>
    </rPh>
    <rPh sb="11" eb="12">
      <t>オオ</t>
    </rPh>
    <rPh sb="15" eb="18">
      <t>ジギョウショ</t>
    </rPh>
    <rPh sb="19" eb="21">
      <t>ヘンケイ</t>
    </rPh>
    <rPh sb="21" eb="25">
      <t>ロウドウジカン</t>
    </rPh>
    <rPh sb="25" eb="26">
      <t>セイ</t>
    </rPh>
    <rPh sb="33" eb="35">
      <t>ケイコウ</t>
    </rPh>
    <phoneticPr fontId="4"/>
  </si>
  <si>
    <t>　変形労働時間制の有無について、何らかの制度を導入している事業所は全体で38.5%となった。
　業種別では、「製造業」「運輸業」で変形労働時間制の導入割合が高い。また、「製造業」「建設業」「教育・学習支援業」で一年単位の変形労働時間制を導入している割合が高い。
　規模別では、どの規模の大きさの事業所も変形労働時間制の導入率が高い傾向にある。</t>
    <rPh sb="60" eb="62">
      <t>ウンユ</t>
    </rPh>
    <rPh sb="62" eb="63">
      <t>ギョウ</t>
    </rPh>
    <rPh sb="85" eb="88">
      <t>セイゾウギョウ</t>
    </rPh>
    <rPh sb="90" eb="93">
      <t>ケンセツギョウ</t>
    </rPh>
    <phoneticPr fontId="4"/>
  </si>
  <si>
    <t xml:space="preserve">　全体の8割以上が雇用の問題があると回答している。雇用の問題があると回答した中で、「求めている人材の確保が困難」「従業員の高齢化」が問題であると回答した　事業所が、他と比べ高い割合である。
　雇用に関する問題や取り組みの種類としてどの業種、規模においても概ね「人材確保」「従業員の高齢化」に加え「若年層の定着率」に苦慮しており、特に若年層の労働力の確保が課題となっていることがわかる。
</t>
    <rPh sb="1" eb="3">
      <t>ゼンタイ</t>
    </rPh>
    <rPh sb="5" eb="6">
      <t>ワリ</t>
    </rPh>
    <rPh sb="6" eb="8">
      <t>イジョウ</t>
    </rPh>
    <rPh sb="9" eb="11">
      <t>コヨウ</t>
    </rPh>
    <rPh sb="12" eb="14">
      <t>モンダイ</t>
    </rPh>
    <rPh sb="18" eb="20">
      <t>カイトウ</t>
    </rPh>
    <rPh sb="25" eb="27">
      <t>コヨウ</t>
    </rPh>
    <rPh sb="28" eb="30">
      <t>モンダイ</t>
    </rPh>
    <rPh sb="34" eb="36">
      <t>カイトウ</t>
    </rPh>
    <rPh sb="38" eb="39">
      <t>ナカ</t>
    </rPh>
    <rPh sb="42" eb="43">
      <t>モト</t>
    </rPh>
    <rPh sb="47" eb="49">
      <t>ジンザイ</t>
    </rPh>
    <rPh sb="50" eb="52">
      <t>カクホ</t>
    </rPh>
    <rPh sb="53" eb="55">
      <t>コンナン</t>
    </rPh>
    <rPh sb="61" eb="64">
      <t>コウレイカ</t>
    </rPh>
    <rPh sb="66" eb="68">
      <t>モンダイ</t>
    </rPh>
    <rPh sb="72" eb="74">
      <t>カイトウ</t>
    </rPh>
    <rPh sb="77" eb="80">
      <t>ジギョウショ</t>
    </rPh>
    <rPh sb="82" eb="83">
      <t>タ</t>
    </rPh>
    <rPh sb="84" eb="85">
      <t>クラ</t>
    </rPh>
    <rPh sb="86" eb="87">
      <t>タカ</t>
    </rPh>
    <rPh sb="88" eb="90">
      <t>ワリアイ</t>
    </rPh>
    <rPh sb="96" eb="98">
      <t>コヨウ</t>
    </rPh>
    <rPh sb="99" eb="100">
      <t>カン</t>
    </rPh>
    <rPh sb="102" eb="104">
      <t>モンダイ</t>
    </rPh>
    <rPh sb="105" eb="106">
      <t>ト</t>
    </rPh>
    <rPh sb="107" eb="108">
      <t>ク</t>
    </rPh>
    <rPh sb="110" eb="112">
      <t>シュルイ</t>
    </rPh>
    <rPh sb="117" eb="119">
      <t>ギョウシュ</t>
    </rPh>
    <rPh sb="120" eb="122">
      <t>キボ</t>
    </rPh>
    <rPh sb="127" eb="128">
      <t>オオム</t>
    </rPh>
    <rPh sb="136" eb="139">
      <t>ジュウギョウイン</t>
    </rPh>
    <rPh sb="140" eb="143">
      <t>コウレイカ</t>
    </rPh>
    <rPh sb="145" eb="146">
      <t>クワ</t>
    </rPh>
    <rPh sb="148" eb="150">
      <t>ジャクネン</t>
    </rPh>
    <rPh sb="150" eb="151">
      <t>ソウ</t>
    </rPh>
    <rPh sb="152" eb="155">
      <t>テイチャクリツ</t>
    </rPh>
    <rPh sb="157" eb="159">
      <t>クリョ</t>
    </rPh>
    <rPh sb="164" eb="165">
      <t>トク</t>
    </rPh>
    <rPh sb="166" eb="168">
      <t>ジャクネン</t>
    </rPh>
    <rPh sb="168" eb="169">
      <t>ソウ</t>
    </rPh>
    <rPh sb="170" eb="173">
      <t>ロウドウリョク</t>
    </rPh>
    <rPh sb="174" eb="176">
      <t>カクホ</t>
    </rPh>
    <rPh sb="177" eb="179">
      <t>カダイ</t>
    </rPh>
    <phoneticPr fontId="4"/>
  </si>
  <si>
    <t>　週休二日制の実施状況について、「行っている」と回答した事業所は全体で85.9%となった。
　どの業種も概ね週休二日制を導入しているが、「飲食店・宿泊業」では導入率が低い。
　規模別においては、「1～4人」の事業所を除いて90％以上、週休二日制を導入している。</t>
    <phoneticPr fontId="4"/>
  </si>
  <si>
    <t>　週休二日制の種類については、「完全週休2日制」が最も多く、全体の43.2%となった。
　業種別では、「金融･保険業」「情報通信業」「不動産業」で「完全週休2日制」の割合が高い。
　規模別では、「50～99人」の事業所で、「完全週休2日制」を実施している割合が50％を超えている。</t>
    <rPh sb="67" eb="71">
      <t>フドウサンギョウ</t>
    </rPh>
    <rPh sb="103" eb="104">
      <t>ニン</t>
    </rPh>
    <phoneticPr fontId="4"/>
  </si>
  <si>
    <t>　年次有給休暇の状況について、全体では従業員一人あたりに付与される有給休暇は21.9日、取得日数は10.3日であり、取得率は47.1%となった。
　業種別では、「その他」「サービス業」「運輸業」の取得率が低い。
　規模別では、「30～49人」規模の事業所で取得率がやや低い。（注：1人あたりの付与日数に違いあり）</t>
    <rPh sb="83" eb="84">
      <t>タ</t>
    </rPh>
    <rPh sb="90" eb="91">
      <t>ギョウ</t>
    </rPh>
    <rPh sb="93" eb="96">
      <t>ウンユギョウ</t>
    </rPh>
    <phoneticPr fontId="4"/>
  </si>
  <si>
    <t>規模別では、「30～49人」規模の事業所で取得率がやや低い。（注：1人あたりの付与日数に違いあり）</t>
    <rPh sb="12" eb="13">
      <t>ニン</t>
    </rPh>
    <rPh sb="14" eb="16">
      <t>キボ</t>
    </rPh>
    <phoneticPr fontId="4"/>
  </si>
  <si>
    <t>　介護休業制度について、「定めている」と回答した事業所は全体で46.1%と前回の57.5%を下回った。
　業種別では、「情報通信業」が他と比べ定めている割合が高い。
　規模別では、規模が大きい事業所ほど定めている割合が高く、「100人以上」規模では、100％となっている。</t>
    <rPh sb="46" eb="47">
      <t>シタ</t>
    </rPh>
    <phoneticPr fontId="4"/>
  </si>
  <si>
    <t>　女性管理職について、「いる」と回答した事業所は全体で36.0%となった。
　業種別では、全体的に「いない」との回答が多いが、「教育・学習支援業」「医療・福祉」で女性管理職がいる割合が高い。
　規模別では、規模が大きい事業所ほど、女性管理職がいる割合が高い。</t>
    <phoneticPr fontId="4"/>
  </si>
  <si>
    <t>　女性管理職の割合について、「50％以上」と回答した事業所が全体で24.5%となった（前年:22.5%）。
　また、「5％未満」と回答した事業所は全体で30.7％となった。
　業種別では、「教育・学習支援業」「医療・福祉」で「50％以上」と回答した割合が他業種と比べ高い。
　</t>
    <rPh sb="61" eb="63">
      <t>ミマン</t>
    </rPh>
    <rPh sb="65" eb="67">
      <t>カイトウ</t>
    </rPh>
    <rPh sb="69" eb="72">
      <t>ジギョウショ</t>
    </rPh>
    <rPh sb="73" eb="75">
      <t>ゼンタイ</t>
    </rPh>
    <phoneticPr fontId="4"/>
  </si>
  <si>
    <t>　セクシャルハラスメントへの対策について、「している」と回答した事業所は全体で40.3%となった（前年:50.5%）。
　業種別では、「情報通信業」「運輸業」「医療・福祉」が他の業種と比べ対策をしている割合が高い。
　規模別では、規模が大きい事業所ほど対策している割合が高い。</t>
    <phoneticPr fontId="4"/>
  </si>
  <si>
    <t>　パワーハラスメントへの対策について、「している」と回答した事業所は全体で40.8%となった（前年:29.8%）。
　全体的に対策をしている割合が低いが業種別では、「情報通信業」が他の業種と比べ対策をしている割合が高い。
　規模別では、規模が大きい事業所ほど対策している割合が高い。</t>
    <rPh sb="83" eb="87">
      <t>ジョウホウツウシン</t>
    </rPh>
    <rPh sb="121" eb="122">
      <t>オオ</t>
    </rPh>
    <phoneticPr fontId="10"/>
  </si>
  <si>
    <t>規模別では、規模が大きい事業所ほど対策している割合が高い。</t>
    <rPh sb="9" eb="10">
      <t>オオ</t>
    </rPh>
    <rPh sb="26" eb="27">
      <t>タカ</t>
    </rPh>
    <phoneticPr fontId="10"/>
  </si>
  <si>
    <t>が他の業種と比べ対策をしている割合が高い。</t>
    <phoneticPr fontId="10"/>
  </si>
  <si>
    <t>　パートタイマー１日の平均労働時間について、「5時間以上6時間未満」と回答した事業所の割合が高かった。
　業種別では、「4時間未満」の割合が高いのは「不動産業」で、「7時間以上」の割合が高いのは「情報通信業」であった。
　規模別では、「4時間未満」の割合が高いのは「5～9人」の事業所で、「7時間以上」の割合が高いのは「50人～99人」規模の事業所となった。</t>
    <rPh sb="9" eb="10">
      <t>ニチ</t>
    </rPh>
    <rPh sb="11" eb="13">
      <t>ヘイキン</t>
    </rPh>
    <rPh sb="13" eb="15">
      <t>ロウドウ</t>
    </rPh>
    <rPh sb="15" eb="17">
      <t>ジカン</t>
    </rPh>
    <rPh sb="29" eb="33">
      <t>ジカンミマン</t>
    </rPh>
    <rPh sb="35" eb="37">
      <t>カイトウ</t>
    </rPh>
    <rPh sb="39" eb="42">
      <t>ジギョウショ</t>
    </rPh>
    <rPh sb="43" eb="45">
      <t>ワリアイ</t>
    </rPh>
    <rPh sb="46" eb="47">
      <t>タカ</t>
    </rPh>
    <rPh sb="53" eb="55">
      <t>ギョウシュ</t>
    </rPh>
    <rPh sb="55" eb="56">
      <t>ベツ</t>
    </rPh>
    <rPh sb="75" eb="78">
      <t>フドウサン</t>
    </rPh>
    <rPh sb="90" eb="92">
      <t>ワリアイ</t>
    </rPh>
    <rPh sb="93" eb="94">
      <t>タカ</t>
    </rPh>
    <rPh sb="98" eb="100">
      <t>ジョウホウ</t>
    </rPh>
    <rPh sb="100" eb="102">
      <t>ツウシン</t>
    </rPh>
    <rPh sb="111" eb="113">
      <t>キボ</t>
    </rPh>
    <rPh sb="113" eb="114">
      <t>ベツ</t>
    </rPh>
    <rPh sb="119" eb="121">
      <t>ジカン</t>
    </rPh>
    <rPh sb="121" eb="123">
      <t>ミマン</t>
    </rPh>
    <rPh sb="136" eb="137">
      <t>ニン</t>
    </rPh>
    <rPh sb="139" eb="142">
      <t>ジギョウショ</t>
    </rPh>
    <rPh sb="152" eb="154">
      <t>ワリアイ</t>
    </rPh>
    <rPh sb="155" eb="156">
      <t>タカ</t>
    </rPh>
    <rPh sb="162" eb="163">
      <t>ニン</t>
    </rPh>
    <rPh sb="166" eb="167">
      <t>ニン</t>
    </rPh>
    <rPh sb="168" eb="170">
      <t>キボ</t>
    </rPh>
    <rPh sb="171" eb="174">
      <t>ジギョウショ</t>
    </rPh>
    <phoneticPr fontId="4"/>
  </si>
  <si>
    <t>　パートタイマーの有給休暇制度について、「あり」と回答した事業所が全体で53.4%となった。
　業種別では、「医療・福祉」「運輸業」において導入率が高い。
　規模別では、規模が大きい事業所ほど導入率が高く、「50～100人以上」の事業所で90％を超えている。</t>
    <rPh sb="62" eb="65">
      <t>ウンユギョウ</t>
    </rPh>
    <phoneticPr fontId="4"/>
  </si>
  <si>
    <t>　次世代育成支援対策推進法にもとづく一般事業主行動計画（従業員数が101人以上の事業所は策定義務あり、100人以下は努力義務のみ）について、「策定した」「策定中」と回答した事業所が全体の10.2%となった。
　業種別では、「医療・福祉」「金融･保険業」において「策定した」と回答した割合が高い。
　規模別においては、「100人以上」の事業所の50％以上が策定している。</t>
    <rPh sb="112" eb="114">
      <t>イリョウ</t>
    </rPh>
    <rPh sb="115" eb="117">
      <t>フクシ</t>
    </rPh>
    <rPh sb="163" eb="165">
      <t>イジョウ</t>
    </rPh>
    <rPh sb="177" eb="179">
      <t>サクテイ</t>
    </rPh>
    <phoneticPr fontId="4"/>
  </si>
  <si>
    <t>規模別においては、「100人以上」の事業所の50％以上が策定している。</t>
    <phoneticPr fontId="4"/>
  </si>
  <si>
    <t>　未就学児養育者への支援制度について、「実施している」と回答した事業所が全体で46.6%となった。
　業種別では、「情報通信業」「教育・学習支援業」で、規模別では、「30人以上」の事業所において、実施率が高い。
【実施項目】～資料編より抜粋
　勤務時間短縮　フレックスタイム制
　看護休暇　時差出勤等
　※実施結果（上位3項目）
　　勤務時間短縮　 　　399社
　　時間外制限措置　　 178社
　　看護休暇　　       156社</t>
    <phoneticPr fontId="10"/>
  </si>
  <si>
    <t>　介護休業制度以外の支援制度について、「実施している」と回答した事業所が全体で42.7%となった。
　業種別では、「情報通信業」「金融･保険業」「医療・福祉」で、規模別では、「30人以上」の事業所において、実施率が高い。
【実施項目】～資料編より抜粋
　勤務時間短縮　フレックスタイム制
　看護休暇　時差出勤等
　※実施結果（上位3項目）
　　勤務時間短縮　 　　323社
　　時間外制限措置　　 165社
　　看護休暇　　       152社</t>
    <rPh sb="73" eb="75">
      <t>イリョウ</t>
    </rPh>
    <rPh sb="76" eb="78">
      <t>フクシ</t>
    </rPh>
    <phoneticPr fontId="10"/>
  </si>
  <si>
    <t>　出産･育児･介護等による退職者の再雇用について、「常用雇用で再雇用」と回答した事業所が全体で14.1%、「パートタイマー・アルバイトで再雇用」は6.3%となった。
　業種別では、「教育・学習支援業」「金融・保険業」で「常用雇用で再雇用」の割合が高く、「教育・学習支援業」「教育・学習支援業」で「パートタイマ―・アルバイトで再雇用」の割合が高い。
　規模別では、「30～49人」の事業所で、「常用雇用で再雇用」「パートタイマー・アルバイトで再雇用」の割合が高い。</t>
    <rPh sb="91" eb="93">
      <t>キョウイク</t>
    </rPh>
    <rPh sb="94" eb="96">
      <t>ガクシュウ</t>
    </rPh>
    <rPh sb="96" eb="98">
      <t>シエン</t>
    </rPh>
    <rPh sb="101" eb="103">
      <t>キンユウ</t>
    </rPh>
    <rPh sb="104" eb="107">
      <t>ホケンギョウ</t>
    </rPh>
    <rPh sb="137" eb="139">
      <t>キョウイク</t>
    </rPh>
    <rPh sb="140" eb="144">
      <t>ガクシュウシエン</t>
    </rPh>
    <rPh sb="144" eb="145">
      <t>ギョウ</t>
    </rPh>
    <rPh sb="220" eb="223">
      <t>サイコヨウ</t>
    </rPh>
    <phoneticPr fontId="10"/>
  </si>
  <si>
    <t>の事業所で、「常用雇用で再雇用」「パートタイマー・アルバイトで再雇用」の割合が高い。</t>
    <rPh sb="7" eb="9">
      <t>ジョウヨウ</t>
    </rPh>
    <rPh sb="9" eb="11">
      <t>コヨウ</t>
    </rPh>
    <rPh sb="12" eb="13">
      <t>サイ</t>
    </rPh>
    <rPh sb="13" eb="15">
      <t>コヨウ</t>
    </rPh>
    <rPh sb="31" eb="34">
      <t>サイコヨウ</t>
    </rPh>
    <rPh sb="36" eb="38">
      <t>ワリアイ</t>
    </rPh>
    <rPh sb="39" eb="40">
      <t>タカ</t>
    </rPh>
    <phoneticPr fontId="10"/>
  </si>
  <si>
    <t>　女性活躍推進法にもとづく一般事業主行動計画（従業員数が301人以上の事業所は策定義務あり、300人以下は努力義務のみ）について、「策定した」「策定中」と回答した事業所が全体の10.5%となった。
　業種別では、「建設業」「金融･保険業」「医療・福祉」において「策定した」と回答した割合が高い。
　規模別では、「100人以上」の事業所が、「策定した」と回答した割合が高い。</t>
    <rPh sb="107" eb="110">
      <t>ケンセツギョウ</t>
    </rPh>
    <rPh sb="120" eb="122">
      <t>イリョウ</t>
    </rPh>
    <rPh sb="123" eb="125">
      <t>フクシ</t>
    </rPh>
    <phoneticPr fontId="10"/>
  </si>
  <si>
    <t>　性別により評価しない人事考課基準の有無について、「定めている」と回答した事業所が全体で60.7%となった。
　業種別では、「飲食店・宿泊業」「金融・保険業」が他と比べて、定めている割合が高い。
　規模別では、「30人～100人以上」規模の事業所で、定めている割合が高い。</t>
    <rPh sb="63" eb="66">
      <t>インショクテン</t>
    </rPh>
    <rPh sb="67" eb="70">
      <t>シュクハクギョウ</t>
    </rPh>
    <rPh sb="72" eb="74">
      <t>キンユウ</t>
    </rPh>
    <rPh sb="75" eb="78">
      <t>ホケンギョウ</t>
    </rPh>
    <rPh sb="108" eb="109">
      <t>ニン</t>
    </rPh>
    <rPh sb="113" eb="114">
      <t>ニン</t>
    </rPh>
    <rPh sb="114" eb="116">
      <t>イジョウ</t>
    </rPh>
    <phoneticPr fontId="10"/>
  </si>
  <si>
    <t>規模別では、「30～100人以上」規模の事業所で、定めている割合が高い。</t>
    <rPh sb="13" eb="16">
      <t>ニンイジョウ</t>
    </rPh>
    <rPh sb="17" eb="19">
      <t>キボ</t>
    </rPh>
    <rPh sb="20" eb="23">
      <t>ジギョウショ</t>
    </rPh>
    <phoneticPr fontId="10"/>
  </si>
  <si>
    <t>　性別役割分担の慣行改善について、「努めている」と回答した事業所が全体で71.8%となった。
　業種別では、「教育・学習支援業」「情報通信業」「金融・保険業」で改善に努めている割合が高い。
　規模別では、「30～100人以上」規模の事業所で改善に努めている割合が高い。</t>
    <rPh sb="55" eb="57">
      <t>キョウイク</t>
    </rPh>
    <rPh sb="65" eb="69">
      <t>ジョウホウツウシン</t>
    </rPh>
    <rPh sb="69" eb="70">
      <t>ギョウ</t>
    </rPh>
    <rPh sb="72" eb="74">
      <t>キンユウ</t>
    </rPh>
    <phoneticPr fontId="10"/>
  </si>
  <si>
    <t>　女性管理職登用について、「定めている」と回答した事業所が全体で28.3%となった。
　業種別では、「教育・学習支援業」「医療・福祉」で定めている割合が高い。
　規模別では、「10～29人」「100人以上」の規模の事業所で定めている割合がやや高い。</t>
    <rPh sb="99" eb="102">
      <t>ニンイジョウ</t>
    </rPh>
    <phoneticPr fontId="10"/>
  </si>
  <si>
    <t>規模別では、「10～29人」「100人以上」の規模の事業所で定めている割合がやや高い。</t>
    <rPh sb="18" eb="21">
      <t>ニンイジョウ</t>
    </rPh>
    <rPh sb="30" eb="31">
      <t>サダ</t>
    </rPh>
    <rPh sb="35" eb="37">
      <t>ワリアイ</t>
    </rPh>
    <rPh sb="40" eb="41">
      <t>タカ</t>
    </rPh>
    <phoneticPr fontId="10"/>
  </si>
  <si>
    <t>　臨時従業員（派遣職員）・パートタイム労働者の常用従業員への転換はあるかという質問に対し「ある」と回答した事業所は全体で41.6%となった。
　業種別では、「金融･保険業」「医療・福祉」「情報通信業」で、「ある」と回答した割合が高い。
　規模別では「30～100人以上」の事業所で、あると回答した割合が高い。</t>
    <phoneticPr fontId="10"/>
  </si>
  <si>
    <t>　公正採用選考人権啓発推進員制度についての問いに対して、「知っていて理解している」事業所の割合は全体で6.1%となった。
　業種別では、「知っていて理解している」事業所は「運輸業」「教育・学習支援業」が他の業種に比べ高い割合を示している。
　規模別では、「30人以上」の事業所で「知っていて理解している」事業所の割合が高い。
※この問いは、常時使用する従業員の数が30人以上の事業所が対象。無回答を除く対象事業所387社中68社（17.6%）が制度を知っていて理解している。</t>
    <rPh sb="91" eb="93">
      <t>キョウイク</t>
    </rPh>
    <rPh sb="94" eb="98">
      <t>ガクシュウシエン</t>
    </rPh>
    <rPh sb="98" eb="99">
      <t>ギョウ</t>
    </rPh>
    <phoneticPr fontId="10"/>
  </si>
  <si>
    <t>規模別では、「30人以上」の事業所で「知っていて理解している」事業所の割合が高い。</t>
    <phoneticPr fontId="10"/>
  </si>
  <si>
    <t>　公正採用選考人権啓発推進員の設置の有無について、全体で「あり」と回答した事業所は4.2%であった。
　業種別では、「教育・学習支援業」「情報通信業」「運輸業」が他の業種より、設置している割合が高い。
　規模別では、「30人以上」の事業所が、他の規模の事業所に比べ、設置している割合が高い。
※この問いは、常時使用する従業員の数が30人以上の事業所が対象。無回答を除く対象事業所391社中47社（12.0%）が公正採用選考人権啓発推進員を設置している。</t>
    <rPh sb="59" eb="61">
      <t>キョウイク</t>
    </rPh>
    <rPh sb="62" eb="67">
      <t>ガクシュウシエンギョウ</t>
    </rPh>
    <rPh sb="69" eb="71">
      <t>ジョウホウ</t>
    </rPh>
    <rPh sb="71" eb="73">
      <t>ツウシン</t>
    </rPh>
    <rPh sb="73" eb="74">
      <t>ギョウ</t>
    </rPh>
    <rPh sb="112" eb="114">
      <t>イジョウ</t>
    </rPh>
    <phoneticPr fontId="10"/>
  </si>
  <si>
    <t>規模別では、男性は</t>
    <phoneticPr fontId="4"/>
  </si>
  <si>
    <t>　パートタイマーの平均時間給は、男性：1,225.6円、女性：1,257.9円となった。
　業種別では、男性は「教育・学習支援業」「金融･保険業」、女性は「製造業」「教育・学習支援業」で高い値を示した。規模別では、男性は「1～4人」「10～29人」の事業所で高い金額を示している。女性は「1～4人」の事業所で高い金額を示している。</t>
    <rPh sb="56" eb="58">
      <t>キョウイク</t>
    </rPh>
    <rPh sb="59" eb="64">
      <t>ガクシュウシエンギョウ</t>
    </rPh>
    <rPh sb="83" eb="85">
      <t>キョウイク</t>
    </rPh>
    <rPh sb="86" eb="91">
      <t>ガクシュウシエンギョウ</t>
    </rPh>
    <rPh sb="114" eb="115">
      <t>ニン</t>
    </rPh>
    <rPh sb="140" eb="142">
      <t>ジョセイ</t>
    </rPh>
    <rPh sb="147" eb="148">
      <t>ニン</t>
    </rPh>
    <rPh sb="150" eb="152">
      <t>ジギョウ</t>
    </rPh>
    <rPh sb="152" eb="153">
      <t>ショ</t>
    </rPh>
    <rPh sb="154" eb="155">
      <t>タカ</t>
    </rPh>
    <rPh sb="156" eb="158">
      <t>キンガク</t>
    </rPh>
    <rPh sb="159" eb="160">
      <t>シメ</t>
    </rPh>
    <phoneticPr fontId="4"/>
  </si>
  <si>
    <t>27　定年後の雇用促進制度の有無</t>
    <rPh sb="3" eb="6">
      <t>テイネンゴ</t>
    </rPh>
    <rPh sb="7" eb="9">
      <t>コヨウ</t>
    </rPh>
    <rPh sb="9" eb="11">
      <t>ソクシン</t>
    </rPh>
    <rPh sb="11" eb="13">
      <t>セイド</t>
    </rPh>
    <rPh sb="14" eb="16">
      <t>ウム</t>
    </rPh>
    <phoneticPr fontId="4"/>
  </si>
  <si>
    <t>28　退職金制度の有無（常用従業員）</t>
    <rPh sb="3" eb="6">
      <t>タイショクキン</t>
    </rPh>
    <rPh sb="6" eb="8">
      <t>セイド</t>
    </rPh>
    <rPh sb="9" eb="11">
      <t>ウム</t>
    </rPh>
    <rPh sb="12" eb="14">
      <t>ジョウヨウ</t>
    </rPh>
    <rPh sb="14" eb="17">
      <t>ジュウギョウイン</t>
    </rPh>
    <phoneticPr fontId="4"/>
  </si>
  <si>
    <t>29　一日あたりの所定労働時間（常用従業員）</t>
    <rPh sb="3" eb="5">
      <t>イチニチ</t>
    </rPh>
    <rPh sb="9" eb="11">
      <t>ショテイ</t>
    </rPh>
    <rPh sb="11" eb="13">
      <t>ロウドウ</t>
    </rPh>
    <rPh sb="13" eb="15">
      <t>ジカン</t>
    </rPh>
    <rPh sb="16" eb="18">
      <t>ジョウヨウ</t>
    </rPh>
    <rPh sb="18" eb="21">
      <t>ジュウギョウイン</t>
    </rPh>
    <phoneticPr fontId="4"/>
  </si>
  <si>
    <t>30　変形労働時間制の有無</t>
    <rPh sb="3" eb="5">
      <t>ヘンケイ</t>
    </rPh>
    <rPh sb="5" eb="7">
      <t>ロウドウ</t>
    </rPh>
    <rPh sb="7" eb="9">
      <t>ジカン</t>
    </rPh>
    <rPh sb="9" eb="10">
      <t>セイ</t>
    </rPh>
    <rPh sb="11" eb="13">
      <t>ウム</t>
    </rPh>
    <phoneticPr fontId="4"/>
  </si>
  <si>
    <t>31　雇用に関する問題や取り組み</t>
    <rPh sb="3" eb="5">
      <t>コヨウ</t>
    </rPh>
    <rPh sb="6" eb="7">
      <t>カン</t>
    </rPh>
    <rPh sb="9" eb="11">
      <t>モンダイ</t>
    </rPh>
    <rPh sb="12" eb="13">
      <t>ト</t>
    </rPh>
    <rPh sb="14" eb="15">
      <t>ク</t>
    </rPh>
    <phoneticPr fontId="4"/>
  </si>
  <si>
    <t>32　雇用問題の種類</t>
    <rPh sb="5" eb="7">
      <t>モンダイ</t>
    </rPh>
    <rPh sb="8" eb="10">
      <t>シュルイ</t>
    </rPh>
    <phoneticPr fontId="4"/>
  </si>
  <si>
    <t>33　週休二日制の実施状況</t>
    <rPh sb="3" eb="5">
      <t>シュウキュウ</t>
    </rPh>
    <rPh sb="5" eb="7">
      <t>フツカ</t>
    </rPh>
    <rPh sb="7" eb="8">
      <t>セイ</t>
    </rPh>
    <rPh sb="9" eb="11">
      <t>ジッシ</t>
    </rPh>
    <rPh sb="11" eb="13">
      <t>ジョウキョウ</t>
    </rPh>
    <phoneticPr fontId="4"/>
  </si>
  <si>
    <t>34　週休二日制の種類</t>
    <rPh sb="3" eb="5">
      <t>シュウキュウ</t>
    </rPh>
    <rPh sb="5" eb="7">
      <t>フツカ</t>
    </rPh>
    <rPh sb="7" eb="8">
      <t>セイ</t>
    </rPh>
    <rPh sb="9" eb="11">
      <t>シュルイ</t>
    </rPh>
    <phoneticPr fontId="4"/>
  </si>
  <si>
    <t>35　年次有給休暇の状況（常用従業員）</t>
    <rPh sb="3" eb="5">
      <t>ネンジ</t>
    </rPh>
    <rPh sb="5" eb="7">
      <t>ユウキュウ</t>
    </rPh>
    <rPh sb="7" eb="9">
      <t>キュウカ</t>
    </rPh>
    <rPh sb="10" eb="12">
      <t>ジョウキョウ</t>
    </rPh>
    <rPh sb="13" eb="15">
      <t>ジョウヨウ</t>
    </rPh>
    <rPh sb="15" eb="18">
      <t>ジュウギョウイン</t>
    </rPh>
    <phoneticPr fontId="4"/>
  </si>
  <si>
    <t>36　介護休業制度の有無</t>
    <rPh sb="3" eb="5">
      <t>カイゴ</t>
    </rPh>
    <rPh sb="5" eb="7">
      <t>キュウギョウ</t>
    </rPh>
    <rPh sb="7" eb="9">
      <t>セイド</t>
    </rPh>
    <rPh sb="10" eb="12">
      <t>ウム</t>
    </rPh>
    <phoneticPr fontId="4"/>
  </si>
  <si>
    <t>37　育児休業制度の有無</t>
    <rPh sb="3" eb="5">
      <t>イクジ</t>
    </rPh>
    <rPh sb="5" eb="7">
      <t>キュウギョウ</t>
    </rPh>
    <rPh sb="7" eb="9">
      <t>セイド</t>
    </rPh>
    <rPh sb="10" eb="12">
      <t>ウム</t>
    </rPh>
    <phoneticPr fontId="4"/>
  </si>
  <si>
    <t>38　女性管理職の有無</t>
    <rPh sb="3" eb="5">
      <t>ジョセイ</t>
    </rPh>
    <rPh sb="5" eb="7">
      <t>カンリ</t>
    </rPh>
    <rPh sb="7" eb="8">
      <t>ショク</t>
    </rPh>
    <rPh sb="9" eb="11">
      <t>ウム</t>
    </rPh>
    <phoneticPr fontId="4"/>
  </si>
  <si>
    <t>39　全管理職のうち女性管理職の割合</t>
    <rPh sb="3" eb="4">
      <t>ゼン</t>
    </rPh>
    <rPh sb="4" eb="6">
      <t>カンリ</t>
    </rPh>
    <rPh sb="6" eb="7">
      <t>ショク</t>
    </rPh>
    <rPh sb="10" eb="12">
      <t>ジョセイ</t>
    </rPh>
    <rPh sb="12" eb="14">
      <t>カンリ</t>
    </rPh>
    <rPh sb="14" eb="15">
      <t>ショク</t>
    </rPh>
    <rPh sb="16" eb="18">
      <t>ワリアイ</t>
    </rPh>
    <phoneticPr fontId="4"/>
  </si>
  <si>
    <t>40　セクシャルハラスメントへの対策</t>
    <rPh sb="16" eb="18">
      <t>タイサク</t>
    </rPh>
    <phoneticPr fontId="4"/>
  </si>
  <si>
    <t>41　パワーハラスメントへの対策</t>
    <rPh sb="14" eb="16">
      <t>タイサク</t>
    </rPh>
    <phoneticPr fontId="4"/>
  </si>
  <si>
    <t>42　パートタイマー1日の平均労働時間</t>
    <rPh sb="9" eb="10">
      <t>ニチ</t>
    </rPh>
    <rPh sb="11" eb="13">
      <t>ヘイキン</t>
    </rPh>
    <rPh sb="13" eb="15">
      <t>ロウドウ</t>
    </rPh>
    <rPh sb="15" eb="17">
      <t>ジカン</t>
    </rPh>
    <phoneticPr fontId="4"/>
  </si>
  <si>
    <t>43　パートタイマーの平均時間給</t>
    <rPh sb="11" eb="13">
      <t>ヘイキン</t>
    </rPh>
    <rPh sb="13" eb="15">
      <t>ジカン</t>
    </rPh>
    <rPh sb="15" eb="16">
      <t>キュウ</t>
    </rPh>
    <phoneticPr fontId="4"/>
  </si>
  <si>
    <t>44　パートタイマーの有給休暇制度</t>
    <rPh sb="13" eb="15">
      <t>キュウカ</t>
    </rPh>
    <rPh sb="15" eb="17">
      <t>セイド</t>
    </rPh>
    <phoneticPr fontId="4"/>
  </si>
  <si>
    <t>45　パートタイマーの退職金制度</t>
    <rPh sb="11" eb="14">
      <t>タイショクキン</t>
    </rPh>
    <rPh sb="14" eb="16">
      <t>セイド</t>
    </rPh>
    <phoneticPr fontId="4"/>
  </si>
  <si>
    <t>46　次世代育成支援対策推進法にもとづく一般事業主行動計画策定</t>
    <rPh sb="3" eb="6">
      <t>ジセダイ</t>
    </rPh>
    <rPh sb="6" eb="8">
      <t>イクセイ</t>
    </rPh>
    <rPh sb="8" eb="10">
      <t>シエン</t>
    </rPh>
    <rPh sb="10" eb="12">
      <t>タイサク</t>
    </rPh>
    <rPh sb="12" eb="14">
      <t>スイシン</t>
    </rPh>
    <rPh sb="14" eb="15">
      <t>ホウ</t>
    </rPh>
    <rPh sb="20" eb="22">
      <t>イッパン</t>
    </rPh>
    <rPh sb="22" eb="25">
      <t>ジギョウヌシ</t>
    </rPh>
    <rPh sb="25" eb="27">
      <t>コウドウ</t>
    </rPh>
    <rPh sb="27" eb="29">
      <t>ケイカク</t>
    </rPh>
    <rPh sb="29" eb="31">
      <t>サクテイ</t>
    </rPh>
    <phoneticPr fontId="4"/>
  </si>
  <si>
    <t>47　未就学児養育者への支援制度</t>
    <phoneticPr fontId="4"/>
  </si>
  <si>
    <t>48　介護休業制度以外の支援制度</t>
    <phoneticPr fontId="4"/>
  </si>
  <si>
    <t>49　出産･育児･介護等による退職者の再雇用</t>
    <rPh sb="3" eb="5">
      <t>シュッサン</t>
    </rPh>
    <rPh sb="6" eb="8">
      <t>イクジ</t>
    </rPh>
    <rPh sb="9" eb="12">
      <t>カイゴナド</t>
    </rPh>
    <rPh sb="15" eb="18">
      <t>タイショクシャ</t>
    </rPh>
    <rPh sb="19" eb="22">
      <t>サイコヨウ</t>
    </rPh>
    <phoneticPr fontId="4"/>
  </si>
  <si>
    <t>50 女性活躍推進法にもとづく一般事業主行動計画策定</t>
    <rPh sb="3" eb="5">
      <t>ジョセイ</t>
    </rPh>
    <rPh sb="5" eb="7">
      <t>カツヤク</t>
    </rPh>
    <rPh sb="7" eb="9">
      <t>スイシン</t>
    </rPh>
    <rPh sb="9" eb="10">
      <t>ホウ</t>
    </rPh>
    <rPh sb="15" eb="17">
      <t>イッパン</t>
    </rPh>
    <rPh sb="17" eb="20">
      <t>ジギョウヌシ</t>
    </rPh>
    <rPh sb="20" eb="22">
      <t>コウドウ</t>
    </rPh>
    <rPh sb="22" eb="24">
      <t>ケイカク</t>
    </rPh>
    <rPh sb="24" eb="26">
      <t>サクテイ</t>
    </rPh>
    <phoneticPr fontId="4"/>
  </si>
  <si>
    <t>51　性別により評価しない人事考課基準の有無</t>
    <rPh sb="3" eb="5">
      <t>セイベツ</t>
    </rPh>
    <rPh sb="8" eb="10">
      <t>ヒョウカ</t>
    </rPh>
    <rPh sb="13" eb="15">
      <t>ジンジ</t>
    </rPh>
    <rPh sb="15" eb="17">
      <t>コウカ</t>
    </rPh>
    <rPh sb="17" eb="19">
      <t>キジュン</t>
    </rPh>
    <rPh sb="20" eb="22">
      <t>ウム</t>
    </rPh>
    <phoneticPr fontId="4"/>
  </si>
  <si>
    <t>52　性別役割分担の慣行改善</t>
    <rPh sb="3" eb="5">
      <t>セイベツ</t>
    </rPh>
    <rPh sb="5" eb="7">
      <t>ヤクワリ</t>
    </rPh>
    <rPh sb="7" eb="9">
      <t>ブンタン</t>
    </rPh>
    <rPh sb="10" eb="12">
      <t>カンコウ</t>
    </rPh>
    <rPh sb="12" eb="14">
      <t>カイゼン</t>
    </rPh>
    <phoneticPr fontId="4"/>
  </si>
  <si>
    <t>53　女性管理職の登用</t>
    <rPh sb="3" eb="5">
      <t>ジョセイ</t>
    </rPh>
    <rPh sb="5" eb="7">
      <t>カンリ</t>
    </rPh>
    <rPh sb="7" eb="8">
      <t>ショク</t>
    </rPh>
    <rPh sb="9" eb="11">
      <t>トウヨウ</t>
    </rPh>
    <phoneticPr fontId="4"/>
  </si>
  <si>
    <t>54　臨時従業員（派遣職員）・パートタイム労働者の常用従業員への転換について</t>
    <rPh sb="3" eb="5">
      <t>リンジ</t>
    </rPh>
    <rPh sb="5" eb="8">
      <t>ジュウギョウイン</t>
    </rPh>
    <rPh sb="9" eb="11">
      <t>ハケン</t>
    </rPh>
    <rPh sb="11" eb="13">
      <t>ショクイン</t>
    </rPh>
    <rPh sb="21" eb="24">
      <t>ロウドウシャ</t>
    </rPh>
    <rPh sb="25" eb="27">
      <t>ジョウヨウ</t>
    </rPh>
    <rPh sb="27" eb="30">
      <t>ジュウギョウイン</t>
    </rPh>
    <rPh sb="32" eb="34">
      <t>テンカン</t>
    </rPh>
    <phoneticPr fontId="4"/>
  </si>
  <si>
    <t>56　公正採用選考人権啓発推進員の設置状況について</t>
    <phoneticPr fontId="4"/>
  </si>
  <si>
    <t>55　公正採用選考人権啓発推進員制度について</t>
    <phoneticPr fontId="4"/>
  </si>
  <si>
    <t>　「団塊世代退職」「若年層定着率」「人材確保」「女性社員の労働環境」「従業員高齢化」「労働時間短縮」「福利厚生充実」「人件費高騰」等の雇用に関する問題に取り組む必要があるかについて、「ある」と回答した事業所は全体で85.2%となった。
　業種別にみると、「不動産業」「金融・保険業」を除くすべての業種で必要性があると回答している割合が80％を超えている。
　規模別では、どの規模の大きさ事業所も、雇用の問題に関心を持っている傾向にある。</t>
    <rPh sb="24" eb="26">
      <t>ジョセイ</t>
    </rPh>
    <rPh sb="26" eb="28">
      <t>シャイン</t>
    </rPh>
    <rPh sb="29" eb="33">
      <t>ロウドウカンキョウ</t>
    </rPh>
    <rPh sb="134" eb="136">
      <t>キンユウ</t>
    </rPh>
    <rPh sb="137" eb="139">
      <t>ホケン</t>
    </rPh>
    <rPh sb="139" eb="140">
      <t>ギョウ</t>
    </rPh>
    <phoneticPr fontId="4"/>
  </si>
  <si>
    <t>規模別では、「50～99人」の事業所で、「完全週休2日制」を実施している割合が50％を超えている。</t>
    <phoneticPr fontId="4"/>
  </si>
  <si>
    <t>規模別においては、「1～4人」の事業所を除いて90％以上、週休二日制を導入している。</t>
    <rPh sb="13" eb="14">
      <t>ニン</t>
    </rPh>
    <rPh sb="16" eb="19">
      <t>ジギョウショ</t>
    </rPh>
    <rPh sb="20" eb="21">
      <t>ノゾ</t>
    </rPh>
    <phoneticPr fontId="4"/>
  </si>
  <si>
    <t>規模別では、規模が大きい事業所ほど定年制度がある割合が高く、「50～99人」の事業所では、定年制の導入率が95％を超えている。</t>
    <phoneticPr fontId="4"/>
  </si>
  <si>
    <t>「不動産業」「金融・保険業」を除くすべての業種で必要性があると回答している割合が80％を超えている。</t>
    <rPh sb="1" eb="4">
      <t>フドウサン</t>
    </rPh>
    <rPh sb="4" eb="5">
      <t>ギョウ</t>
    </rPh>
    <rPh sb="7" eb="9">
      <t>キンユウ</t>
    </rPh>
    <rPh sb="10" eb="13">
      <t>ホケンギョウ</t>
    </rPh>
    <rPh sb="15" eb="16">
      <t>ノゾ</t>
    </rPh>
    <rPh sb="21" eb="23">
      <t>ギョウシュ</t>
    </rPh>
    <rPh sb="24" eb="27">
      <t>ヒツヨウセイ</t>
    </rPh>
    <rPh sb="31" eb="33">
      <t>カイトウ</t>
    </rPh>
    <rPh sb="37" eb="39">
      <t>ワリアイ</t>
    </rPh>
    <rPh sb="44" eb="45">
      <t>コ</t>
    </rPh>
    <phoneticPr fontId="4"/>
  </si>
  <si>
    <t>また、「5％未満」と回答した事業所は全体で30.7％となった。業種別では、</t>
    <rPh sb="31" eb="33">
      <t>ギョウシュ</t>
    </rPh>
    <rPh sb="33" eb="34">
      <t>ベツ</t>
    </rPh>
    <phoneticPr fontId="4"/>
  </si>
  <si>
    <t>　定年制の有無について、「あり」と回答した事業所は全体で58.6%となった。
　業種別では、「情報通信業」「教育・学習支援業」「運輸業」において、定年制の導入率が高いが、「飲食店・宿泊業」は低い。
　規模別では、規模が大きい事業所ほど定年制度がある割合が高く、「50～99人」の事業所では、定年制の導入率が95％を超えている。</t>
    <rPh sb="64" eb="66">
      <t>ウンユ</t>
    </rPh>
    <rPh sb="66" eb="67">
      <t>ギョウ</t>
    </rPh>
    <rPh sb="157" eb="158">
      <t>コ</t>
    </rPh>
    <phoneticPr fontId="4"/>
  </si>
  <si>
    <t>規模別では、どの規模の大きさ事業所も、雇用の問題に関心を持っている傾向にある。</t>
    <phoneticPr fontId="4"/>
  </si>
  <si>
    <t>　育児休業制度について、「定めている」と回答した事業所は全体で56.5%と、前回の67.5%を下回った。
　業種別では、「情報通信業」「運輸業」「教育・学習支援業」が他の業種と比べ、定めている割合が高い。
　規模別では、規模が大きい事業所ほど、定めている割合が高く、「100人以上」規模の事業所では100％であった。
　男女別にみると、取得率は、女性は97.6%（前年99.0%)、男性は46.8%（前年26.4%）であった。</t>
    <rPh sb="47" eb="48">
      <t>シタ</t>
    </rPh>
    <rPh sb="68" eb="71">
      <t>ウンユギョウ</t>
    </rPh>
    <phoneticPr fontId="4"/>
  </si>
  <si>
    <t>「金融･保険業」</t>
    <phoneticPr fontId="4"/>
  </si>
  <si>
    <t>、女性は</t>
    <rPh sb="1" eb="3">
      <t>ジョセイ</t>
    </rPh>
    <phoneticPr fontId="4"/>
  </si>
  <si>
    <t>　パートタイマーの退職金制度について、「あり」と回答した事業所は全体で9.8%となった。
　業種別では、「情報通信業」「医療・福祉」において導入率が他の業種に比べ高い。
　規模別では、「100人以上」「30～49人」の事業所において、導入率がやや高い。</t>
    <rPh sb="96" eb="97">
      <t>ニン</t>
    </rPh>
    <rPh sb="97" eb="99">
      <t>イジョウ</t>
    </rPh>
    <phoneticPr fontId="4"/>
  </si>
  <si>
    <t>規模別では、「30人以上」の事業所が、他の規模の事業所に比べ、設置している割合が高い。</t>
    <rPh sb="10" eb="12">
      <t>イジョウ</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</si>
</sst>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0_);[Red]\(0.0\)"/>
    <numFmt numFmtId="177" formatCode="#,##0.0_ "/>
    <numFmt numFmtId="178" formatCode="0.0%"/>
    <numFmt numFmtId="179" formatCode="#,###&quot;人&quot;"/>
    <numFmt numFmtId="180" formatCode="#,###&quot;件&quot;"/>
    <numFmt numFmtId="181" formatCode="#,###.0&quot;人&quot;"/>
    <numFmt numFmtId="182" formatCode="#,###&quot;社&quot;"/>
    <numFmt numFmtId="183" formatCode="#,###.0&quot;歳&quot;"/>
    <numFmt numFmtId="184" formatCode="#,###&quot;円&quot;"/>
    <numFmt numFmtId="185" formatCode="h:mm;@"/>
    <numFmt numFmtId="186" formatCode="#,###&quot;日&quot;"/>
    <numFmt numFmtId="187" formatCode="#,###.0&quot;日&quot;"/>
    <numFmt numFmtId="188" formatCode="#,###.0&quot;円&quot;"/>
    <numFmt numFmtId="189" formatCode="#,##0.00_ "/>
    <numFmt numFmtId="190" formatCode="0.0_ "/>
  </numFmts>
  <fonts count="41">
    <font>
      <sz val="10"/>
      <name val="HGｺﾞｼｯｸM"/>
      <family val="3"/>
      <charset val="128"/>
    </font>
    <font>
      <sz val="10"/>
      <name val="HGｺﾞｼｯｸM"/>
      <family val="3"/>
      <charset val="128"/>
    </font>
    <font>
      <sz val="10"/>
      <name val="HGｺﾞｼｯｸM"/>
      <family val="3"/>
      <charset val="128"/>
    </font>
    <font>
      <sz val="11"/>
      <name val="ＭＳ Ｐゴシック"/>
      <family val="3"/>
      <charset val="128"/>
    </font>
    <font>
      <sz val="6"/>
      <name val="ＭＳ Ｐゴシック"/>
      <family val="3"/>
      <charset val="128"/>
    </font>
    <font>
      <sz val="8"/>
      <name val="HGｺﾞｼｯｸM"/>
      <family val="3"/>
      <charset val="128"/>
    </font>
    <font>
      <sz val="8"/>
      <color indexed="8"/>
      <name val="HGｺﾞｼｯｸM"/>
      <family val="3"/>
      <charset val="128"/>
    </font>
    <font>
      <sz val="8"/>
      <color indexed="12"/>
      <name val="HGｺﾞｼｯｸM"/>
      <family val="3"/>
      <charset val="128"/>
    </font>
    <font>
      <sz val="8"/>
      <color indexed="10"/>
      <name val="HGｺﾞｼｯｸM"/>
      <family val="3"/>
      <charset val="128"/>
    </font>
    <font>
      <sz val="8"/>
      <color indexed="41"/>
      <name val="HGｺﾞｼｯｸM"/>
      <family val="3"/>
      <charset val="128"/>
    </font>
    <font>
      <sz val="6"/>
      <name val="HGｺﾞｼｯｸM"/>
      <family val="3"/>
      <charset val="128"/>
    </font>
    <font>
      <sz val="8"/>
      <name val="ＭＳ Ｐゴシック"/>
      <family val="3"/>
      <charset val="128"/>
    </font>
    <font>
      <sz val="6"/>
      <color indexed="8"/>
      <name val="HGｺﾞｼｯｸM"/>
      <family val="3"/>
      <charset val="128"/>
    </font>
    <font>
      <b/>
      <sz val="8"/>
      <color indexed="8"/>
      <name val="HGｺﾞｼｯｸM"/>
      <family val="3"/>
      <charset val="128"/>
    </font>
    <font>
      <b/>
      <sz val="8"/>
      <name val="HGｺﾞｼｯｸM"/>
      <family val="3"/>
      <charset val="128"/>
    </font>
    <font>
      <b/>
      <sz val="10"/>
      <name val="HGｺﾞｼｯｸM"/>
      <family val="3"/>
      <charset val="128"/>
    </font>
    <font>
      <sz val="28"/>
      <name val="HGｺﾞｼｯｸM"/>
      <family val="3"/>
      <charset val="128"/>
    </font>
    <font>
      <sz val="14"/>
      <name val="HGｺﾞｼｯｸM"/>
      <family val="3"/>
      <charset val="128"/>
    </font>
    <font>
      <sz val="18"/>
      <name val="HGｺﾞｼｯｸM"/>
      <family val="3"/>
      <charset val="128"/>
    </font>
    <font>
      <sz val="9"/>
      <name val="HGｺﾞｼｯｸM"/>
      <family val="3"/>
      <charset val="128"/>
    </font>
    <font>
      <sz val="9"/>
      <name val="ＭＳ ゴシック"/>
      <family val="3"/>
      <charset val="128"/>
    </font>
    <font>
      <sz val="9"/>
      <color indexed="8"/>
      <name val="ＭＳ ゴシック"/>
      <family val="3"/>
      <charset val="128"/>
    </font>
    <font>
      <b/>
      <sz val="9"/>
      <name val="ＭＳ ゴシック"/>
      <family val="3"/>
      <charset val="128"/>
    </font>
    <font>
      <b/>
      <sz val="9"/>
      <name val="ＭＳ Ｐゴシック"/>
      <family val="3"/>
      <charset val="128"/>
    </font>
    <font>
      <b/>
      <sz val="9"/>
      <color indexed="12"/>
      <name val="ＭＳ Ｐゴシック"/>
      <family val="3"/>
      <charset val="128"/>
    </font>
    <font>
      <b/>
      <sz val="9"/>
      <color indexed="10"/>
      <name val="ＭＳ Ｐゴシック"/>
      <family val="3"/>
      <charset val="128"/>
    </font>
    <font>
      <b/>
      <sz val="9"/>
      <color indexed="8"/>
      <name val="ＭＳ ゴシック"/>
      <family val="3"/>
      <charset val="128"/>
    </font>
    <font>
      <sz val="9"/>
      <color indexed="12"/>
      <name val="ＭＳ ゴシック"/>
      <family val="3"/>
      <charset val="128"/>
    </font>
    <font>
      <sz val="9"/>
      <color indexed="55"/>
      <name val="ＭＳ ゴシック"/>
      <family val="3"/>
      <charset val="128"/>
    </font>
    <font>
      <b/>
      <sz val="9"/>
      <color indexed="55"/>
      <name val="ＭＳ Ｐゴシック"/>
      <family val="3"/>
      <charset val="128"/>
    </font>
    <font>
      <b/>
      <sz val="9"/>
      <color indexed="41"/>
      <name val="ＭＳ ゴシック"/>
      <family val="3"/>
      <charset val="128"/>
    </font>
    <font>
      <b/>
      <sz val="9"/>
      <color indexed="10"/>
      <name val="ＭＳ ゴシック"/>
      <family val="3"/>
      <charset val="128"/>
    </font>
    <font>
      <sz val="8"/>
      <color indexed="8"/>
      <name val="ＭＳ ゴシック"/>
      <family val="3"/>
      <charset val="128"/>
    </font>
    <font>
      <sz val="9"/>
      <color indexed="41"/>
      <name val="ＭＳ ゴシック"/>
      <family val="3"/>
      <charset val="128"/>
    </font>
    <font>
      <sz val="10"/>
      <name val="HGｺﾞｼｯｸM"/>
      <family val="3"/>
      <charset val="128"/>
    </font>
    <font>
      <u/>
      <sz val="8"/>
      <name val="HGｺﾞｼｯｸM"/>
      <family val="3"/>
      <charset val="128"/>
    </font>
    <font>
      <sz val="8"/>
      <color indexed="12"/>
      <name val="ＭＳ ゴシック"/>
      <family val="3"/>
      <charset val="128"/>
    </font>
    <font>
      <b/>
      <sz val="9"/>
      <color indexed="81"/>
      <name val="ＭＳ Ｐゴシック"/>
      <family val="3"/>
      <charset val="128"/>
    </font>
    <font>
      <b/>
      <sz val="9"/>
      <color rgb="FFFF0000"/>
      <name val="ＭＳ Ｐゴシック"/>
      <family val="3"/>
      <charset val="128"/>
    </font>
    <font>
      <sz val="10.5"/>
      <name val="HGｺﾞｼｯｸM"/>
      <family val="3"/>
      <charset val="128"/>
    </font>
    <font>
      <sz val="8"/>
      <name val="ＭＳ ゴシック"/>
      <family val="3"/>
      <charset val="128"/>
    </font>
  </fonts>
  <fills count="17">
    <fill>
      <patternFill patternType="none"/>
    </fill>
    <fill>
      <patternFill patternType="gray125"/>
    </fill>
    <fill>
      <patternFill patternType="solid">
        <fgColor indexed="41"/>
        <bgColor indexed="64"/>
      </patternFill>
    </fill>
    <fill>
      <patternFill patternType="solid">
        <fgColor indexed="9"/>
        <bgColor indexed="64"/>
      </patternFill>
    </fill>
    <fill>
      <patternFill patternType="solid">
        <fgColor indexed="45"/>
        <bgColor indexed="64"/>
      </patternFill>
    </fill>
    <fill>
      <patternFill patternType="solid">
        <fgColor indexed="55"/>
        <bgColor indexed="64"/>
      </patternFill>
    </fill>
    <fill>
      <patternFill patternType="solid">
        <fgColor indexed="43"/>
        <bgColor indexed="64"/>
      </patternFill>
    </fill>
    <fill>
      <patternFill patternType="solid">
        <fgColor indexed="13"/>
        <bgColor indexed="64"/>
      </patternFill>
    </fill>
    <fill>
      <patternFill patternType="solid">
        <fgColor theme="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FF99"/>
        <bgColor indexed="64"/>
      </patternFill>
    </fill>
    <fill>
      <patternFill patternType="solid">
        <fgColor rgb="FF969696"/>
        <bgColor indexed="64"/>
      </patternFill>
    </fill>
    <fill>
      <patternFill patternType="solid">
        <fgColor theme="0" tint="-0.34998626667073579"/>
        <bgColor indexed="64"/>
      </patternFill>
    </fill>
    <fill>
      <patternFill patternType="solid">
        <fgColor rgb="FFCCFFFF"/>
        <bgColor indexed="64"/>
      </patternFill>
    </fill>
    <fill>
      <patternFill patternType="solid">
        <fgColor theme="8" tint="-0.249977111117893"/>
        <bgColor indexed="64"/>
      </patternFill>
    </fill>
  </fills>
  <borders count="140">
    <border>
      <left/>
      <right/>
      <top/>
      <bottom/>
      <diagonal/>
    </border>
    <border>
      <left style="medium">
        <color indexed="64"/>
      </left>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double">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medium">
        <color indexed="64"/>
      </right>
      <top style="thin">
        <color indexed="64"/>
      </top>
      <bottom style="double">
        <color indexed="64"/>
      </bottom>
      <diagonal/>
    </border>
    <border>
      <left style="thin">
        <color indexed="64"/>
      </left>
      <right style="thin">
        <color indexed="64"/>
      </right>
      <top style="double">
        <color indexed="64"/>
      </top>
      <bottom style="medium">
        <color indexed="64"/>
      </bottom>
      <diagonal/>
    </border>
    <border>
      <left/>
      <right/>
      <top/>
      <bottom style="medium">
        <color indexed="64"/>
      </bottom>
      <diagonal/>
    </border>
    <border>
      <left style="double">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double">
        <color indexed="64"/>
      </left>
      <right style="medium">
        <color indexed="64"/>
      </right>
      <top/>
      <bottom style="double">
        <color indexed="64"/>
      </bottom>
      <diagonal/>
    </border>
    <border>
      <left style="thin">
        <color indexed="64"/>
      </left>
      <right style="double">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bottom/>
      <diagonal/>
    </border>
    <border>
      <left/>
      <right style="thin">
        <color indexed="64"/>
      </right>
      <top/>
      <bottom/>
      <diagonal/>
    </border>
    <border>
      <left style="thin">
        <color indexed="64"/>
      </left>
      <right style="medium">
        <color indexed="64"/>
      </right>
      <top/>
      <bottom/>
      <diagonal/>
    </border>
    <border>
      <left/>
      <right/>
      <top style="thin">
        <color indexed="64"/>
      </top>
      <bottom style="double">
        <color indexed="64"/>
      </bottom>
      <diagonal/>
    </border>
    <border>
      <left style="double">
        <color indexed="64"/>
      </left>
      <right style="medium">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diagonal/>
    </border>
    <border>
      <left style="double">
        <color indexed="64"/>
      </left>
      <right style="medium">
        <color indexed="64"/>
      </right>
      <top style="medium">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medium">
        <color indexed="64"/>
      </left>
      <right style="thin">
        <color indexed="64"/>
      </right>
      <top style="medium">
        <color indexed="64"/>
      </top>
      <bottom/>
      <diagonal/>
    </border>
    <border>
      <left style="thin">
        <color indexed="64"/>
      </left>
      <right style="double">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dotted">
        <color indexed="64"/>
      </left>
      <right style="dotted">
        <color indexed="64"/>
      </right>
      <top style="hair">
        <color indexed="64"/>
      </top>
      <bottom style="hair">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thin">
        <color indexed="64"/>
      </left>
      <right style="double">
        <color indexed="64"/>
      </right>
      <top style="medium">
        <color indexed="64"/>
      </top>
      <bottom style="thin">
        <color indexed="64"/>
      </bottom>
      <diagonal/>
    </border>
    <border diagonalDown="1">
      <left style="hair">
        <color indexed="64"/>
      </left>
      <right style="hair">
        <color indexed="64"/>
      </right>
      <top style="hair">
        <color indexed="64"/>
      </top>
      <bottom style="hair">
        <color indexed="64"/>
      </bottom>
      <diagonal style="hair">
        <color indexed="64"/>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double">
        <color indexed="64"/>
      </top>
      <bottom style="medium">
        <color indexed="64"/>
      </bottom>
      <diagonal/>
    </border>
    <border>
      <left style="thin">
        <color indexed="64"/>
      </left>
      <right style="double">
        <color indexed="64"/>
      </right>
      <top/>
      <bottom/>
      <diagonal/>
    </border>
    <border>
      <left/>
      <right/>
      <top style="hair">
        <color indexed="64"/>
      </top>
      <bottom/>
      <diagonal/>
    </border>
    <border>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thin">
        <color indexed="64"/>
      </left>
      <right style="thin">
        <color indexed="64"/>
      </right>
      <top style="medium">
        <color indexed="64"/>
      </top>
      <bottom style="double">
        <color indexed="64"/>
      </bottom>
      <diagonal/>
    </border>
  </borders>
  <cellStyleXfs count="7">
    <xf numFmtId="0" fontId="0"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cellStyleXfs>
  <cellXfs count="1169">
    <xf numFmtId="0" fontId="0" fillId="0" borderId="0" xfId="0">
      <alignment vertical="center"/>
    </xf>
    <xf numFmtId="0" fontId="5" fillId="0" borderId="0" xfId="6" applyFont="1" applyAlignment="1">
      <alignment vertical="center" shrinkToFit="1"/>
    </xf>
    <xf numFmtId="0" fontId="7" fillId="0" borderId="0" xfId="6" applyFont="1" applyBorder="1" applyAlignment="1">
      <alignment vertical="center" shrinkToFit="1"/>
    </xf>
    <xf numFmtId="0" fontId="7" fillId="0" borderId="0" xfId="6" applyFont="1" applyFill="1" applyBorder="1" applyAlignment="1">
      <alignment vertical="center" shrinkToFit="1"/>
    </xf>
    <xf numFmtId="0" fontId="5" fillId="0" borderId="0" xfId="6" applyFont="1" applyFill="1" applyAlignment="1">
      <alignment vertical="center" shrinkToFit="1"/>
    </xf>
    <xf numFmtId="0" fontId="5" fillId="0" borderId="0" xfId="6" applyFont="1" applyBorder="1" applyAlignment="1">
      <alignment vertical="center" shrinkToFit="1"/>
    </xf>
    <xf numFmtId="0" fontId="8" fillId="0" borderId="0" xfId="6" applyFont="1" applyBorder="1" applyAlignment="1">
      <alignment vertical="center" shrinkToFit="1"/>
    </xf>
    <xf numFmtId="0" fontId="7" fillId="0" borderId="0" xfId="6" applyFont="1" applyBorder="1" applyAlignment="1">
      <alignment horizontal="center" vertical="center" shrinkToFit="1"/>
    </xf>
    <xf numFmtId="0" fontId="6" fillId="2" borderId="1" xfId="6" applyFont="1" applyFill="1" applyBorder="1" applyAlignment="1">
      <alignment vertical="center" wrapText="1"/>
    </xf>
    <xf numFmtId="0" fontId="6" fillId="2" borderId="2" xfId="6" applyFont="1" applyFill="1" applyBorder="1" applyAlignment="1">
      <alignment vertical="center" wrapText="1"/>
    </xf>
    <xf numFmtId="0" fontId="5" fillId="0" borderId="0" xfId="6" applyFont="1" applyFill="1" applyBorder="1" applyAlignment="1">
      <alignment vertical="center" shrinkToFit="1"/>
    </xf>
    <xf numFmtId="0" fontId="6" fillId="2" borderId="3" xfId="6" applyFont="1" applyFill="1" applyBorder="1" applyAlignment="1">
      <alignment vertical="center" wrapText="1"/>
    </xf>
    <xf numFmtId="0" fontId="6" fillId="0" borderId="0" xfId="6" applyFont="1" applyAlignment="1">
      <alignment vertical="center" shrinkToFit="1"/>
    </xf>
    <xf numFmtId="0" fontId="6" fillId="0" borderId="0" xfId="6" applyFont="1" applyFill="1" applyBorder="1" applyAlignment="1">
      <alignment horizontal="center" vertical="center" shrinkToFit="1"/>
    </xf>
    <xf numFmtId="185" fontId="7" fillId="0" borderId="0" xfId="6" applyNumberFormat="1" applyFont="1" applyBorder="1" applyAlignment="1">
      <alignment vertical="center" shrinkToFit="1"/>
    </xf>
    <xf numFmtId="185" fontId="5" fillId="0" borderId="0" xfId="6" applyNumberFormat="1" applyFont="1" applyBorder="1" applyAlignment="1">
      <alignment vertical="center" shrinkToFit="1"/>
    </xf>
    <xf numFmtId="185" fontId="5" fillId="0" borderId="0" xfId="6" applyNumberFormat="1" applyFont="1" applyFill="1" applyBorder="1" applyAlignment="1">
      <alignment vertical="center" shrinkToFit="1"/>
    </xf>
    <xf numFmtId="0" fontId="6" fillId="2" borderId="4" xfId="6" applyFont="1" applyFill="1" applyBorder="1" applyAlignment="1">
      <alignment vertical="center" wrapText="1"/>
    </xf>
    <xf numFmtId="0" fontId="5" fillId="0" borderId="0" xfId="6" applyFont="1" applyFill="1" applyBorder="1" applyAlignment="1">
      <alignment horizontal="center" vertical="center" shrinkToFit="1"/>
    </xf>
    <xf numFmtId="0" fontId="6" fillId="2" borderId="5" xfId="6" applyFont="1" applyFill="1" applyBorder="1" applyAlignment="1">
      <alignment vertical="center" wrapText="1"/>
    </xf>
    <xf numFmtId="0" fontId="6" fillId="2" borderId="6" xfId="6" applyFont="1" applyFill="1" applyBorder="1" applyAlignment="1">
      <alignment vertical="center" wrapText="1"/>
    </xf>
    <xf numFmtId="0" fontId="6" fillId="2" borderId="7" xfId="6" applyFont="1" applyFill="1" applyBorder="1" applyAlignment="1">
      <alignment vertical="center" wrapText="1"/>
    </xf>
    <xf numFmtId="0" fontId="6" fillId="2" borderId="8" xfId="6" applyFont="1" applyFill="1" applyBorder="1" applyAlignment="1">
      <alignment vertical="center" wrapText="1"/>
    </xf>
    <xf numFmtId="182" fontId="5" fillId="0" borderId="0" xfId="6" applyNumberFormat="1" applyFont="1" applyBorder="1" applyAlignment="1">
      <alignment vertical="center" shrinkToFit="1"/>
    </xf>
    <xf numFmtId="182" fontId="8" fillId="0" borderId="0" xfId="6" applyNumberFormat="1" applyFont="1" applyFill="1" applyBorder="1" applyAlignment="1">
      <alignment horizontal="center" vertical="center" shrinkToFit="1"/>
    </xf>
    <xf numFmtId="0" fontId="9" fillId="0" borderId="0" xfId="6" applyFont="1" applyFill="1" applyBorder="1" applyAlignment="1">
      <alignment horizontal="center" vertical="center" shrinkToFit="1"/>
    </xf>
    <xf numFmtId="0" fontId="10" fillId="2" borderId="9" xfId="5" applyFont="1" applyFill="1" applyBorder="1" applyAlignment="1">
      <alignment horizontal="center" vertical="center" wrapText="1"/>
    </xf>
    <xf numFmtId="0" fontId="10" fillId="2" borderId="9" xfId="5" applyFont="1" applyFill="1" applyBorder="1" applyAlignment="1">
      <alignment horizontal="center" vertical="center"/>
    </xf>
    <xf numFmtId="0" fontId="5" fillId="0" borderId="0" xfId="5" applyFont="1">
      <alignment vertical="center"/>
    </xf>
    <xf numFmtId="0" fontId="5" fillId="2" borderId="10" xfId="5" applyFont="1" applyFill="1" applyBorder="1" applyAlignment="1">
      <alignment horizontal="center" vertical="center"/>
    </xf>
    <xf numFmtId="0" fontId="5" fillId="2" borderId="11" xfId="5" applyFont="1" applyFill="1" applyBorder="1" applyAlignment="1">
      <alignment horizontal="center" vertical="center"/>
    </xf>
    <xf numFmtId="0" fontId="5" fillId="2" borderId="12" xfId="5" applyFont="1" applyFill="1" applyBorder="1" applyAlignment="1">
      <alignment horizontal="center" vertical="center"/>
    </xf>
    <xf numFmtId="0" fontId="5" fillId="2" borderId="13" xfId="5" applyFont="1" applyFill="1" applyBorder="1" applyAlignment="1">
      <alignment horizontal="center" vertical="center"/>
    </xf>
    <xf numFmtId="0" fontId="5" fillId="2" borderId="14" xfId="5" applyFont="1" applyFill="1" applyBorder="1" applyAlignment="1">
      <alignment horizontal="center" vertical="center"/>
    </xf>
    <xf numFmtId="0" fontId="5" fillId="2" borderId="15" xfId="5" applyFont="1" applyFill="1" applyBorder="1" applyAlignment="1">
      <alignment horizontal="center" vertical="center"/>
    </xf>
    <xf numFmtId="0" fontId="5" fillId="2" borderId="16" xfId="5" applyFont="1" applyFill="1" applyBorder="1" applyAlignment="1">
      <alignment horizontal="center" vertical="center"/>
    </xf>
    <xf numFmtId="178" fontId="8" fillId="0" borderId="16" xfId="1" applyNumberFormat="1" applyFont="1" applyBorder="1">
      <alignment vertical="center"/>
    </xf>
    <xf numFmtId="178" fontId="8" fillId="0" borderId="17" xfId="1" applyNumberFormat="1" applyFont="1" applyBorder="1">
      <alignment vertical="center"/>
    </xf>
    <xf numFmtId="178" fontId="8" fillId="0" borderId="18" xfId="1" applyNumberFormat="1" applyFont="1" applyBorder="1">
      <alignment vertical="center"/>
    </xf>
    <xf numFmtId="0" fontId="5" fillId="2" borderId="19" xfId="5" applyFont="1" applyFill="1" applyBorder="1" applyAlignment="1">
      <alignment horizontal="center" vertical="center"/>
    </xf>
    <xf numFmtId="182" fontId="8" fillId="0" borderId="11" xfId="5" applyNumberFormat="1" applyFont="1" applyBorder="1">
      <alignment vertical="center"/>
    </xf>
    <xf numFmtId="182" fontId="8" fillId="0" borderId="12" xfId="5" applyNumberFormat="1" applyFont="1" applyBorder="1">
      <alignment vertical="center"/>
    </xf>
    <xf numFmtId="182" fontId="8" fillId="0" borderId="20" xfId="5" applyNumberFormat="1" applyFont="1" applyBorder="1">
      <alignment vertical="center"/>
    </xf>
    <xf numFmtId="182" fontId="8" fillId="0" borderId="15" xfId="5" applyNumberFormat="1" applyFont="1" applyBorder="1">
      <alignment vertical="center"/>
    </xf>
    <xf numFmtId="0" fontId="5" fillId="2" borderId="10" xfId="4" applyFont="1" applyFill="1" applyBorder="1" applyAlignment="1">
      <alignment horizontal="center" vertical="center"/>
    </xf>
    <xf numFmtId="0" fontId="5" fillId="2" borderId="20" xfId="5" applyFont="1" applyFill="1" applyBorder="1" applyAlignment="1">
      <alignment horizontal="center" vertical="center"/>
    </xf>
    <xf numFmtId="0" fontId="5" fillId="2" borderId="21" xfId="4" applyFont="1" applyFill="1" applyBorder="1">
      <alignment vertical="center"/>
    </xf>
    <xf numFmtId="178" fontId="8" fillId="0" borderId="21" xfId="1" applyNumberFormat="1" applyFont="1" applyBorder="1">
      <alignment vertical="center"/>
    </xf>
    <xf numFmtId="178" fontId="8" fillId="0" borderId="22" xfId="1" applyNumberFormat="1" applyFont="1" applyBorder="1">
      <alignment vertical="center"/>
    </xf>
    <xf numFmtId="178" fontId="8" fillId="0" borderId="23" xfId="1" applyNumberFormat="1" applyFont="1" applyBorder="1">
      <alignment vertical="center"/>
    </xf>
    <xf numFmtId="182" fontId="8" fillId="0" borderId="24" xfId="5" applyNumberFormat="1" applyFont="1" applyBorder="1">
      <alignment vertical="center"/>
    </xf>
    <xf numFmtId="182" fontId="8" fillId="0" borderId="25" xfId="5" applyNumberFormat="1" applyFont="1" applyBorder="1">
      <alignment vertical="center"/>
    </xf>
    <xf numFmtId="182" fontId="8" fillId="0" borderId="26" xfId="5" applyNumberFormat="1" applyFont="1" applyBorder="1">
      <alignment vertical="center"/>
    </xf>
    <xf numFmtId="182" fontId="8" fillId="0" borderId="27" xfId="5" applyNumberFormat="1" applyFont="1" applyBorder="1">
      <alignment vertical="center"/>
    </xf>
    <xf numFmtId="178" fontId="8" fillId="0" borderId="24" xfId="1" applyNumberFormat="1" applyFont="1" applyBorder="1">
      <alignment vertical="center"/>
    </xf>
    <xf numFmtId="178" fontId="8" fillId="0" borderId="25" xfId="1" applyNumberFormat="1" applyFont="1" applyBorder="1">
      <alignment vertical="center"/>
    </xf>
    <xf numFmtId="182" fontId="8" fillId="0" borderId="28" xfId="5" applyNumberFormat="1" applyFont="1" applyBorder="1">
      <alignment vertical="center"/>
    </xf>
    <xf numFmtId="178" fontId="8" fillId="0" borderId="29" xfId="1" applyNumberFormat="1" applyFont="1" applyBorder="1">
      <alignment vertical="center"/>
    </xf>
    <xf numFmtId="178" fontId="8" fillId="0" borderId="30" xfId="1" applyNumberFormat="1" applyFont="1" applyBorder="1">
      <alignment vertical="center"/>
    </xf>
    <xf numFmtId="178" fontId="8" fillId="0" borderId="31" xfId="1" applyNumberFormat="1" applyFont="1" applyBorder="1">
      <alignment vertical="center"/>
    </xf>
    <xf numFmtId="182" fontId="8" fillId="0" borderId="32" xfId="5" applyNumberFormat="1" applyFont="1" applyBorder="1">
      <alignment vertical="center"/>
    </xf>
    <xf numFmtId="182" fontId="8" fillId="0" borderId="33" xfId="5" applyNumberFormat="1" applyFont="1" applyBorder="1">
      <alignment vertical="center"/>
    </xf>
    <xf numFmtId="182" fontId="8" fillId="0" borderId="34" xfId="5" applyNumberFormat="1" applyFont="1" applyBorder="1">
      <alignment vertical="center"/>
    </xf>
    <xf numFmtId="182" fontId="8" fillId="0" borderId="35" xfId="5" applyNumberFormat="1" applyFont="1" applyBorder="1">
      <alignment vertical="center"/>
    </xf>
    <xf numFmtId="182" fontId="8" fillId="0" borderId="16" xfId="5" applyNumberFormat="1" applyFont="1" applyBorder="1">
      <alignment vertical="center"/>
    </xf>
    <xf numFmtId="182" fontId="8" fillId="0" borderId="36" xfId="5" applyNumberFormat="1" applyFont="1" applyBorder="1">
      <alignment vertical="center"/>
    </xf>
    <xf numFmtId="182" fontId="8" fillId="0" borderId="37" xfId="5" applyNumberFormat="1" applyFont="1" applyBorder="1">
      <alignment vertical="center"/>
    </xf>
    <xf numFmtId="182" fontId="8" fillId="0" borderId="38" xfId="5" applyNumberFormat="1" applyFont="1" applyBorder="1">
      <alignment vertical="center"/>
    </xf>
    <xf numFmtId="0" fontId="5" fillId="2" borderId="39" xfId="5" applyFont="1" applyFill="1" applyBorder="1" applyAlignment="1">
      <alignment horizontal="center" vertical="center"/>
    </xf>
    <xf numFmtId="0" fontId="5" fillId="2" borderId="40" xfId="4" applyFont="1" applyFill="1" applyBorder="1" applyAlignment="1">
      <alignment vertical="center" shrinkToFit="1"/>
    </xf>
    <xf numFmtId="182" fontId="8" fillId="0" borderId="41" xfId="5" applyNumberFormat="1" applyFont="1" applyBorder="1">
      <alignment vertical="center"/>
    </xf>
    <xf numFmtId="182" fontId="8" fillId="0" borderId="23" xfId="5" applyNumberFormat="1" applyFont="1" applyBorder="1">
      <alignment vertical="center"/>
    </xf>
    <xf numFmtId="0" fontId="5" fillId="2" borderId="5" xfId="4" applyFont="1" applyFill="1" applyBorder="1" applyAlignment="1">
      <alignment vertical="center" shrinkToFit="1"/>
    </xf>
    <xf numFmtId="178" fontId="8" fillId="0" borderId="42" xfId="1" applyNumberFormat="1" applyFont="1" applyBorder="1">
      <alignment vertical="center"/>
    </xf>
    <xf numFmtId="178" fontId="8" fillId="0" borderId="43" xfId="1" applyNumberFormat="1" applyFont="1" applyBorder="1">
      <alignment vertical="center"/>
    </xf>
    <xf numFmtId="178" fontId="8" fillId="0" borderId="44" xfId="1" applyNumberFormat="1" applyFont="1" applyBorder="1">
      <alignment vertical="center"/>
    </xf>
    <xf numFmtId="182" fontId="8" fillId="0" borderId="42" xfId="5" applyNumberFormat="1" applyFont="1" applyBorder="1">
      <alignment vertical="center"/>
    </xf>
    <xf numFmtId="182" fontId="8" fillId="0" borderId="43" xfId="5" applyNumberFormat="1" applyFont="1" applyBorder="1">
      <alignment vertical="center"/>
    </xf>
    <xf numFmtId="182" fontId="8" fillId="0" borderId="44" xfId="5" applyNumberFormat="1" applyFont="1" applyBorder="1">
      <alignment vertical="center"/>
    </xf>
    <xf numFmtId="0" fontId="5" fillId="2" borderId="7" xfId="4" applyFont="1" applyFill="1" applyBorder="1" applyAlignment="1">
      <alignment vertical="center" shrinkToFit="1"/>
    </xf>
    <xf numFmtId="178" fontId="8" fillId="0" borderId="45" xfId="1" applyNumberFormat="1" applyFont="1" applyBorder="1">
      <alignment vertical="center"/>
    </xf>
    <xf numFmtId="0" fontId="5" fillId="2" borderId="8" xfId="4" applyFont="1" applyFill="1" applyBorder="1" applyAlignment="1">
      <alignment vertical="center" shrinkToFit="1"/>
    </xf>
    <xf numFmtId="182" fontId="8" fillId="0" borderId="46" xfId="5" applyNumberFormat="1" applyFont="1" applyBorder="1">
      <alignment vertical="center"/>
    </xf>
    <xf numFmtId="182" fontId="8" fillId="0" borderId="47" xfId="5" applyNumberFormat="1" applyFont="1" applyBorder="1">
      <alignment vertical="center"/>
    </xf>
    <xf numFmtId="182" fontId="8" fillId="0" borderId="48" xfId="5" applyNumberFormat="1" applyFont="1" applyBorder="1">
      <alignment vertical="center"/>
    </xf>
    <xf numFmtId="182" fontId="8" fillId="0" borderId="17" xfId="5" applyNumberFormat="1" applyFont="1" applyBorder="1">
      <alignment vertical="center"/>
    </xf>
    <xf numFmtId="182" fontId="8" fillId="0" borderId="49" xfId="5" applyNumberFormat="1" applyFont="1" applyBorder="1">
      <alignment vertical="center"/>
    </xf>
    <xf numFmtId="182" fontId="8" fillId="0" borderId="50" xfId="5" applyNumberFormat="1" applyFont="1" applyBorder="1">
      <alignment vertical="center"/>
    </xf>
    <xf numFmtId="176" fontId="5" fillId="0" borderId="0" xfId="5" applyNumberFormat="1" applyFont="1" applyBorder="1">
      <alignment vertical="center"/>
    </xf>
    <xf numFmtId="0" fontId="5" fillId="0" borderId="0" xfId="5" applyFont="1" applyBorder="1">
      <alignment vertical="center"/>
    </xf>
    <xf numFmtId="0" fontId="5" fillId="2" borderId="51" xfId="5" applyFont="1" applyFill="1" applyBorder="1" applyAlignment="1">
      <alignment horizontal="center" vertical="center"/>
    </xf>
    <xf numFmtId="178" fontId="8" fillId="0" borderId="48" xfId="1" applyNumberFormat="1" applyFont="1" applyBorder="1">
      <alignment vertical="center"/>
    </xf>
    <xf numFmtId="178" fontId="8" fillId="0" borderId="52" xfId="1" applyNumberFormat="1" applyFont="1" applyBorder="1">
      <alignment vertical="center"/>
    </xf>
    <xf numFmtId="178" fontId="8" fillId="0" borderId="53" xfId="1" applyNumberFormat="1" applyFont="1" applyBorder="1">
      <alignment vertical="center"/>
    </xf>
    <xf numFmtId="182" fontId="8" fillId="0" borderId="52" xfId="5" applyNumberFormat="1" applyFont="1" applyBorder="1">
      <alignment vertical="center"/>
    </xf>
    <xf numFmtId="182" fontId="8" fillId="0" borderId="22" xfId="5" applyNumberFormat="1" applyFont="1" applyBorder="1">
      <alignment vertical="center"/>
    </xf>
    <xf numFmtId="182" fontId="8" fillId="0" borderId="54" xfId="5" applyNumberFormat="1" applyFont="1" applyBorder="1">
      <alignment vertical="center"/>
    </xf>
    <xf numFmtId="182" fontId="8" fillId="0" borderId="40" xfId="5" applyNumberFormat="1" applyFont="1" applyBorder="1">
      <alignment vertical="center"/>
    </xf>
    <xf numFmtId="178" fontId="8" fillId="0" borderId="55" xfId="1" applyNumberFormat="1" applyFont="1" applyBorder="1">
      <alignment vertical="center"/>
    </xf>
    <xf numFmtId="182" fontId="8" fillId="0" borderId="55" xfId="5" applyNumberFormat="1" applyFont="1" applyBorder="1">
      <alignment vertical="center"/>
    </xf>
    <xf numFmtId="182" fontId="8" fillId="0" borderId="56" xfId="5" applyNumberFormat="1" applyFont="1" applyBorder="1">
      <alignment vertical="center"/>
    </xf>
    <xf numFmtId="182" fontId="8" fillId="0" borderId="5" xfId="5" applyNumberFormat="1" applyFont="1" applyBorder="1">
      <alignment vertical="center"/>
    </xf>
    <xf numFmtId="182" fontId="8" fillId="0" borderId="8" xfId="5" applyNumberFormat="1" applyFont="1" applyBorder="1">
      <alignment vertical="center"/>
    </xf>
    <xf numFmtId="182" fontId="8" fillId="0" borderId="57" xfId="5" applyNumberFormat="1" applyFont="1" applyBorder="1">
      <alignment vertical="center"/>
    </xf>
    <xf numFmtId="182" fontId="8" fillId="0" borderId="19" xfId="5" applyNumberFormat="1" applyFont="1" applyBorder="1">
      <alignment vertical="center"/>
    </xf>
    <xf numFmtId="0" fontId="5" fillId="2" borderId="58" xfId="5" applyFont="1" applyFill="1" applyBorder="1" applyAlignment="1">
      <alignment horizontal="center" vertical="center"/>
    </xf>
    <xf numFmtId="0" fontId="5" fillId="2" borderId="59" xfId="5" applyFont="1" applyFill="1" applyBorder="1" applyAlignment="1">
      <alignment horizontal="center" vertical="center"/>
    </xf>
    <xf numFmtId="178" fontId="8" fillId="0" borderId="41" xfId="1" applyNumberFormat="1" applyFont="1" applyBorder="1">
      <alignment vertical="center"/>
    </xf>
    <xf numFmtId="0" fontId="5" fillId="2" borderId="21" xfId="4" applyFont="1" applyFill="1" applyBorder="1" applyAlignment="1">
      <alignment vertical="center" shrinkToFit="1"/>
    </xf>
    <xf numFmtId="182" fontId="8" fillId="0" borderId="60" xfId="5" applyNumberFormat="1" applyFont="1" applyBorder="1">
      <alignment vertical="center"/>
    </xf>
    <xf numFmtId="0" fontId="5" fillId="2" borderId="1" xfId="4" applyFont="1" applyFill="1" applyBorder="1" applyAlignment="1">
      <alignment vertical="center" shrinkToFit="1"/>
    </xf>
    <xf numFmtId="182" fontId="8" fillId="0" borderId="61" xfId="5" applyNumberFormat="1" applyFont="1" applyBorder="1">
      <alignment vertical="center"/>
    </xf>
    <xf numFmtId="0" fontId="5" fillId="2" borderId="2" xfId="4" applyFont="1" applyFill="1" applyBorder="1" applyAlignment="1">
      <alignment vertical="center" shrinkToFit="1"/>
    </xf>
    <xf numFmtId="182" fontId="8" fillId="0" borderId="62" xfId="5" applyNumberFormat="1" applyFont="1" applyBorder="1">
      <alignment vertical="center"/>
    </xf>
    <xf numFmtId="182" fontId="8" fillId="0" borderId="63" xfId="5" applyNumberFormat="1" applyFont="1" applyBorder="1">
      <alignment vertical="center"/>
    </xf>
    <xf numFmtId="182" fontId="8" fillId="0" borderId="64" xfId="5" applyNumberFormat="1" applyFont="1" applyBorder="1">
      <alignment vertical="center"/>
    </xf>
    <xf numFmtId="182" fontId="8" fillId="0" borderId="14" xfId="5" applyNumberFormat="1" applyFont="1" applyBorder="1">
      <alignment vertical="center"/>
    </xf>
    <xf numFmtId="182" fontId="8" fillId="0" borderId="65" xfId="5" applyNumberFormat="1" applyFont="1" applyBorder="1">
      <alignment vertical="center"/>
    </xf>
    <xf numFmtId="0" fontId="5" fillId="0" borderId="0" xfId="5" applyFont="1" applyAlignment="1">
      <alignment horizontal="center" vertical="center"/>
    </xf>
    <xf numFmtId="0" fontId="5" fillId="2" borderId="14" xfId="4" applyFont="1" applyFill="1" applyBorder="1" applyAlignment="1">
      <alignment horizontal="center" vertical="center"/>
    </xf>
    <xf numFmtId="0" fontId="5" fillId="0" borderId="0" xfId="5" applyFont="1" applyFill="1" applyBorder="1">
      <alignment vertical="center"/>
    </xf>
    <xf numFmtId="0" fontId="5" fillId="2" borderId="12" xfId="5" applyFont="1" applyFill="1" applyBorder="1" applyAlignment="1">
      <alignment horizontal="center" vertical="center" wrapText="1"/>
    </xf>
    <xf numFmtId="0" fontId="5" fillId="0" borderId="0" xfId="5" applyFont="1" applyFill="1" applyBorder="1" applyAlignment="1">
      <alignment horizontal="center" vertical="center"/>
    </xf>
    <xf numFmtId="0" fontId="5" fillId="2" borderId="66" xfId="5" applyFont="1" applyFill="1" applyBorder="1" applyAlignment="1">
      <alignment horizontal="center" vertical="center"/>
    </xf>
    <xf numFmtId="178" fontId="8" fillId="0" borderId="57" xfId="1" applyNumberFormat="1" applyFont="1" applyBorder="1">
      <alignment vertical="center"/>
    </xf>
    <xf numFmtId="178" fontId="8" fillId="0" borderId="67" xfId="1" applyNumberFormat="1" applyFont="1" applyBorder="1">
      <alignment vertical="center"/>
    </xf>
    <xf numFmtId="182" fontId="8" fillId="0" borderId="0" xfId="5" applyNumberFormat="1" applyFont="1" applyFill="1" applyBorder="1">
      <alignment vertical="center"/>
    </xf>
    <xf numFmtId="0" fontId="6" fillId="0" borderId="0" xfId="5" applyFont="1" applyFill="1" applyBorder="1" applyAlignment="1">
      <alignment horizontal="center" vertical="center"/>
    </xf>
    <xf numFmtId="0" fontId="6" fillId="2" borderId="15" xfId="5" applyFont="1" applyFill="1" applyBorder="1" applyAlignment="1">
      <alignment horizontal="center" vertical="center"/>
    </xf>
    <xf numFmtId="182" fontId="8" fillId="0" borderId="68" xfId="5" applyNumberFormat="1" applyFont="1" applyBorder="1">
      <alignment vertical="center"/>
    </xf>
    <xf numFmtId="182" fontId="8" fillId="0" borderId="0" xfId="5" applyNumberFormat="1" applyFont="1" applyBorder="1">
      <alignment vertical="center"/>
    </xf>
    <xf numFmtId="0" fontId="5" fillId="2" borderId="3" xfId="4" applyFont="1" applyFill="1" applyBorder="1" applyAlignment="1">
      <alignment vertical="center" shrinkToFit="1"/>
    </xf>
    <xf numFmtId="178" fontId="8" fillId="0" borderId="11" xfId="1" applyNumberFormat="1" applyFont="1" applyBorder="1">
      <alignment vertical="center"/>
    </xf>
    <xf numFmtId="178" fontId="8" fillId="0" borderId="12" xfId="1" applyNumberFormat="1" applyFont="1" applyBorder="1">
      <alignment vertical="center"/>
    </xf>
    <xf numFmtId="178" fontId="8" fillId="0" borderId="20" xfId="1" applyNumberFormat="1" applyFont="1" applyBorder="1">
      <alignment vertical="center"/>
    </xf>
    <xf numFmtId="178" fontId="8" fillId="0" borderId="13" xfId="1" applyNumberFormat="1" applyFont="1" applyBorder="1">
      <alignment vertical="center"/>
    </xf>
    <xf numFmtId="0" fontId="5" fillId="2" borderId="14" xfId="5" applyFont="1" applyFill="1" applyBorder="1">
      <alignment vertical="center"/>
    </xf>
    <xf numFmtId="182" fontId="8" fillId="0" borderId="69" xfId="5" applyNumberFormat="1" applyFont="1" applyBorder="1">
      <alignment vertical="center"/>
    </xf>
    <xf numFmtId="182" fontId="8" fillId="0" borderId="70" xfId="5" applyNumberFormat="1" applyFont="1" applyBorder="1">
      <alignment vertical="center"/>
    </xf>
    <xf numFmtId="182" fontId="8" fillId="0" borderId="72" xfId="5" applyNumberFormat="1" applyFont="1" applyBorder="1">
      <alignment vertical="center"/>
    </xf>
    <xf numFmtId="182" fontId="8" fillId="0" borderId="18" xfId="5" applyNumberFormat="1" applyFont="1" applyBorder="1">
      <alignment vertical="center"/>
    </xf>
    <xf numFmtId="178" fontId="8" fillId="0" borderId="55" xfId="1" applyNumberFormat="1" applyFont="1" applyFill="1" applyBorder="1" applyAlignment="1">
      <alignment vertical="center" shrinkToFit="1"/>
    </xf>
    <xf numFmtId="178" fontId="8" fillId="0" borderId="43" xfId="1" applyNumberFormat="1" applyFont="1" applyFill="1" applyBorder="1" applyAlignment="1">
      <alignment vertical="center" shrinkToFit="1"/>
    </xf>
    <xf numFmtId="178" fontId="8" fillId="0" borderId="43" xfId="1" applyNumberFormat="1" applyFont="1" applyFill="1" applyBorder="1" applyAlignment="1">
      <alignment vertical="center"/>
    </xf>
    <xf numFmtId="178" fontId="8" fillId="0" borderId="44" xfId="1" applyNumberFormat="1" applyFont="1" applyFill="1" applyBorder="1" applyAlignment="1">
      <alignment vertical="center"/>
    </xf>
    <xf numFmtId="178" fontId="8" fillId="0" borderId="29" xfId="1" applyNumberFormat="1" applyFont="1" applyFill="1" applyBorder="1" applyAlignment="1">
      <alignment vertical="center" shrinkToFit="1"/>
    </xf>
    <xf numFmtId="178" fontId="8" fillId="0" borderId="30" xfId="1" applyNumberFormat="1" applyFont="1" applyFill="1" applyBorder="1" applyAlignment="1">
      <alignment vertical="center" shrinkToFit="1"/>
    </xf>
    <xf numFmtId="178" fontId="8" fillId="0" borderId="30" xfId="1" applyNumberFormat="1" applyFont="1" applyFill="1" applyBorder="1" applyAlignment="1">
      <alignment vertical="center"/>
    </xf>
    <xf numFmtId="178" fontId="8" fillId="0" borderId="31" xfId="1" applyNumberFormat="1" applyFont="1" applyFill="1" applyBorder="1" applyAlignment="1">
      <alignment vertical="center"/>
    </xf>
    <xf numFmtId="0" fontId="5" fillId="2" borderId="40" xfId="4" applyFont="1" applyFill="1" applyBorder="1">
      <alignment vertical="center"/>
    </xf>
    <xf numFmtId="182" fontId="8" fillId="0" borderId="73" xfId="5" applyNumberFormat="1" applyFont="1" applyBorder="1">
      <alignment vertical="center"/>
    </xf>
    <xf numFmtId="0" fontId="5" fillId="2" borderId="3" xfId="5" applyFont="1" applyFill="1" applyBorder="1" applyAlignment="1">
      <alignment horizontal="center" vertical="center"/>
    </xf>
    <xf numFmtId="182" fontId="8" fillId="0" borderId="29" xfId="5" applyNumberFormat="1" applyFont="1" applyBorder="1">
      <alignment vertical="center"/>
    </xf>
    <xf numFmtId="182" fontId="8" fillId="0" borderId="30" xfId="5" applyNumberFormat="1" applyFont="1" applyBorder="1">
      <alignment vertical="center"/>
    </xf>
    <xf numFmtId="182" fontId="8" fillId="0" borderId="31" xfId="5" applyNumberFormat="1" applyFont="1" applyBorder="1">
      <alignment vertical="center"/>
    </xf>
    <xf numFmtId="182" fontId="8" fillId="0" borderId="74" xfId="5" applyNumberFormat="1" applyFont="1" applyBorder="1">
      <alignment vertical="center"/>
    </xf>
    <xf numFmtId="182" fontId="8" fillId="0" borderId="75" xfId="5" applyNumberFormat="1" applyFont="1" applyBorder="1">
      <alignment vertical="center"/>
    </xf>
    <xf numFmtId="178" fontId="5" fillId="0" borderId="0" xfId="5" applyNumberFormat="1" applyFont="1" applyBorder="1">
      <alignment vertical="center"/>
    </xf>
    <xf numFmtId="0" fontId="10" fillId="2" borderId="11" xfId="5" applyFont="1" applyFill="1" applyBorder="1" applyAlignment="1">
      <alignment horizontal="center" vertical="center"/>
    </xf>
    <xf numFmtId="0" fontId="10" fillId="2" borderId="12" xfId="5" applyFont="1" applyFill="1" applyBorder="1" applyAlignment="1">
      <alignment horizontal="center" vertical="center"/>
    </xf>
    <xf numFmtId="0" fontId="10" fillId="2" borderId="76" xfId="5" applyFont="1" applyFill="1" applyBorder="1" applyAlignment="1">
      <alignment horizontal="center" vertical="center"/>
    </xf>
    <xf numFmtId="0" fontId="5" fillId="0" borderId="0" xfId="5" applyFont="1" applyAlignment="1">
      <alignment horizontal="left" vertical="center"/>
    </xf>
    <xf numFmtId="0" fontId="5" fillId="0" borderId="0" xfId="5" applyFont="1" applyAlignment="1">
      <alignment horizontal="right" vertical="center"/>
    </xf>
    <xf numFmtId="0" fontId="10" fillId="2" borderId="12" xfId="5" applyFont="1" applyFill="1" applyBorder="1" applyAlignment="1">
      <alignment horizontal="center" vertical="center" wrapText="1"/>
    </xf>
    <xf numFmtId="0" fontId="10" fillId="2" borderId="76" xfId="5" applyFont="1" applyFill="1" applyBorder="1" applyAlignment="1">
      <alignment horizontal="center" vertical="center" wrapText="1"/>
    </xf>
    <xf numFmtId="182" fontId="8" fillId="0" borderId="43" xfId="5" applyNumberFormat="1" applyFont="1" applyFill="1" applyBorder="1" applyAlignment="1">
      <alignment horizontal="right" vertical="center"/>
    </xf>
    <xf numFmtId="0" fontId="10" fillId="2" borderId="59" xfId="5" applyFont="1" applyFill="1" applyBorder="1" applyAlignment="1">
      <alignment horizontal="center" vertical="center" wrapText="1"/>
    </xf>
    <xf numFmtId="182" fontId="8" fillId="0" borderId="56" xfId="5" applyNumberFormat="1" applyFont="1" applyFill="1" applyBorder="1" applyAlignment="1">
      <alignment horizontal="right" vertical="center"/>
    </xf>
    <xf numFmtId="182" fontId="8" fillId="0" borderId="33" xfId="5" applyNumberFormat="1" applyFont="1" applyFill="1" applyBorder="1" applyAlignment="1">
      <alignment horizontal="right" vertical="center"/>
    </xf>
    <xf numFmtId="182" fontId="8" fillId="0" borderId="34" xfId="5" applyNumberFormat="1" applyFont="1" applyFill="1" applyBorder="1" applyAlignment="1">
      <alignment horizontal="right" vertical="center"/>
    </xf>
    <xf numFmtId="182" fontId="8" fillId="0" borderId="57" xfId="5" applyNumberFormat="1" applyFont="1" applyFill="1" applyBorder="1" applyAlignment="1">
      <alignment horizontal="right" vertical="center"/>
    </xf>
    <xf numFmtId="182" fontId="8" fillId="0" borderId="17" xfId="5" applyNumberFormat="1" applyFont="1" applyFill="1" applyBorder="1" applyAlignment="1">
      <alignment horizontal="right" vertical="center"/>
    </xf>
    <xf numFmtId="182" fontId="8" fillId="0" borderId="49" xfId="5" applyNumberFormat="1" applyFont="1" applyFill="1" applyBorder="1" applyAlignment="1">
      <alignment horizontal="right" vertical="center"/>
    </xf>
    <xf numFmtId="182" fontId="8" fillId="0" borderId="52" xfId="5" applyNumberFormat="1" applyFont="1" applyFill="1" applyBorder="1" applyAlignment="1">
      <alignment horizontal="right" vertical="center"/>
    </xf>
    <xf numFmtId="182" fontId="8" fillId="0" borderId="22" xfId="5" applyNumberFormat="1" applyFont="1" applyFill="1" applyBorder="1" applyAlignment="1">
      <alignment horizontal="right" vertical="center"/>
    </xf>
    <xf numFmtId="182" fontId="8" fillId="0" borderId="54" xfId="5" applyNumberFormat="1" applyFont="1" applyFill="1" applyBorder="1" applyAlignment="1">
      <alignment horizontal="right" vertical="center"/>
    </xf>
    <xf numFmtId="182" fontId="8" fillId="0" borderId="55" xfId="5" applyNumberFormat="1" applyFont="1" applyFill="1" applyBorder="1" applyAlignment="1">
      <alignment horizontal="right" vertical="center"/>
    </xf>
    <xf numFmtId="182" fontId="8" fillId="0" borderId="32" xfId="5" applyNumberFormat="1" applyFont="1" applyFill="1" applyBorder="1" applyAlignment="1">
      <alignment horizontal="right" vertical="center"/>
    </xf>
    <xf numFmtId="0" fontId="10" fillId="2" borderId="20" xfId="5" applyFont="1" applyFill="1" applyBorder="1" applyAlignment="1">
      <alignment horizontal="center" vertical="center" wrapText="1"/>
    </xf>
    <xf numFmtId="0" fontId="5" fillId="2" borderId="77" xfId="4" applyFont="1" applyFill="1" applyBorder="1" applyAlignment="1">
      <alignment vertical="center" shrinkToFit="1"/>
    </xf>
    <xf numFmtId="0" fontId="10" fillId="2" borderId="11" xfId="5" applyFont="1" applyFill="1" applyBorder="1" applyAlignment="1">
      <alignment horizontal="center" vertical="center" wrapText="1"/>
    </xf>
    <xf numFmtId="0" fontId="5" fillId="2" borderId="4" xfId="4" applyFont="1" applyFill="1" applyBorder="1" applyAlignment="1">
      <alignment vertical="center" shrinkToFit="1"/>
    </xf>
    <xf numFmtId="182" fontId="8" fillId="0" borderId="11" xfId="5" applyNumberFormat="1" applyFont="1" applyBorder="1" applyAlignment="1">
      <alignment horizontal="right" vertical="center"/>
    </xf>
    <xf numFmtId="182" fontId="8" fillId="0" borderId="12" xfId="5" applyNumberFormat="1" applyFont="1" applyBorder="1" applyAlignment="1">
      <alignment horizontal="right" vertical="center"/>
    </xf>
    <xf numFmtId="182" fontId="8" fillId="0" borderId="20" xfId="5" applyNumberFormat="1" applyFont="1" applyBorder="1" applyAlignment="1">
      <alignment horizontal="right" vertical="center"/>
    </xf>
    <xf numFmtId="178" fontId="8" fillId="0" borderId="11" xfId="1" applyNumberFormat="1" applyFont="1" applyBorder="1" applyAlignment="1">
      <alignment horizontal="right" vertical="center"/>
    </xf>
    <xf numFmtId="178" fontId="8" fillId="0" borderId="12" xfId="1" applyNumberFormat="1" applyFont="1" applyBorder="1" applyAlignment="1">
      <alignment horizontal="right" vertical="center"/>
    </xf>
    <xf numFmtId="178" fontId="8" fillId="0" borderId="13" xfId="1" applyNumberFormat="1" applyFont="1" applyBorder="1" applyAlignment="1">
      <alignment horizontal="right" vertical="center"/>
    </xf>
    <xf numFmtId="178" fontId="8" fillId="0" borderId="43" xfId="1" applyNumberFormat="1" applyFont="1" applyBorder="1" applyAlignment="1">
      <alignment horizontal="right" vertical="center"/>
    </xf>
    <xf numFmtId="178" fontId="8" fillId="0" borderId="52" xfId="1" applyNumberFormat="1" applyFont="1" applyBorder="1" applyAlignment="1">
      <alignment horizontal="right" vertical="center"/>
    </xf>
    <xf numFmtId="178" fontId="8" fillId="0" borderId="22" xfId="1" applyNumberFormat="1" applyFont="1" applyBorder="1" applyAlignment="1">
      <alignment horizontal="right" vertical="center"/>
    </xf>
    <xf numFmtId="178" fontId="8" fillId="0" borderId="53" xfId="1" applyNumberFormat="1" applyFont="1" applyBorder="1" applyAlignment="1">
      <alignment horizontal="right" vertical="center"/>
    </xf>
    <xf numFmtId="178" fontId="8" fillId="0" borderId="55" xfId="1" applyNumberFormat="1" applyFont="1" applyBorder="1" applyAlignment="1">
      <alignment horizontal="right" vertical="center"/>
    </xf>
    <xf numFmtId="178" fontId="8" fillId="0" borderId="44" xfId="1" applyNumberFormat="1" applyFont="1" applyBorder="1" applyAlignment="1">
      <alignment horizontal="right" vertical="center"/>
    </xf>
    <xf numFmtId="178" fontId="8" fillId="0" borderId="29" xfId="1" applyNumberFormat="1" applyFont="1" applyBorder="1" applyAlignment="1">
      <alignment horizontal="right" vertical="center"/>
    </xf>
    <xf numFmtId="178" fontId="8" fillId="0" borderId="30" xfId="1" applyNumberFormat="1" applyFont="1" applyBorder="1" applyAlignment="1">
      <alignment horizontal="right" vertical="center"/>
    </xf>
    <xf numFmtId="178" fontId="8" fillId="0" borderId="31" xfId="1" applyNumberFormat="1" applyFont="1" applyBorder="1" applyAlignment="1">
      <alignment horizontal="right" vertical="center"/>
    </xf>
    <xf numFmtId="177" fontId="5" fillId="0" borderId="0" xfId="5" applyNumberFormat="1" applyFont="1" applyBorder="1">
      <alignment vertical="center"/>
    </xf>
    <xf numFmtId="178" fontId="8" fillId="0" borderId="0" xfId="1" applyNumberFormat="1" applyFont="1" applyFill="1" applyBorder="1">
      <alignment vertical="center"/>
    </xf>
    <xf numFmtId="177" fontId="5" fillId="0" borderId="0" xfId="5" applyNumberFormat="1" applyFont="1" applyFill="1" applyBorder="1">
      <alignment vertical="center"/>
    </xf>
    <xf numFmtId="187" fontId="8" fillId="0" borderId="10" xfId="5" applyNumberFormat="1" applyFont="1" applyBorder="1">
      <alignment vertical="center"/>
    </xf>
    <xf numFmtId="187" fontId="8" fillId="0" borderId="20" xfId="5" applyNumberFormat="1" applyFont="1" applyBorder="1">
      <alignment vertical="center"/>
    </xf>
    <xf numFmtId="181" fontId="8" fillId="0" borderId="16" xfId="5" applyNumberFormat="1" applyFont="1" applyFill="1" applyBorder="1" applyAlignment="1">
      <alignment horizontal="right" vertical="center"/>
    </xf>
    <xf numFmtId="187" fontId="8" fillId="0" borderId="12" xfId="5" applyNumberFormat="1" applyFont="1" applyBorder="1">
      <alignment vertical="center"/>
    </xf>
    <xf numFmtId="187" fontId="8" fillId="0" borderId="13" xfId="5" applyNumberFormat="1" applyFont="1" applyBorder="1">
      <alignment vertical="center"/>
    </xf>
    <xf numFmtId="187" fontId="8" fillId="0" borderId="43" xfId="4" applyNumberFormat="1" applyFont="1" applyFill="1" applyBorder="1">
      <alignment vertical="center"/>
    </xf>
    <xf numFmtId="187" fontId="8" fillId="0" borderId="44" xfId="4" applyNumberFormat="1" applyFont="1" applyFill="1" applyBorder="1">
      <alignment vertical="center"/>
    </xf>
    <xf numFmtId="187" fontId="8" fillId="0" borderId="30" xfId="4" applyNumberFormat="1" applyFont="1" applyFill="1" applyBorder="1">
      <alignment vertical="center"/>
    </xf>
    <xf numFmtId="187" fontId="8" fillId="0" borderId="31" xfId="4" applyNumberFormat="1" applyFont="1" applyFill="1" applyBorder="1">
      <alignment vertical="center"/>
    </xf>
    <xf numFmtId="187" fontId="8" fillId="0" borderId="43" xfId="5" applyNumberFormat="1" applyFont="1" applyBorder="1">
      <alignment vertical="center"/>
    </xf>
    <xf numFmtId="187" fontId="8" fillId="0" borderId="55" xfId="5" applyNumberFormat="1" applyFont="1" applyBorder="1">
      <alignment vertical="center"/>
    </xf>
    <xf numFmtId="187" fontId="8" fillId="0" borderId="29" xfId="5" applyNumberFormat="1" applyFont="1" applyBorder="1">
      <alignment vertical="center"/>
    </xf>
    <xf numFmtId="187" fontId="8" fillId="0" borderId="30" xfId="5" applyNumberFormat="1" applyFont="1" applyBorder="1">
      <alignment vertical="center"/>
    </xf>
    <xf numFmtId="181" fontId="8" fillId="0" borderId="55" xfId="4" applyNumberFormat="1" applyFont="1" applyFill="1" applyBorder="1">
      <alignment vertical="center"/>
    </xf>
    <xf numFmtId="181" fontId="8" fillId="0" borderId="29" xfId="4" applyNumberFormat="1" applyFont="1" applyFill="1" applyBorder="1">
      <alignment vertical="center"/>
    </xf>
    <xf numFmtId="181" fontId="8" fillId="0" borderId="0" xfId="4" applyNumberFormat="1" applyFont="1" applyFill="1" applyBorder="1" applyAlignment="1">
      <alignment vertical="center" shrinkToFit="1"/>
    </xf>
    <xf numFmtId="187" fontId="8" fillId="0" borderId="0" xfId="5" applyNumberFormat="1" applyFont="1" applyBorder="1" applyAlignment="1">
      <alignment vertical="center" shrinkToFit="1"/>
    </xf>
    <xf numFmtId="181" fontId="8" fillId="0" borderId="77" xfId="4" applyNumberFormat="1" applyFont="1" applyFill="1" applyBorder="1" applyAlignment="1">
      <alignment vertical="center" shrinkToFit="1"/>
    </xf>
    <xf numFmtId="181" fontId="8" fillId="0" borderId="1" xfId="4" applyNumberFormat="1" applyFont="1" applyFill="1" applyBorder="1" applyAlignment="1">
      <alignment vertical="center" shrinkToFit="1"/>
    </xf>
    <xf numFmtId="187" fontId="8" fillId="0" borderId="22" xfId="5" applyNumberFormat="1" applyFont="1" applyBorder="1" applyAlignment="1">
      <alignment vertical="center" shrinkToFit="1"/>
    </xf>
    <xf numFmtId="187" fontId="8" fillId="0" borderId="43" xfId="5" applyNumberFormat="1" applyFont="1" applyBorder="1" applyAlignment="1">
      <alignment vertical="center" shrinkToFit="1"/>
    </xf>
    <xf numFmtId="181" fontId="8" fillId="0" borderId="3" xfId="4" applyNumberFormat="1" applyFont="1" applyFill="1" applyBorder="1" applyAlignment="1">
      <alignment vertical="center" shrinkToFit="1"/>
    </xf>
    <xf numFmtId="187" fontId="8" fillId="0" borderId="30" xfId="5" applyNumberFormat="1" applyFont="1" applyBorder="1" applyAlignment="1">
      <alignment vertical="center" shrinkToFit="1"/>
    </xf>
    <xf numFmtId="187" fontId="8" fillId="0" borderId="78" xfId="5" applyNumberFormat="1" applyFont="1" applyBorder="1" applyAlignment="1">
      <alignment vertical="center" shrinkToFit="1"/>
    </xf>
    <xf numFmtId="187" fontId="8" fillId="0" borderId="79" xfId="5" applyNumberFormat="1" applyFont="1" applyBorder="1" applyAlignment="1">
      <alignment vertical="center" shrinkToFit="1"/>
    </xf>
    <xf numFmtId="187" fontId="8" fillId="0" borderId="80" xfId="5" applyNumberFormat="1" applyFont="1" applyBorder="1" applyAlignment="1">
      <alignment vertical="center" shrinkToFit="1"/>
    </xf>
    <xf numFmtId="187" fontId="8" fillId="0" borderId="52" xfId="5" applyNumberFormat="1" applyFont="1" applyFill="1" applyBorder="1">
      <alignment vertical="center"/>
    </xf>
    <xf numFmtId="187" fontId="8" fillId="0" borderId="22" xfId="5" applyNumberFormat="1" applyFont="1" applyFill="1" applyBorder="1">
      <alignment vertical="center"/>
    </xf>
    <xf numFmtId="178" fontId="8" fillId="0" borderId="53" xfId="1" applyNumberFormat="1" applyFont="1" applyFill="1" applyBorder="1">
      <alignment vertical="center"/>
    </xf>
    <xf numFmtId="0" fontId="5" fillId="2" borderId="68" xfId="5" applyFont="1" applyFill="1" applyBorder="1" applyAlignment="1">
      <alignment horizontal="center" vertical="center"/>
    </xf>
    <xf numFmtId="0" fontId="5" fillId="2" borderId="81" xfId="5" applyFont="1" applyFill="1" applyBorder="1" applyAlignment="1">
      <alignment horizontal="center" vertical="center"/>
    </xf>
    <xf numFmtId="0" fontId="5" fillId="2" borderId="71" xfId="5" applyFont="1" applyFill="1" applyBorder="1" applyAlignment="1">
      <alignment horizontal="center" vertical="center"/>
    </xf>
    <xf numFmtId="187" fontId="8" fillId="0" borderId="43" xfId="5" applyNumberFormat="1" applyFont="1" applyFill="1" applyBorder="1">
      <alignment vertical="center"/>
    </xf>
    <xf numFmtId="187" fontId="8" fillId="0" borderId="55" xfId="5" applyNumberFormat="1" applyFont="1" applyFill="1" applyBorder="1">
      <alignment vertical="center"/>
    </xf>
    <xf numFmtId="178" fontId="8" fillId="0" borderId="44" xfId="1" applyNumberFormat="1" applyFont="1" applyFill="1" applyBorder="1">
      <alignment vertical="center"/>
    </xf>
    <xf numFmtId="187" fontId="8" fillId="0" borderId="29" xfId="5" applyNumberFormat="1" applyFont="1" applyFill="1" applyBorder="1">
      <alignment vertical="center"/>
    </xf>
    <xf numFmtId="187" fontId="8" fillId="0" borderId="30" xfId="5" applyNumberFormat="1" applyFont="1" applyFill="1" applyBorder="1">
      <alignment vertical="center"/>
    </xf>
    <xf numFmtId="178" fontId="8" fillId="0" borderId="31" xfId="1" applyNumberFormat="1" applyFont="1" applyFill="1" applyBorder="1">
      <alignment vertical="center"/>
    </xf>
    <xf numFmtId="182" fontId="8" fillId="0" borderId="43" xfId="5" applyNumberFormat="1" applyFont="1" applyFill="1" applyBorder="1">
      <alignment vertical="center"/>
    </xf>
    <xf numFmtId="182" fontId="8" fillId="0" borderId="52" xfId="5" applyNumberFormat="1" applyFont="1" applyFill="1" applyBorder="1">
      <alignment vertical="center"/>
    </xf>
    <xf numFmtId="182" fontId="8" fillId="0" borderId="22" xfId="5" applyNumberFormat="1" applyFont="1" applyFill="1" applyBorder="1">
      <alignment vertical="center"/>
    </xf>
    <xf numFmtId="182" fontId="8" fillId="0" borderId="55" xfId="5" applyNumberFormat="1" applyFont="1" applyFill="1" applyBorder="1">
      <alignment vertical="center"/>
    </xf>
    <xf numFmtId="182" fontId="8" fillId="0" borderId="13" xfId="5" applyNumberFormat="1" applyFont="1" applyBorder="1">
      <alignment vertical="center"/>
    </xf>
    <xf numFmtId="182" fontId="8" fillId="0" borderId="56" xfId="5" applyNumberFormat="1" applyFont="1" applyFill="1" applyBorder="1">
      <alignment vertical="center"/>
    </xf>
    <xf numFmtId="0" fontId="5" fillId="2" borderId="82" xfId="5" applyFont="1" applyFill="1" applyBorder="1" applyAlignment="1">
      <alignment horizontal="center" vertical="center"/>
    </xf>
    <xf numFmtId="182" fontId="8" fillId="0" borderId="32" xfId="5" applyNumberFormat="1" applyFont="1" applyFill="1" applyBorder="1">
      <alignment vertical="center"/>
    </xf>
    <xf numFmtId="182" fontId="8" fillId="0" borderId="33" xfId="5" applyNumberFormat="1" applyFont="1" applyFill="1" applyBorder="1">
      <alignment vertical="center"/>
    </xf>
    <xf numFmtId="182" fontId="8" fillId="0" borderId="83" xfId="5" applyNumberFormat="1" applyFont="1" applyFill="1" applyBorder="1">
      <alignment vertical="center"/>
    </xf>
    <xf numFmtId="182" fontId="8" fillId="0" borderId="84" xfId="5" applyNumberFormat="1" applyFont="1" applyFill="1" applyBorder="1">
      <alignment vertical="center"/>
    </xf>
    <xf numFmtId="0" fontId="10" fillId="2" borderId="85" xfId="5" applyFont="1" applyFill="1" applyBorder="1" applyAlignment="1">
      <alignment horizontal="center" vertical="center"/>
    </xf>
    <xf numFmtId="182" fontId="8" fillId="0" borderId="54" xfId="5" applyNumberFormat="1" applyFont="1" applyFill="1" applyBorder="1">
      <alignment vertical="center"/>
    </xf>
    <xf numFmtId="182" fontId="8" fillId="0" borderId="57" xfId="5" applyNumberFormat="1" applyFont="1" applyFill="1" applyBorder="1">
      <alignment vertical="center"/>
    </xf>
    <xf numFmtId="182" fontId="8" fillId="0" borderId="17" xfId="5" applyNumberFormat="1" applyFont="1" applyFill="1" applyBorder="1">
      <alignment vertical="center"/>
    </xf>
    <xf numFmtId="182" fontId="8" fillId="0" borderId="86" xfId="5" applyNumberFormat="1" applyFont="1" applyFill="1" applyBorder="1">
      <alignment vertical="center"/>
    </xf>
    <xf numFmtId="182" fontId="8" fillId="0" borderId="87" xfId="5" applyNumberFormat="1" applyFont="1" applyBorder="1">
      <alignment vertical="center"/>
    </xf>
    <xf numFmtId="182" fontId="8" fillId="0" borderId="79" xfId="5" applyNumberFormat="1" applyFont="1" applyBorder="1">
      <alignment vertical="center"/>
    </xf>
    <xf numFmtId="0" fontId="5" fillId="0" borderId="0" xfId="4" applyFont="1" applyFill="1" applyBorder="1" applyAlignment="1">
      <alignment vertical="center" shrinkToFit="1"/>
    </xf>
    <xf numFmtId="176" fontId="5" fillId="0" borderId="0" xfId="5" applyNumberFormat="1" applyFont="1" applyFill="1" applyBorder="1">
      <alignment vertical="center"/>
    </xf>
    <xf numFmtId="178" fontId="5" fillId="0" borderId="0" xfId="5" applyNumberFormat="1" applyFont="1" applyFill="1" applyBorder="1">
      <alignment vertical="center"/>
    </xf>
    <xf numFmtId="179" fontId="8" fillId="0" borderId="11" xfId="5" applyNumberFormat="1" applyFont="1" applyBorder="1">
      <alignment vertical="center"/>
    </xf>
    <xf numFmtId="179" fontId="8" fillId="0" borderId="13" xfId="5" applyNumberFormat="1" applyFont="1" applyBorder="1">
      <alignment vertical="center"/>
    </xf>
    <xf numFmtId="0" fontId="5" fillId="2" borderId="88" xfId="5" applyFont="1" applyFill="1" applyBorder="1" applyAlignment="1">
      <alignment horizontal="center" vertical="center"/>
    </xf>
    <xf numFmtId="0" fontId="5" fillId="2" borderId="89" xfId="5" applyFont="1" applyFill="1" applyBorder="1" applyAlignment="1">
      <alignment horizontal="center" vertical="center"/>
    </xf>
    <xf numFmtId="182" fontId="8" fillId="0" borderId="90" xfId="5" applyNumberFormat="1" applyFont="1" applyBorder="1">
      <alignment vertical="center"/>
    </xf>
    <xf numFmtId="182" fontId="8" fillId="0" borderId="67" xfId="5" applyNumberFormat="1" applyFont="1" applyBorder="1">
      <alignment vertical="center"/>
    </xf>
    <xf numFmtId="0" fontId="5" fillId="2" borderId="85" xfId="5" applyFont="1" applyFill="1" applyBorder="1" applyAlignment="1">
      <alignment horizontal="center" vertical="center"/>
    </xf>
    <xf numFmtId="178" fontId="8" fillId="0" borderId="24" xfId="1" applyNumberFormat="1" applyFont="1" applyFill="1" applyBorder="1">
      <alignment vertical="center"/>
    </xf>
    <xf numFmtId="178" fontId="8" fillId="0" borderId="25" xfId="1" applyNumberFormat="1" applyFont="1" applyFill="1" applyBorder="1">
      <alignment vertical="center"/>
    </xf>
    <xf numFmtId="178" fontId="8" fillId="0" borderId="23" xfId="1" applyNumberFormat="1" applyFont="1" applyFill="1" applyBorder="1">
      <alignment vertical="center"/>
    </xf>
    <xf numFmtId="178" fontId="8" fillId="0" borderId="55" xfId="1" applyNumberFormat="1" applyFont="1" applyFill="1" applyBorder="1">
      <alignment vertical="center"/>
    </xf>
    <xf numFmtId="178" fontId="8" fillId="0" borderId="43" xfId="1" applyNumberFormat="1" applyFont="1" applyFill="1" applyBorder="1">
      <alignment vertical="center"/>
    </xf>
    <xf numFmtId="178" fontId="8" fillId="0" borderId="29" xfId="1" applyNumberFormat="1" applyFont="1" applyFill="1" applyBorder="1">
      <alignment vertical="center"/>
    </xf>
    <xf numFmtId="178" fontId="8" fillId="0" borderId="30" xfId="1" applyNumberFormat="1" applyFont="1" applyFill="1" applyBorder="1">
      <alignment vertical="center"/>
    </xf>
    <xf numFmtId="0" fontId="2" fillId="0" borderId="37" xfId="3" applyFont="1" applyBorder="1">
      <alignment vertical="center"/>
    </xf>
    <xf numFmtId="0" fontId="2" fillId="0" borderId="0" xfId="3" applyFont="1">
      <alignment vertical="center"/>
    </xf>
    <xf numFmtId="0" fontId="2" fillId="0" borderId="91" xfId="3" applyFont="1" applyBorder="1">
      <alignment vertical="center"/>
    </xf>
    <xf numFmtId="0" fontId="2" fillId="0" borderId="92" xfId="3" applyFont="1" applyBorder="1">
      <alignment vertical="center"/>
    </xf>
    <xf numFmtId="0" fontId="2" fillId="0" borderId="93" xfId="3" applyFont="1" applyBorder="1">
      <alignment vertical="center"/>
    </xf>
    <xf numFmtId="0" fontId="2" fillId="0" borderId="81" xfId="3" applyFont="1" applyBorder="1">
      <alignment vertical="center"/>
    </xf>
    <xf numFmtId="0" fontId="2" fillId="0" borderId="0" xfId="3" applyFont="1" applyBorder="1">
      <alignment vertical="center"/>
    </xf>
    <xf numFmtId="0" fontId="2" fillId="0" borderId="70" xfId="3" applyFont="1" applyBorder="1">
      <alignment vertical="center"/>
    </xf>
    <xf numFmtId="0" fontId="2" fillId="0" borderId="26" xfId="3" applyFont="1" applyBorder="1">
      <alignment vertical="center"/>
    </xf>
    <xf numFmtId="0" fontId="2" fillId="0" borderId="60" xfId="3" applyFont="1" applyBorder="1">
      <alignment vertical="center"/>
    </xf>
    <xf numFmtId="0" fontId="2" fillId="0" borderId="41" xfId="3" applyFont="1" applyBorder="1">
      <alignment vertical="center"/>
    </xf>
    <xf numFmtId="0" fontId="5" fillId="0" borderId="0" xfId="3" applyFont="1">
      <alignment vertical="center"/>
    </xf>
    <xf numFmtId="182" fontId="8" fillId="0" borderId="43" xfId="3" applyNumberFormat="1" applyFont="1" applyBorder="1">
      <alignment vertical="center"/>
    </xf>
    <xf numFmtId="182" fontId="8" fillId="0" borderId="25" xfId="3" applyNumberFormat="1" applyFont="1" applyBorder="1">
      <alignment vertical="center"/>
    </xf>
    <xf numFmtId="0" fontId="5" fillId="2" borderId="94" xfId="5" applyFont="1" applyFill="1" applyBorder="1" applyAlignment="1">
      <alignment horizontal="center" vertical="center"/>
    </xf>
    <xf numFmtId="182" fontId="8" fillId="0" borderId="57" xfId="3" applyNumberFormat="1" applyFont="1" applyBorder="1">
      <alignment vertical="center"/>
    </xf>
    <xf numFmtId="182" fontId="8" fillId="0" borderId="17" xfId="3" applyNumberFormat="1" applyFont="1" applyBorder="1">
      <alignment vertical="center"/>
    </xf>
    <xf numFmtId="182" fontId="8" fillId="0" borderId="95" xfId="5" applyNumberFormat="1" applyFont="1" applyBorder="1">
      <alignment vertical="center"/>
    </xf>
    <xf numFmtId="182" fontId="8" fillId="0" borderId="84" xfId="5" applyNumberFormat="1" applyFont="1" applyBorder="1">
      <alignment vertical="center"/>
    </xf>
    <xf numFmtId="182" fontId="8" fillId="0" borderId="86" xfId="3" applyNumberFormat="1" applyFont="1" applyBorder="1">
      <alignment vertical="center"/>
    </xf>
    <xf numFmtId="0" fontId="5" fillId="0" borderId="0" xfId="3" applyFont="1" applyBorder="1">
      <alignment vertical="center"/>
    </xf>
    <xf numFmtId="0" fontId="5" fillId="2" borderId="9" xfId="5" applyFont="1" applyFill="1" applyBorder="1" applyAlignment="1">
      <alignment horizontal="center" vertical="center"/>
    </xf>
    <xf numFmtId="178" fontId="8" fillId="0" borderId="88" xfId="1" applyNumberFormat="1" applyFont="1" applyBorder="1">
      <alignment vertical="center"/>
    </xf>
    <xf numFmtId="178" fontId="8" fillId="0" borderId="96" xfId="1" applyNumberFormat="1" applyFont="1" applyBorder="1">
      <alignment vertical="center"/>
    </xf>
    <xf numFmtId="178" fontId="8" fillId="0" borderId="89" xfId="1" applyNumberFormat="1" applyFont="1" applyBorder="1">
      <alignment vertical="center"/>
    </xf>
    <xf numFmtId="0" fontId="5" fillId="2" borderId="14" xfId="3" applyFont="1" applyFill="1" applyBorder="1" applyAlignment="1">
      <alignment horizontal="center" vertical="center"/>
    </xf>
    <xf numFmtId="0" fontId="5" fillId="2" borderId="14" xfId="3" applyFont="1" applyFill="1" applyBorder="1">
      <alignment vertical="center"/>
    </xf>
    <xf numFmtId="182" fontId="8" fillId="0" borderId="52" xfId="3" applyNumberFormat="1" applyFont="1" applyBorder="1">
      <alignment vertical="center"/>
    </xf>
    <xf numFmtId="182" fontId="8" fillId="0" borderId="22" xfId="3" applyNumberFormat="1" applyFont="1" applyBorder="1">
      <alignment vertical="center"/>
    </xf>
    <xf numFmtId="182" fontId="8" fillId="0" borderId="55" xfId="3" applyNumberFormat="1" applyFont="1" applyBorder="1">
      <alignment vertical="center"/>
    </xf>
    <xf numFmtId="182" fontId="8" fillId="0" borderId="32" xfId="3" applyNumberFormat="1" applyFont="1" applyBorder="1">
      <alignment vertical="center"/>
    </xf>
    <xf numFmtId="182" fontId="8" fillId="0" borderId="33" xfId="3" applyNumberFormat="1" applyFont="1" applyBorder="1">
      <alignment vertical="center"/>
    </xf>
    <xf numFmtId="0" fontId="5" fillId="2" borderId="16" xfId="3" applyFont="1" applyFill="1" applyBorder="1" applyAlignment="1">
      <alignment horizontal="center" vertical="center"/>
    </xf>
    <xf numFmtId="182" fontId="8" fillId="0" borderId="54" xfId="3" applyNumberFormat="1" applyFont="1" applyBorder="1">
      <alignment vertical="center"/>
    </xf>
    <xf numFmtId="182" fontId="8" fillId="0" borderId="56" xfId="3" applyNumberFormat="1" applyFont="1" applyBorder="1">
      <alignment vertical="center"/>
    </xf>
    <xf numFmtId="182" fontId="8" fillId="0" borderId="34" xfId="3" applyNumberFormat="1" applyFont="1" applyBorder="1">
      <alignment vertical="center"/>
    </xf>
    <xf numFmtId="182" fontId="8" fillId="0" borderId="49" xfId="3" applyNumberFormat="1" applyFont="1" applyBorder="1">
      <alignment vertical="center"/>
    </xf>
    <xf numFmtId="182" fontId="8" fillId="0" borderId="38" xfId="3" applyNumberFormat="1" applyFont="1" applyBorder="1">
      <alignment vertical="center"/>
    </xf>
    <xf numFmtId="182" fontId="8" fillId="0" borderId="26" xfId="3" applyNumberFormat="1" applyFont="1" applyBorder="1">
      <alignment vertical="center"/>
    </xf>
    <xf numFmtId="182" fontId="8" fillId="0" borderId="28" xfId="3" applyNumberFormat="1" applyFont="1" applyBorder="1">
      <alignment vertical="center"/>
    </xf>
    <xf numFmtId="182" fontId="8" fillId="0" borderId="35" xfId="3" applyNumberFormat="1" applyFont="1" applyBorder="1">
      <alignment vertical="center"/>
    </xf>
    <xf numFmtId="176" fontId="5" fillId="0" borderId="0" xfId="3" applyNumberFormat="1" applyFont="1" applyBorder="1">
      <alignment vertical="center"/>
    </xf>
    <xf numFmtId="182" fontId="8" fillId="0" borderId="41" xfId="3" applyNumberFormat="1" applyFont="1" applyBorder="1">
      <alignment vertical="center"/>
    </xf>
    <xf numFmtId="182" fontId="8" fillId="0" borderId="42" xfId="3" applyNumberFormat="1" applyFont="1" applyBorder="1">
      <alignment vertical="center"/>
    </xf>
    <xf numFmtId="182" fontId="8" fillId="0" borderId="46" xfId="3" applyNumberFormat="1" applyFont="1" applyBorder="1">
      <alignment vertical="center"/>
    </xf>
    <xf numFmtId="182" fontId="8" fillId="0" borderId="48" xfId="3" applyNumberFormat="1" applyFont="1" applyBorder="1">
      <alignment vertical="center"/>
    </xf>
    <xf numFmtId="0" fontId="5" fillId="2" borderId="19" xfId="3" applyFont="1" applyFill="1" applyBorder="1" applyAlignment="1">
      <alignment horizontal="center" vertical="center"/>
    </xf>
    <xf numFmtId="178" fontId="8" fillId="0" borderId="39" xfId="1" applyNumberFormat="1" applyFont="1" applyBorder="1">
      <alignment vertical="center"/>
    </xf>
    <xf numFmtId="0" fontId="10" fillId="2" borderId="76" xfId="3" applyFont="1" applyFill="1" applyBorder="1" applyAlignment="1">
      <alignment horizontal="center" vertical="center"/>
    </xf>
    <xf numFmtId="0" fontId="10" fillId="2" borderId="9" xfId="3" applyFont="1" applyFill="1" applyBorder="1" applyAlignment="1">
      <alignment horizontal="center" vertical="center"/>
    </xf>
    <xf numFmtId="0" fontId="10" fillId="2" borderId="39" xfId="3" applyFont="1" applyFill="1" applyBorder="1" applyAlignment="1">
      <alignment horizontal="center" vertical="center"/>
    </xf>
    <xf numFmtId="0" fontId="10" fillId="2" borderId="12" xfId="3" applyFont="1" applyFill="1" applyBorder="1" applyAlignment="1">
      <alignment horizontal="center" vertical="center"/>
    </xf>
    <xf numFmtId="0" fontId="5" fillId="2" borderId="16" xfId="4" applyFont="1" applyFill="1" applyBorder="1" applyAlignment="1">
      <alignment horizontal="center" vertical="center"/>
    </xf>
    <xf numFmtId="0" fontId="10" fillId="2" borderId="11" xfId="3" applyFont="1" applyFill="1" applyBorder="1" applyAlignment="1">
      <alignment horizontal="center" vertical="center"/>
    </xf>
    <xf numFmtId="182" fontId="8" fillId="0" borderId="73" xfId="3" applyNumberFormat="1" applyFont="1" applyBorder="1">
      <alignment vertical="center"/>
    </xf>
    <xf numFmtId="182" fontId="8" fillId="0" borderId="24" xfId="3" applyNumberFormat="1" applyFont="1" applyBorder="1">
      <alignment vertical="center"/>
    </xf>
    <xf numFmtId="182" fontId="8" fillId="0" borderId="27" xfId="3" applyNumberFormat="1" applyFont="1" applyBorder="1">
      <alignment vertical="center"/>
    </xf>
    <xf numFmtId="182" fontId="8" fillId="0" borderId="37" xfId="3" applyNumberFormat="1" applyFont="1" applyBorder="1">
      <alignment vertical="center"/>
    </xf>
    <xf numFmtId="182" fontId="8" fillId="0" borderId="15" xfId="3" applyNumberFormat="1" applyFont="1" applyBorder="1">
      <alignment vertical="center"/>
    </xf>
    <xf numFmtId="0" fontId="10" fillId="2" borderId="85" xfId="3" applyFont="1" applyFill="1" applyBorder="1" applyAlignment="1">
      <alignment horizontal="center" vertical="center"/>
    </xf>
    <xf numFmtId="182" fontId="8" fillId="0" borderId="73" xfId="3" applyNumberFormat="1" applyFont="1" applyBorder="1" applyAlignment="1">
      <alignment horizontal="right" vertical="center"/>
    </xf>
    <xf numFmtId="182" fontId="8" fillId="0" borderId="27" xfId="3" applyNumberFormat="1" applyFont="1" applyBorder="1" applyAlignment="1">
      <alignment horizontal="right" vertical="center"/>
    </xf>
    <xf numFmtId="182" fontId="8" fillId="0" borderId="35" xfId="3" applyNumberFormat="1" applyFont="1" applyBorder="1" applyAlignment="1">
      <alignment horizontal="right" vertical="center"/>
    </xf>
    <xf numFmtId="182" fontId="8" fillId="0" borderId="38" xfId="3" applyNumberFormat="1" applyFont="1" applyBorder="1" applyAlignment="1">
      <alignment horizontal="right" vertical="center"/>
    </xf>
    <xf numFmtId="0" fontId="6" fillId="0" borderId="0" xfId="6" applyFont="1" applyFill="1" applyBorder="1" applyAlignment="1">
      <alignment vertical="center" shrinkToFit="1"/>
    </xf>
    <xf numFmtId="0" fontId="5" fillId="0" borderId="0" xfId="4" applyFont="1">
      <alignment vertical="center"/>
    </xf>
    <xf numFmtId="0" fontId="5" fillId="2" borderId="14" xfId="4" applyFont="1" applyFill="1" applyBorder="1" applyAlignment="1">
      <alignment horizontal="center" vertical="center" shrinkToFit="1"/>
    </xf>
    <xf numFmtId="0" fontId="5" fillId="2" borderId="11" xfId="4" applyFont="1" applyFill="1" applyBorder="1" applyAlignment="1">
      <alignment horizontal="center" vertical="center" shrinkToFit="1"/>
    </xf>
    <xf numFmtId="0" fontId="5" fillId="2" borderId="12" xfId="4" applyFont="1" applyFill="1" applyBorder="1" applyAlignment="1">
      <alignment horizontal="center" vertical="center" shrinkToFit="1"/>
    </xf>
    <xf numFmtId="0" fontId="5" fillId="2" borderId="13" xfId="4" applyFont="1" applyFill="1" applyBorder="1" applyAlignment="1">
      <alignment horizontal="center" vertical="center" shrinkToFit="1"/>
    </xf>
    <xf numFmtId="0" fontId="5" fillId="0" borderId="0" xfId="4" applyFont="1" applyAlignment="1">
      <alignment vertical="center" shrinkToFit="1"/>
    </xf>
    <xf numFmtId="0" fontId="5" fillId="2" borderId="39" xfId="4" applyFont="1" applyFill="1" applyBorder="1" applyAlignment="1">
      <alignment horizontal="center" vertical="center" shrinkToFit="1"/>
    </xf>
    <xf numFmtId="0" fontId="5" fillId="2" borderId="20" xfId="4" applyFont="1" applyFill="1" applyBorder="1" applyAlignment="1">
      <alignment horizontal="center" vertical="center" shrinkToFit="1"/>
    </xf>
    <xf numFmtId="0" fontId="5" fillId="2" borderId="15" xfId="4" applyFont="1" applyFill="1" applyBorder="1" applyAlignment="1">
      <alignment horizontal="center" vertical="center"/>
    </xf>
    <xf numFmtId="0" fontId="5" fillId="2" borderId="19" xfId="4" applyFont="1" applyFill="1" applyBorder="1" applyAlignment="1">
      <alignment horizontal="center" vertical="center" shrinkToFit="1"/>
    </xf>
    <xf numFmtId="178" fontId="8" fillId="0" borderId="57" xfId="1" applyNumberFormat="1" applyFont="1" applyBorder="1" applyAlignment="1">
      <alignment vertical="center" shrinkToFit="1"/>
    </xf>
    <xf numFmtId="178" fontId="8" fillId="0" borderId="48" xfId="1" applyNumberFormat="1" applyFont="1" applyBorder="1" applyAlignment="1">
      <alignment vertical="center" shrinkToFit="1"/>
    </xf>
    <xf numFmtId="178" fontId="8" fillId="0" borderId="67" xfId="1" applyNumberFormat="1" applyFont="1" applyBorder="1" applyAlignment="1">
      <alignment vertical="center" shrinkToFit="1"/>
    </xf>
    <xf numFmtId="182" fontId="8" fillId="0" borderId="48" xfId="4" applyNumberFormat="1" applyFont="1" applyBorder="1" applyAlignment="1">
      <alignment vertical="center" shrinkToFit="1"/>
    </xf>
    <xf numFmtId="182" fontId="8" fillId="0" borderId="17" xfId="4" applyNumberFormat="1" applyFont="1" applyBorder="1" applyAlignment="1">
      <alignment vertical="center" shrinkToFit="1"/>
    </xf>
    <xf numFmtId="182" fontId="8" fillId="0" borderId="49" xfId="4" applyNumberFormat="1" applyFont="1" applyBorder="1" applyAlignment="1">
      <alignment vertical="center" shrinkToFit="1"/>
    </xf>
    <xf numFmtId="182" fontId="8" fillId="0" borderId="38" xfId="4" applyNumberFormat="1" applyFont="1" applyBorder="1">
      <alignment vertical="center"/>
    </xf>
    <xf numFmtId="0" fontId="5" fillId="2" borderId="85" xfId="4" applyFont="1" applyFill="1" applyBorder="1" applyAlignment="1">
      <alignment horizontal="center" vertical="center" shrinkToFit="1"/>
    </xf>
    <xf numFmtId="0" fontId="5" fillId="2" borderId="9" xfId="4" applyFont="1" applyFill="1" applyBorder="1" applyAlignment="1">
      <alignment horizontal="center" vertical="center" shrinkToFit="1"/>
    </xf>
    <xf numFmtId="0" fontId="5" fillId="2" borderId="58" xfId="4" applyFont="1" applyFill="1" applyBorder="1" applyAlignment="1">
      <alignment horizontal="center" vertical="center" shrinkToFit="1"/>
    </xf>
    <xf numFmtId="178" fontId="8" fillId="0" borderId="52" xfId="1" applyNumberFormat="1" applyFont="1" applyBorder="1" applyAlignment="1">
      <alignment vertical="center" shrinkToFit="1"/>
    </xf>
    <xf numFmtId="178" fontId="8" fillId="0" borderId="22" xfId="1" applyNumberFormat="1" applyFont="1" applyBorder="1" applyAlignment="1">
      <alignment vertical="center" shrinkToFit="1"/>
    </xf>
    <xf numFmtId="178" fontId="8" fillId="0" borderId="53" xfId="1" applyNumberFormat="1" applyFont="1" applyBorder="1" applyAlignment="1">
      <alignment vertical="center" shrinkToFit="1"/>
    </xf>
    <xf numFmtId="182" fontId="8" fillId="0" borderId="52" xfId="4" applyNumberFormat="1" applyFont="1" applyBorder="1" applyAlignment="1">
      <alignment vertical="center" shrinkToFit="1"/>
    </xf>
    <xf numFmtId="182" fontId="8" fillId="0" borderId="22" xfId="4" applyNumberFormat="1" applyFont="1" applyBorder="1" applyAlignment="1">
      <alignment vertical="center" shrinkToFit="1"/>
    </xf>
    <xf numFmtId="182" fontId="8" fillId="0" borderId="27" xfId="4" applyNumberFormat="1" applyFont="1" applyBorder="1">
      <alignment vertical="center"/>
    </xf>
    <xf numFmtId="178" fontId="8" fillId="0" borderId="55" xfId="1" applyNumberFormat="1" applyFont="1" applyBorder="1" applyAlignment="1">
      <alignment vertical="center" shrinkToFit="1"/>
    </xf>
    <xf numFmtId="178" fontId="8" fillId="0" borderId="43" xfId="1" applyNumberFormat="1" applyFont="1" applyBorder="1" applyAlignment="1">
      <alignment vertical="center" shrinkToFit="1"/>
    </xf>
    <xf numFmtId="178" fontId="8" fillId="0" borderId="44" xfId="1" applyNumberFormat="1" applyFont="1" applyBorder="1" applyAlignment="1">
      <alignment vertical="center" shrinkToFit="1"/>
    </xf>
    <xf numFmtId="182" fontId="8" fillId="0" borderId="24" xfId="4" applyNumberFormat="1" applyFont="1" applyBorder="1" applyAlignment="1">
      <alignment vertical="center" shrinkToFit="1"/>
    </xf>
    <xf numFmtId="182" fontId="8" fillId="0" borderId="25" xfId="4" applyNumberFormat="1" applyFont="1" applyBorder="1" applyAlignment="1">
      <alignment vertical="center" shrinkToFit="1"/>
    </xf>
    <xf numFmtId="182" fontId="8" fillId="0" borderId="26" xfId="4" applyNumberFormat="1" applyFont="1" applyBorder="1" applyAlignment="1">
      <alignment vertical="center" shrinkToFit="1"/>
    </xf>
    <xf numFmtId="182" fontId="8" fillId="0" borderId="28" xfId="4" applyNumberFormat="1" applyFont="1" applyBorder="1">
      <alignment vertical="center"/>
    </xf>
    <xf numFmtId="178" fontId="8" fillId="0" borderId="29" xfId="1" applyNumberFormat="1" applyFont="1" applyBorder="1" applyAlignment="1">
      <alignment vertical="center" shrinkToFit="1"/>
    </xf>
    <xf numFmtId="178" fontId="8" fillId="0" borderId="30" xfId="1" applyNumberFormat="1" applyFont="1" applyBorder="1" applyAlignment="1">
      <alignment vertical="center" shrinkToFit="1"/>
    </xf>
    <xf numFmtId="178" fontId="8" fillId="0" borderId="31" xfId="1" applyNumberFormat="1" applyFont="1" applyBorder="1" applyAlignment="1">
      <alignment vertical="center" shrinkToFit="1"/>
    </xf>
    <xf numFmtId="182" fontId="8" fillId="0" borderId="32" xfId="4" applyNumberFormat="1" applyFont="1" applyBorder="1" applyAlignment="1">
      <alignment vertical="center" shrinkToFit="1"/>
    </xf>
    <xf numFmtId="182" fontId="8" fillId="0" borderId="33" xfId="4" applyNumberFormat="1" applyFont="1" applyBorder="1" applyAlignment="1">
      <alignment vertical="center" shrinkToFit="1"/>
    </xf>
    <xf numFmtId="182" fontId="8" fillId="0" borderId="34" xfId="4" applyNumberFormat="1" applyFont="1" applyBorder="1" applyAlignment="1">
      <alignment vertical="center" shrinkToFit="1"/>
    </xf>
    <xf numFmtId="182" fontId="8" fillId="0" borderId="35" xfId="4" applyNumberFormat="1" applyFont="1" applyBorder="1">
      <alignment vertical="center"/>
    </xf>
    <xf numFmtId="182" fontId="8" fillId="0" borderId="57" xfId="4" applyNumberFormat="1" applyFont="1" applyBorder="1" applyAlignment="1">
      <alignment vertical="center" shrinkToFit="1"/>
    </xf>
    <xf numFmtId="0" fontId="5" fillId="2" borderId="10" xfId="4" applyFont="1" applyFill="1" applyBorder="1" applyAlignment="1">
      <alignment horizontal="center" vertical="center" shrinkToFit="1"/>
    </xf>
    <xf numFmtId="182" fontId="8" fillId="0" borderId="55" xfId="4" applyNumberFormat="1" applyFont="1" applyBorder="1" applyAlignment="1">
      <alignment vertical="center" shrinkToFit="1"/>
    </xf>
    <xf numFmtId="182" fontId="8" fillId="0" borderId="43" xfId="4" applyNumberFormat="1" applyFont="1" applyBorder="1" applyAlignment="1">
      <alignment vertical="center" shrinkToFit="1"/>
    </xf>
    <xf numFmtId="182" fontId="8" fillId="0" borderId="56" xfId="4" applyNumberFormat="1" applyFont="1" applyBorder="1" applyAlignment="1">
      <alignment vertical="center" shrinkToFit="1"/>
    </xf>
    <xf numFmtId="182" fontId="8" fillId="0" borderId="62" xfId="4" applyNumberFormat="1" applyFont="1" applyBorder="1" applyAlignment="1">
      <alignment vertical="center" shrinkToFit="1"/>
    </xf>
    <xf numFmtId="182" fontId="8" fillId="0" borderId="74" xfId="4" applyNumberFormat="1" applyFont="1" applyBorder="1" applyAlignment="1">
      <alignment vertical="center" shrinkToFit="1"/>
    </xf>
    <xf numFmtId="182" fontId="8" fillId="0" borderId="75" xfId="4" applyNumberFormat="1" applyFont="1" applyBorder="1" applyAlignment="1">
      <alignment vertical="center" shrinkToFit="1"/>
    </xf>
    <xf numFmtId="182" fontId="8" fillId="0" borderId="65" xfId="4" applyNumberFormat="1" applyFont="1" applyBorder="1">
      <alignment vertical="center"/>
    </xf>
    <xf numFmtId="179" fontId="8" fillId="0" borderId="0" xfId="4" applyNumberFormat="1" applyFont="1" applyBorder="1" applyAlignment="1">
      <alignment vertical="center" shrinkToFit="1"/>
    </xf>
    <xf numFmtId="179" fontId="8" fillId="0" borderId="0" xfId="4" applyNumberFormat="1" applyFont="1" applyBorder="1">
      <alignment vertical="center"/>
    </xf>
    <xf numFmtId="0" fontId="5" fillId="0" borderId="0" xfId="4" applyFont="1" applyBorder="1">
      <alignment vertical="center"/>
    </xf>
    <xf numFmtId="178" fontId="6" fillId="2" borderId="1" xfId="1" applyNumberFormat="1" applyFont="1" applyFill="1" applyBorder="1" applyAlignment="1">
      <alignment vertical="center" wrapText="1"/>
    </xf>
    <xf numFmtId="178" fontId="6" fillId="2" borderId="3" xfId="1" applyNumberFormat="1" applyFont="1" applyFill="1" applyBorder="1" applyAlignment="1">
      <alignment vertical="center" wrapText="1"/>
    </xf>
    <xf numFmtId="182" fontId="8" fillId="0" borderId="60" xfId="3" applyNumberFormat="1" applyFont="1" applyBorder="1">
      <alignment vertical="center"/>
    </xf>
    <xf numFmtId="182" fontId="8" fillId="0" borderId="61" xfId="3" applyNumberFormat="1" applyFont="1" applyBorder="1">
      <alignment vertical="center"/>
    </xf>
    <xf numFmtId="182" fontId="8" fillId="0" borderId="63" xfId="3" applyNumberFormat="1" applyFont="1" applyBorder="1">
      <alignment vertical="center"/>
    </xf>
    <xf numFmtId="182" fontId="8" fillId="0" borderId="64" xfId="3" applyNumberFormat="1" applyFont="1" applyBorder="1">
      <alignment vertical="center"/>
    </xf>
    <xf numFmtId="182" fontId="8" fillId="0" borderId="62" xfId="3" applyNumberFormat="1" applyFont="1" applyBorder="1">
      <alignment vertical="center"/>
    </xf>
    <xf numFmtId="0" fontId="5" fillId="2" borderId="15" xfId="3" applyFont="1" applyFill="1" applyBorder="1" applyAlignment="1">
      <alignment horizontal="center" vertical="center"/>
    </xf>
    <xf numFmtId="0" fontId="5" fillId="2" borderId="82" xfId="3" applyFont="1" applyFill="1" applyBorder="1" applyAlignment="1">
      <alignment horizontal="center" vertical="center"/>
    </xf>
    <xf numFmtId="0" fontId="5" fillId="0" borderId="0" xfId="3" applyFont="1" applyFill="1" applyBorder="1">
      <alignment vertical="center"/>
    </xf>
    <xf numFmtId="178" fontId="8" fillId="0" borderId="97" xfId="1" applyNumberFormat="1" applyFont="1" applyBorder="1">
      <alignment vertical="center"/>
    </xf>
    <xf numFmtId="178" fontId="8" fillId="0" borderId="78" xfId="1" applyNumberFormat="1" applyFont="1" applyBorder="1">
      <alignment vertical="center"/>
    </xf>
    <xf numFmtId="178" fontId="8" fillId="0" borderId="79" xfId="1" applyNumberFormat="1" applyFont="1" applyBorder="1">
      <alignment vertical="center"/>
    </xf>
    <xf numFmtId="178" fontId="8" fillId="0" borderId="80" xfId="1" applyNumberFormat="1" applyFont="1" applyBorder="1">
      <alignment vertical="center"/>
    </xf>
    <xf numFmtId="0" fontId="7" fillId="0" borderId="0" xfId="6" applyNumberFormat="1" applyFont="1" applyFill="1" applyBorder="1" applyAlignment="1">
      <alignment vertical="center" shrinkToFit="1"/>
    </xf>
    <xf numFmtId="3" fontId="5" fillId="0" borderId="0" xfId="3" applyNumberFormat="1" applyFont="1" applyBorder="1" applyAlignment="1">
      <alignment horizontal="center" vertical="center"/>
    </xf>
    <xf numFmtId="0" fontId="5" fillId="0" borderId="91" xfId="4" applyFont="1" applyBorder="1">
      <alignment vertical="center"/>
    </xf>
    <xf numFmtId="0" fontId="5" fillId="0" borderId="92" xfId="4" applyFont="1" applyBorder="1">
      <alignment vertical="center"/>
    </xf>
    <xf numFmtId="0" fontId="5" fillId="0" borderId="93" xfId="4" applyFont="1" applyBorder="1">
      <alignment vertical="center"/>
    </xf>
    <xf numFmtId="0" fontId="5" fillId="2" borderId="14" xfId="4" applyFont="1" applyFill="1" applyBorder="1" applyAlignment="1">
      <alignment vertical="center" shrinkToFit="1"/>
    </xf>
    <xf numFmtId="0" fontId="5" fillId="0" borderId="81" xfId="4" applyFont="1" applyBorder="1">
      <alignment vertical="center"/>
    </xf>
    <xf numFmtId="0" fontId="5" fillId="0" borderId="70" xfId="4" applyFont="1" applyBorder="1">
      <alignment vertical="center"/>
    </xf>
    <xf numFmtId="178" fontId="8" fillId="0" borderId="11" xfId="4" applyNumberFormat="1" applyFont="1" applyBorder="1" applyAlignment="1">
      <alignment vertical="center" shrinkToFit="1"/>
    </xf>
    <xf numFmtId="178" fontId="8" fillId="0" borderId="12" xfId="4" applyNumberFormat="1" applyFont="1" applyBorder="1" applyAlignment="1">
      <alignment vertical="center" shrinkToFit="1"/>
    </xf>
    <xf numFmtId="178" fontId="8" fillId="0" borderId="13" xfId="4" applyNumberFormat="1" applyFont="1" applyBorder="1" applyAlignment="1">
      <alignment vertical="center" shrinkToFit="1"/>
    </xf>
    <xf numFmtId="182" fontId="8" fillId="0" borderId="39" xfId="4" applyNumberFormat="1" applyFont="1" applyBorder="1" applyAlignment="1">
      <alignment vertical="center" shrinkToFit="1"/>
    </xf>
    <xf numFmtId="182" fontId="8" fillId="0" borderId="12" xfId="4" applyNumberFormat="1" applyFont="1" applyBorder="1" applyAlignment="1">
      <alignment vertical="center" shrinkToFit="1"/>
    </xf>
    <xf numFmtId="182" fontId="8" fillId="0" borderId="20" xfId="4" applyNumberFormat="1" applyFont="1" applyBorder="1" applyAlignment="1">
      <alignment vertical="center" shrinkToFit="1"/>
    </xf>
    <xf numFmtId="182" fontId="8" fillId="0" borderId="15" xfId="4" applyNumberFormat="1" applyFont="1" applyBorder="1">
      <alignment vertical="center"/>
    </xf>
    <xf numFmtId="178" fontId="5" fillId="2" borderId="10" xfId="1" applyNumberFormat="1" applyFont="1" applyFill="1" applyBorder="1" applyAlignment="1">
      <alignment horizontal="center" vertical="center"/>
    </xf>
    <xf numFmtId="178" fontId="5" fillId="2" borderId="11" xfId="1" applyNumberFormat="1" applyFont="1" applyFill="1" applyBorder="1" applyAlignment="1">
      <alignment horizontal="center" vertical="center" shrinkToFit="1"/>
    </xf>
    <xf numFmtId="178" fontId="5" fillId="2" borderId="12" xfId="1" applyNumberFormat="1" applyFont="1" applyFill="1" applyBorder="1" applyAlignment="1">
      <alignment horizontal="center" vertical="center" shrinkToFit="1"/>
    </xf>
    <xf numFmtId="178" fontId="5" fillId="2" borderId="13" xfId="1" applyNumberFormat="1" applyFont="1" applyFill="1" applyBorder="1" applyAlignment="1">
      <alignment horizontal="center" vertical="center" shrinkToFit="1"/>
    </xf>
    <xf numFmtId="178" fontId="5" fillId="2" borderId="21" xfId="1" applyNumberFormat="1" applyFont="1" applyFill="1" applyBorder="1">
      <alignment vertical="center"/>
    </xf>
    <xf numFmtId="178" fontId="8" fillId="0" borderId="24" xfId="1" applyNumberFormat="1" applyFont="1" applyBorder="1" applyAlignment="1">
      <alignment vertical="center" shrinkToFit="1"/>
    </xf>
    <xf numFmtId="178" fontId="8" fillId="0" borderId="25" xfId="1" applyNumberFormat="1" applyFont="1" applyBorder="1" applyAlignment="1">
      <alignment vertical="center" shrinkToFit="1"/>
    </xf>
    <xf numFmtId="178" fontId="8" fillId="0" borderId="23" xfId="1" applyNumberFormat="1" applyFont="1" applyBorder="1" applyAlignment="1">
      <alignment vertical="center" shrinkToFit="1"/>
    </xf>
    <xf numFmtId="0" fontId="5" fillId="0" borderId="26" xfId="4" applyFont="1" applyBorder="1">
      <alignment vertical="center"/>
    </xf>
    <xf numFmtId="0" fontId="5" fillId="0" borderId="60" xfId="4" applyFont="1" applyBorder="1">
      <alignment vertical="center"/>
    </xf>
    <xf numFmtId="0" fontId="5" fillId="0" borderId="41" xfId="4" applyFont="1" applyBorder="1">
      <alignment vertical="center"/>
    </xf>
    <xf numFmtId="178" fontId="8" fillId="0" borderId="17" xfId="1" applyNumberFormat="1" applyFont="1" applyBorder="1" applyAlignment="1">
      <alignment vertical="center" shrinkToFit="1"/>
    </xf>
    <xf numFmtId="178" fontId="8" fillId="0" borderId="18" xfId="1" applyNumberFormat="1" applyFont="1" applyBorder="1" applyAlignment="1">
      <alignment vertical="center" shrinkToFit="1"/>
    </xf>
    <xf numFmtId="0" fontId="13" fillId="0" borderId="0" xfId="6" applyFont="1" applyBorder="1" applyAlignment="1">
      <alignment vertical="center"/>
    </xf>
    <xf numFmtId="0" fontId="14" fillId="0" borderId="0" xfId="6" applyFont="1" applyFill="1" applyAlignment="1">
      <alignment vertical="center"/>
    </xf>
    <xf numFmtId="0" fontId="5" fillId="0" borderId="91" xfId="5" applyFont="1" applyBorder="1">
      <alignment vertical="center"/>
    </xf>
    <xf numFmtId="0" fontId="5" fillId="0" borderId="92" xfId="5" applyFont="1" applyBorder="1">
      <alignment vertical="center"/>
    </xf>
    <xf numFmtId="0" fontId="5" fillId="0" borderId="93" xfId="5" applyFont="1" applyBorder="1">
      <alignment vertical="center"/>
    </xf>
    <xf numFmtId="0" fontId="5" fillId="0" borderId="81" xfId="5" applyFont="1" applyBorder="1">
      <alignment vertical="center"/>
    </xf>
    <xf numFmtId="0" fontId="5" fillId="0" borderId="70" xfId="5" applyFont="1" applyBorder="1">
      <alignment vertical="center"/>
    </xf>
    <xf numFmtId="0" fontId="5" fillId="0" borderId="26" xfId="5" applyFont="1" applyBorder="1">
      <alignment vertical="center"/>
    </xf>
    <xf numFmtId="0" fontId="5" fillId="0" borderId="60" xfId="5" applyFont="1" applyBorder="1">
      <alignment vertical="center"/>
    </xf>
    <xf numFmtId="0" fontId="5" fillId="0" borderId="41" xfId="5" applyFont="1" applyBorder="1">
      <alignment vertical="center"/>
    </xf>
    <xf numFmtId="0" fontId="5" fillId="2" borderId="31" xfId="5" applyFont="1" applyFill="1" applyBorder="1" applyAlignment="1">
      <alignment horizontal="center" vertical="center"/>
    </xf>
    <xf numFmtId="0" fontId="5" fillId="2" borderId="49" xfId="5" applyFont="1" applyFill="1" applyBorder="1" applyAlignment="1">
      <alignment horizontal="center" vertical="center"/>
    </xf>
    <xf numFmtId="0" fontId="5" fillId="0" borderId="91" xfId="5" applyFont="1" applyFill="1" applyBorder="1">
      <alignment vertical="center"/>
    </xf>
    <xf numFmtId="0" fontId="5" fillId="0" borderId="92" xfId="5" applyFont="1" applyFill="1" applyBorder="1">
      <alignment vertical="center"/>
    </xf>
    <xf numFmtId="0" fontId="5" fillId="0" borderId="93" xfId="5" applyFont="1" applyFill="1" applyBorder="1">
      <alignment vertical="center"/>
    </xf>
    <xf numFmtId="0" fontId="5" fillId="0" borderId="81" xfId="5" applyFont="1" applyFill="1" applyBorder="1">
      <alignment vertical="center"/>
    </xf>
    <xf numFmtId="0" fontId="5" fillId="0" borderId="70" xfId="5" applyFont="1" applyFill="1" applyBorder="1">
      <alignment vertical="center"/>
    </xf>
    <xf numFmtId="0" fontId="5" fillId="0" borderId="26" xfId="5" applyFont="1" applyFill="1" applyBorder="1">
      <alignment vertical="center"/>
    </xf>
    <xf numFmtId="0" fontId="5" fillId="0" borderId="60" xfId="5" applyFont="1" applyFill="1" applyBorder="1">
      <alignment vertical="center"/>
    </xf>
    <xf numFmtId="0" fontId="5" fillId="0" borderId="41" xfId="5" applyFont="1" applyFill="1" applyBorder="1">
      <alignment vertical="center"/>
    </xf>
    <xf numFmtId="182" fontId="8" fillId="0" borderId="15" xfId="5" applyNumberFormat="1" applyFont="1" applyFill="1" applyBorder="1" applyAlignment="1">
      <alignment horizontal="right" vertical="center"/>
    </xf>
    <xf numFmtId="182" fontId="8" fillId="0" borderId="73" xfId="5" applyNumberFormat="1" applyFont="1" applyFill="1" applyBorder="1" applyAlignment="1">
      <alignment horizontal="right" vertical="center"/>
    </xf>
    <xf numFmtId="182" fontId="8" fillId="0" borderId="28" xfId="5" applyNumberFormat="1" applyFont="1" applyFill="1" applyBorder="1" applyAlignment="1">
      <alignment horizontal="right" vertical="center"/>
    </xf>
    <xf numFmtId="182" fontId="8" fillId="0" borderId="35" xfId="5" applyNumberFormat="1" applyFont="1" applyFill="1" applyBorder="1" applyAlignment="1">
      <alignment horizontal="right" vertical="center"/>
    </xf>
    <xf numFmtId="182" fontId="8" fillId="0" borderId="38" xfId="5" applyNumberFormat="1" applyFont="1" applyFill="1" applyBorder="1" applyAlignment="1">
      <alignment horizontal="right" vertical="center"/>
    </xf>
    <xf numFmtId="0" fontId="5" fillId="2" borderId="57" xfId="5" applyFont="1" applyFill="1" applyBorder="1" applyAlignment="1">
      <alignment horizontal="center" vertical="center"/>
    </xf>
    <xf numFmtId="0" fontId="5" fillId="2" borderId="98" xfId="5" applyFont="1" applyFill="1" applyBorder="1" applyAlignment="1">
      <alignment horizontal="center" vertical="center"/>
    </xf>
    <xf numFmtId="0" fontId="5" fillId="0" borderId="91" xfId="3" applyFont="1" applyBorder="1">
      <alignment vertical="center"/>
    </xf>
    <xf numFmtId="0" fontId="5" fillId="0" borderId="92" xfId="3" applyFont="1" applyBorder="1">
      <alignment vertical="center"/>
    </xf>
    <xf numFmtId="0" fontId="5" fillId="0" borderId="93" xfId="3" applyFont="1" applyBorder="1">
      <alignment vertical="center"/>
    </xf>
    <xf numFmtId="0" fontId="5" fillId="0" borderId="81" xfId="3" applyFont="1" applyBorder="1">
      <alignment vertical="center"/>
    </xf>
    <xf numFmtId="0" fontId="5" fillId="0" borderId="70" xfId="3" applyFont="1" applyBorder="1">
      <alignment vertical="center"/>
    </xf>
    <xf numFmtId="0" fontId="5" fillId="0" borderId="26" xfId="3" applyFont="1" applyBorder="1">
      <alignment vertical="center"/>
    </xf>
    <xf numFmtId="0" fontId="5" fillId="0" borderId="60" xfId="3" applyFont="1" applyBorder="1">
      <alignment vertical="center"/>
    </xf>
    <xf numFmtId="0" fontId="5" fillId="0" borderId="41" xfId="3" applyFont="1" applyBorder="1">
      <alignment vertical="center"/>
    </xf>
    <xf numFmtId="0" fontId="11" fillId="2" borderId="85" xfId="3" applyFont="1" applyFill="1" applyBorder="1" applyAlignment="1">
      <alignment horizontal="center" vertical="center" shrinkToFit="1"/>
    </xf>
    <xf numFmtId="0" fontId="11" fillId="2" borderId="9" xfId="3" applyFont="1" applyFill="1" applyBorder="1" applyAlignment="1">
      <alignment horizontal="center" vertical="center" wrapText="1" shrinkToFit="1"/>
    </xf>
    <xf numFmtId="0" fontId="11" fillId="2" borderId="9" xfId="3" applyFont="1" applyFill="1" applyBorder="1" applyAlignment="1">
      <alignment horizontal="center" vertical="center" shrinkToFit="1"/>
    </xf>
    <xf numFmtId="0" fontId="6" fillId="2" borderId="99" xfId="6" applyFont="1" applyFill="1" applyBorder="1" applyAlignment="1">
      <alignment horizontal="center" vertical="center" shrinkToFit="1"/>
    </xf>
    <xf numFmtId="0" fontId="11" fillId="2" borderId="11" xfId="3" applyFont="1" applyFill="1" applyBorder="1" applyAlignment="1">
      <alignment horizontal="center" vertical="center" shrinkToFit="1"/>
    </xf>
    <xf numFmtId="0" fontId="11" fillId="2" borderId="12" xfId="3" applyFont="1" applyFill="1" applyBorder="1" applyAlignment="1">
      <alignment horizontal="center" vertical="center" wrapText="1" shrinkToFit="1"/>
    </xf>
    <xf numFmtId="0" fontId="11" fillId="2" borderId="12" xfId="3" applyFont="1" applyFill="1" applyBorder="1" applyAlignment="1">
      <alignment horizontal="center" vertical="center" shrinkToFit="1"/>
    </xf>
    <xf numFmtId="0" fontId="6" fillId="2" borderId="94" xfId="6" applyFont="1" applyFill="1" applyBorder="1" applyAlignment="1">
      <alignment horizontal="center" vertical="center" shrinkToFit="1"/>
    </xf>
    <xf numFmtId="0" fontId="6" fillId="2" borderId="15" xfId="6" applyFont="1" applyFill="1" applyBorder="1" applyAlignment="1">
      <alignment horizontal="center" vertical="center" shrinkToFit="1"/>
    </xf>
    <xf numFmtId="0" fontId="5" fillId="2" borderId="12" xfId="3" applyFont="1" applyFill="1" applyBorder="1" applyAlignment="1">
      <alignment horizontal="center" vertical="center"/>
    </xf>
    <xf numFmtId="0" fontId="5" fillId="2" borderId="13" xfId="3" applyFont="1" applyFill="1" applyBorder="1" applyAlignment="1">
      <alignment horizontal="center" vertical="center"/>
    </xf>
    <xf numFmtId="0" fontId="5" fillId="2" borderId="11" xfId="3" applyFont="1" applyFill="1" applyBorder="1" applyAlignment="1">
      <alignment horizontal="center" vertical="center"/>
    </xf>
    <xf numFmtId="0" fontId="5" fillId="2" borderId="20" xfId="3" applyFont="1" applyFill="1" applyBorder="1" applyAlignment="1">
      <alignment horizontal="center" vertical="center"/>
    </xf>
    <xf numFmtId="0" fontId="5" fillId="2" borderId="58" xfId="3" applyFont="1" applyFill="1" applyBorder="1" applyAlignment="1">
      <alignment horizontal="center" vertical="center"/>
    </xf>
    <xf numFmtId="0" fontId="5" fillId="2" borderId="12" xfId="3" applyFont="1" applyFill="1" applyBorder="1" applyAlignment="1">
      <alignment horizontal="center" vertical="center" wrapText="1"/>
    </xf>
    <xf numFmtId="184" fontId="5" fillId="0" borderId="0" xfId="3" applyNumberFormat="1" applyFont="1" applyBorder="1">
      <alignment vertical="center"/>
    </xf>
    <xf numFmtId="182" fontId="8" fillId="0" borderId="16" xfId="3" applyNumberFormat="1" applyFont="1" applyBorder="1">
      <alignment vertical="center"/>
    </xf>
    <xf numFmtId="182" fontId="8" fillId="0" borderId="36" xfId="3" applyNumberFormat="1" applyFont="1" applyBorder="1">
      <alignment vertical="center"/>
    </xf>
    <xf numFmtId="0" fontId="9" fillId="0" borderId="0" xfId="6" applyFont="1" applyFill="1" applyBorder="1" applyAlignment="1">
      <alignment vertical="center" shrinkToFit="1"/>
    </xf>
    <xf numFmtId="188" fontId="5" fillId="0" borderId="0" xfId="3" applyNumberFormat="1" applyFont="1" applyFill="1" applyBorder="1">
      <alignment vertical="center"/>
    </xf>
    <xf numFmtId="188" fontId="5" fillId="0" borderId="0" xfId="3" applyNumberFormat="1" applyFont="1" applyBorder="1" applyAlignment="1">
      <alignment horizontal="center" vertical="center"/>
    </xf>
    <xf numFmtId="188" fontId="5" fillId="0" borderId="0" xfId="3" applyNumberFormat="1" applyFont="1">
      <alignment vertical="center"/>
    </xf>
    <xf numFmtId="188" fontId="5" fillId="0" borderId="0" xfId="3" applyNumberFormat="1" applyFont="1" applyBorder="1">
      <alignment vertical="center"/>
    </xf>
    <xf numFmtId="0" fontId="15" fillId="0" borderId="100" xfId="0" applyFont="1" applyBorder="1" applyAlignment="1">
      <alignment horizontal="center" vertical="center"/>
    </xf>
    <xf numFmtId="0" fontId="2" fillId="0" borderId="0" xfId="0" applyFont="1">
      <alignment vertical="center"/>
    </xf>
    <xf numFmtId="0" fontId="2" fillId="0" borderId="101" xfId="0" applyFont="1" applyBorder="1" applyAlignment="1">
      <alignment horizontal="justify" vertical="center"/>
    </xf>
    <xf numFmtId="0" fontId="2" fillId="0" borderId="101" xfId="0" applyFont="1" applyBorder="1">
      <alignment vertical="center"/>
    </xf>
    <xf numFmtId="0" fontId="2" fillId="0" borderId="102" xfId="0" applyFont="1" applyBorder="1">
      <alignment vertical="center"/>
    </xf>
    <xf numFmtId="0" fontId="10" fillId="2" borderId="20" xfId="3" applyFont="1" applyFill="1" applyBorder="1" applyAlignment="1">
      <alignment horizontal="center" vertical="center"/>
    </xf>
    <xf numFmtId="0" fontId="1" fillId="0" borderId="37" xfId="4" applyFont="1" applyBorder="1">
      <alignment vertical="center"/>
    </xf>
    <xf numFmtId="0" fontId="1" fillId="0" borderId="37" xfId="5" applyFont="1" applyBorder="1">
      <alignment vertical="center"/>
    </xf>
    <xf numFmtId="0" fontId="1" fillId="0" borderId="37" xfId="3" applyFont="1" applyBorder="1">
      <alignment vertical="center"/>
    </xf>
    <xf numFmtId="182" fontId="8" fillId="0" borderId="24" xfId="5" applyNumberFormat="1" applyFont="1" applyBorder="1" applyAlignment="1">
      <alignment horizontal="right" vertical="center"/>
    </xf>
    <xf numFmtId="182" fontId="8" fillId="0" borderId="41" xfId="5" applyNumberFormat="1" applyFont="1" applyBorder="1" applyAlignment="1">
      <alignment horizontal="right" vertical="center"/>
    </xf>
    <xf numFmtId="182" fontId="8" fillId="0" borderId="32" xfId="5" applyNumberFormat="1" applyFont="1" applyBorder="1" applyAlignment="1">
      <alignment horizontal="right" vertical="center"/>
    </xf>
    <xf numFmtId="182" fontId="8" fillId="0" borderId="46" xfId="5" applyNumberFormat="1" applyFont="1" applyBorder="1" applyAlignment="1">
      <alignment horizontal="right" vertical="center"/>
    </xf>
    <xf numFmtId="182" fontId="8" fillId="0" borderId="57" xfId="5" applyNumberFormat="1" applyFont="1" applyBorder="1" applyAlignment="1">
      <alignment horizontal="right" vertical="center"/>
    </xf>
    <xf numFmtId="182" fontId="8" fillId="0" borderId="48" xfId="5" applyNumberFormat="1" applyFont="1" applyBorder="1" applyAlignment="1">
      <alignment horizontal="right" vertical="center"/>
    </xf>
    <xf numFmtId="0" fontId="5" fillId="2" borderId="103" xfId="4" applyFont="1" applyFill="1" applyBorder="1" applyAlignment="1">
      <alignment vertical="center" shrinkToFit="1"/>
    </xf>
    <xf numFmtId="0" fontId="5" fillId="0" borderId="0" xfId="4" applyFont="1" applyFill="1" applyBorder="1" applyAlignment="1">
      <alignment horizontal="center" vertical="center"/>
    </xf>
    <xf numFmtId="0" fontId="1" fillId="0" borderId="37" xfId="5" applyFont="1" applyBorder="1" applyAlignment="1">
      <alignment vertical="center" wrapText="1"/>
    </xf>
    <xf numFmtId="0" fontId="0" fillId="0" borderId="0" xfId="0" applyAlignment="1">
      <alignment vertical="center"/>
    </xf>
    <xf numFmtId="0" fontId="0" fillId="0" borderId="91" xfId="0" applyBorder="1" applyAlignment="1">
      <alignment vertical="center"/>
    </xf>
    <xf numFmtId="0" fontId="0" fillId="0" borderId="81" xfId="0" applyBorder="1" applyAlignment="1">
      <alignment vertical="center"/>
    </xf>
    <xf numFmtId="0" fontId="0" fillId="0" borderId="26" xfId="0" applyBorder="1" applyAlignment="1">
      <alignment vertical="center"/>
    </xf>
    <xf numFmtId="182" fontId="8" fillId="0" borderId="53" xfId="5" applyNumberFormat="1" applyFont="1" applyBorder="1">
      <alignment vertical="center"/>
    </xf>
    <xf numFmtId="182" fontId="8" fillId="0" borderId="77" xfId="5" applyNumberFormat="1" applyFont="1" applyFill="1" applyBorder="1">
      <alignment vertical="center"/>
    </xf>
    <xf numFmtId="182" fontId="8" fillId="0" borderId="4" xfId="5" applyNumberFormat="1" applyFont="1" applyFill="1" applyBorder="1">
      <alignment vertical="center"/>
    </xf>
    <xf numFmtId="182" fontId="8" fillId="0" borderId="1" xfId="5" applyNumberFormat="1" applyFont="1" applyFill="1" applyBorder="1">
      <alignment vertical="center"/>
    </xf>
    <xf numFmtId="182" fontId="8" fillId="0" borderId="21" xfId="5" applyNumberFormat="1" applyFont="1" applyFill="1" applyBorder="1">
      <alignment vertical="center"/>
    </xf>
    <xf numFmtId="182" fontId="8" fillId="0" borderId="2" xfId="5" applyNumberFormat="1" applyFont="1" applyFill="1" applyBorder="1">
      <alignment vertical="center"/>
    </xf>
    <xf numFmtId="182" fontId="8" fillId="0" borderId="16" xfId="5" applyNumberFormat="1" applyFont="1" applyFill="1" applyBorder="1">
      <alignment vertical="center"/>
    </xf>
    <xf numFmtId="182" fontId="8" fillId="0" borderId="96" xfId="5" applyNumberFormat="1" applyFont="1" applyFill="1" applyBorder="1">
      <alignment vertical="center"/>
    </xf>
    <xf numFmtId="182" fontId="8" fillId="0" borderId="25" xfId="5" applyNumberFormat="1" applyFont="1" applyFill="1" applyBorder="1">
      <alignment vertical="center"/>
    </xf>
    <xf numFmtId="182" fontId="8" fillId="0" borderId="104" xfId="5" applyNumberFormat="1" applyFont="1" applyFill="1" applyBorder="1">
      <alignment vertical="center"/>
    </xf>
    <xf numFmtId="182" fontId="8" fillId="0" borderId="92" xfId="5" applyNumberFormat="1" applyFont="1" applyFill="1" applyBorder="1">
      <alignment vertical="center"/>
    </xf>
    <xf numFmtId="182" fontId="8" fillId="0" borderId="61" xfId="5" applyNumberFormat="1" applyFont="1" applyFill="1" applyBorder="1">
      <alignment vertical="center"/>
    </xf>
    <xf numFmtId="182" fontId="8" fillId="0" borderId="60" xfId="5" applyNumberFormat="1" applyFont="1" applyFill="1" applyBorder="1">
      <alignment vertical="center"/>
    </xf>
    <xf numFmtId="182" fontId="8" fillId="0" borderId="72" xfId="5" applyNumberFormat="1" applyFont="1" applyFill="1" applyBorder="1">
      <alignment vertical="center"/>
    </xf>
    <xf numFmtId="182" fontId="8" fillId="0" borderId="37" xfId="5" applyNumberFormat="1" applyFont="1" applyFill="1" applyBorder="1">
      <alignment vertical="center"/>
    </xf>
    <xf numFmtId="0" fontId="5" fillId="0" borderId="105" xfId="5" applyFont="1" applyBorder="1">
      <alignment vertical="center"/>
    </xf>
    <xf numFmtId="0" fontId="5" fillId="0" borderId="37" xfId="5" applyFont="1" applyBorder="1">
      <alignment vertical="center"/>
    </xf>
    <xf numFmtId="0" fontId="5" fillId="0" borderId="0" xfId="5" applyFont="1" applyBorder="1" applyAlignment="1">
      <alignment vertical="center" wrapText="1"/>
    </xf>
    <xf numFmtId="0" fontId="19" fillId="0" borderId="0" xfId="5" applyFont="1">
      <alignment vertical="center"/>
    </xf>
    <xf numFmtId="0" fontId="10" fillId="2" borderId="59" xfId="5" applyFont="1" applyFill="1" applyBorder="1" applyAlignment="1">
      <alignment horizontal="center" vertical="center"/>
    </xf>
    <xf numFmtId="0" fontId="10" fillId="2" borderId="85" xfId="5" applyFont="1" applyFill="1" applyBorder="1" applyAlignment="1">
      <alignment horizontal="center" vertical="center" wrapText="1" shrinkToFit="1"/>
    </xf>
    <xf numFmtId="0" fontId="10" fillId="2" borderId="9" xfId="5" applyFont="1" applyFill="1" applyBorder="1" applyAlignment="1">
      <alignment horizontal="center" vertical="center" wrapText="1" shrinkToFit="1"/>
    </xf>
    <xf numFmtId="182" fontId="8" fillId="0" borderId="36" xfId="5" applyNumberFormat="1" applyFont="1" applyFill="1" applyBorder="1">
      <alignment vertical="center"/>
    </xf>
    <xf numFmtId="182" fontId="8" fillId="0" borderId="77" xfId="5" applyNumberFormat="1" applyFont="1" applyBorder="1">
      <alignment vertical="center"/>
    </xf>
    <xf numFmtId="182" fontId="8" fillId="0" borderId="21" xfId="5" applyNumberFormat="1" applyFont="1" applyBorder="1">
      <alignment vertical="center"/>
    </xf>
    <xf numFmtId="182" fontId="8" fillId="0" borderId="2" xfId="5" applyNumberFormat="1" applyFont="1" applyBorder="1">
      <alignment vertical="center"/>
    </xf>
    <xf numFmtId="182" fontId="8" fillId="0" borderId="97" xfId="5" applyNumberFormat="1" applyFont="1" applyBorder="1">
      <alignment vertical="center"/>
    </xf>
    <xf numFmtId="9" fontId="5" fillId="0" borderId="0" xfId="1" applyFont="1" applyAlignment="1">
      <alignment horizontal="left" vertical="center"/>
    </xf>
    <xf numFmtId="182" fontId="5" fillId="0" borderId="0" xfId="6" applyNumberFormat="1" applyFont="1" applyFill="1" applyBorder="1" applyAlignment="1">
      <alignment vertical="center" shrinkToFit="1"/>
    </xf>
    <xf numFmtId="0" fontId="5" fillId="0" borderId="0" xfId="5" applyFont="1" applyAlignment="1">
      <alignment horizontal="center" vertical="center" wrapText="1"/>
    </xf>
    <xf numFmtId="0" fontId="5" fillId="0" borderId="0" xfId="5" applyFont="1" applyBorder="1" applyAlignment="1">
      <alignment horizontal="left" vertical="center"/>
    </xf>
    <xf numFmtId="178" fontId="8" fillId="0" borderId="54" xfId="1" applyNumberFormat="1" applyFont="1" applyBorder="1">
      <alignment vertical="center"/>
    </xf>
    <xf numFmtId="178" fontId="8" fillId="0" borderId="56" xfId="1" applyNumberFormat="1" applyFont="1" applyBorder="1">
      <alignment vertical="center"/>
    </xf>
    <xf numFmtId="178" fontId="8" fillId="0" borderId="106" xfId="1" applyNumberFormat="1" applyFont="1" applyBorder="1">
      <alignment vertical="center"/>
    </xf>
    <xf numFmtId="0" fontId="5" fillId="2" borderId="107" xfId="5" applyFont="1" applyFill="1" applyBorder="1" applyAlignment="1">
      <alignment horizontal="center" vertical="center"/>
    </xf>
    <xf numFmtId="182" fontId="8" fillId="0" borderId="108" xfId="5" applyNumberFormat="1" applyFont="1" applyFill="1" applyBorder="1">
      <alignment vertical="center"/>
    </xf>
    <xf numFmtId="182" fontId="8" fillId="0" borderId="109" xfId="5" applyNumberFormat="1" applyFont="1" applyFill="1" applyBorder="1">
      <alignment vertical="center"/>
    </xf>
    <xf numFmtId="182" fontId="8" fillId="0" borderId="110" xfId="5" applyNumberFormat="1" applyFont="1" applyBorder="1">
      <alignment vertical="center"/>
    </xf>
    <xf numFmtId="0" fontId="5" fillId="0" borderId="0" xfId="5" applyFont="1" applyAlignment="1">
      <alignment vertical="top"/>
    </xf>
    <xf numFmtId="182" fontId="8" fillId="0" borderId="10" xfId="5" applyNumberFormat="1" applyFont="1" applyFill="1" applyBorder="1">
      <alignment vertical="center"/>
    </xf>
    <xf numFmtId="182" fontId="8" fillId="0" borderId="111" xfId="5" applyNumberFormat="1" applyFont="1" applyFill="1" applyBorder="1">
      <alignment vertical="center"/>
    </xf>
    <xf numFmtId="182" fontId="8" fillId="0" borderId="12" xfId="5" applyNumberFormat="1" applyFont="1" applyFill="1" applyBorder="1">
      <alignment vertical="center"/>
    </xf>
    <xf numFmtId="182" fontId="8" fillId="0" borderId="98" xfId="5" applyNumberFormat="1" applyFont="1" applyFill="1" applyBorder="1">
      <alignment vertical="center"/>
    </xf>
    <xf numFmtId="182" fontId="8" fillId="0" borderId="9" xfId="5" applyNumberFormat="1" applyFont="1" applyFill="1" applyBorder="1">
      <alignment vertical="center"/>
    </xf>
    <xf numFmtId="182" fontId="8" fillId="0" borderId="76" xfId="5" applyNumberFormat="1" applyFont="1" applyFill="1" applyBorder="1">
      <alignment vertical="center"/>
    </xf>
    <xf numFmtId="182" fontId="8" fillId="0" borderId="58" xfId="5" applyNumberFormat="1" applyFont="1" applyBorder="1">
      <alignment vertical="center"/>
    </xf>
    <xf numFmtId="182" fontId="8" fillId="0" borderId="48" xfId="5" applyNumberFormat="1" applyFont="1" applyFill="1" applyBorder="1">
      <alignment vertical="center"/>
    </xf>
    <xf numFmtId="0" fontId="12" fillId="0" borderId="0" xfId="6" applyFont="1" applyFill="1" applyBorder="1" applyAlignment="1">
      <alignment horizontal="center" vertical="center" wrapText="1" shrinkToFit="1"/>
    </xf>
    <xf numFmtId="0" fontId="12" fillId="0" borderId="0" xfId="6" applyFont="1" applyFill="1" applyBorder="1" applyAlignment="1">
      <alignment horizontal="center" vertical="center" shrinkToFit="1"/>
    </xf>
    <xf numFmtId="182" fontId="12" fillId="0" borderId="0" xfId="6" applyNumberFormat="1" applyFont="1" applyFill="1" applyBorder="1" applyAlignment="1">
      <alignment horizontal="center" vertical="center" wrapText="1" shrinkToFit="1"/>
    </xf>
    <xf numFmtId="182" fontId="14" fillId="0" borderId="0" xfId="6" applyNumberFormat="1" applyFont="1" applyFill="1" applyAlignment="1">
      <alignment vertical="center"/>
    </xf>
    <xf numFmtId="182" fontId="6" fillId="0" borderId="0" xfId="6" applyNumberFormat="1" applyFont="1" applyFill="1" applyBorder="1" applyAlignment="1">
      <alignment horizontal="center" vertical="center" shrinkToFit="1"/>
    </xf>
    <xf numFmtId="0" fontId="0" fillId="0" borderId="0" xfId="0" applyFill="1" applyBorder="1">
      <alignment vertical="center"/>
    </xf>
    <xf numFmtId="0" fontId="10" fillId="2" borderId="22" xfId="5" applyFont="1" applyFill="1" applyBorder="1" applyAlignment="1">
      <alignment horizontal="center" vertical="center" wrapText="1"/>
    </xf>
    <xf numFmtId="0" fontId="5" fillId="2" borderId="22" xfId="5" applyFont="1" applyFill="1" applyBorder="1" applyAlignment="1">
      <alignment horizontal="center" vertical="center"/>
    </xf>
    <xf numFmtId="0" fontId="5" fillId="2" borderId="22" xfId="5" applyFont="1" applyFill="1" applyBorder="1" applyAlignment="1">
      <alignment horizontal="center" vertical="center" wrapText="1"/>
    </xf>
    <xf numFmtId="0" fontId="5" fillId="2" borderId="51" xfId="4" applyFont="1" applyFill="1" applyBorder="1" applyAlignment="1">
      <alignment horizontal="center" vertical="center"/>
    </xf>
    <xf numFmtId="0" fontId="5" fillId="2" borderId="54" xfId="5" applyFont="1" applyFill="1" applyBorder="1" applyAlignment="1">
      <alignment horizontal="center" vertical="center" wrapText="1"/>
    </xf>
    <xf numFmtId="0" fontId="10" fillId="2" borderId="52" xfId="5" applyFont="1" applyFill="1" applyBorder="1" applyAlignment="1">
      <alignment horizontal="center" vertical="center" wrapText="1"/>
    </xf>
    <xf numFmtId="0" fontId="10" fillId="2" borderId="97" xfId="5" applyFont="1" applyFill="1" applyBorder="1" applyAlignment="1">
      <alignment horizontal="center" vertical="center" wrapText="1"/>
    </xf>
    <xf numFmtId="0" fontId="5" fillId="2" borderId="98" xfId="4" applyFont="1" applyFill="1" applyBorder="1" applyAlignment="1">
      <alignment horizontal="center" vertical="center"/>
    </xf>
    <xf numFmtId="0" fontId="5" fillId="2" borderId="9" xfId="5" applyFont="1" applyFill="1" applyBorder="1" applyAlignment="1">
      <alignment horizontal="center" vertical="center" wrapText="1"/>
    </xf>
    <xf numFmtId="0" fontId="10" fillId="2" borderId="85" xfId="5" applyFont="1" applyFill="1" applyBorder="1" applyAlignment="1">
      <alignment horizontal="center" vertical="center" wrapText="1"/>
    </xf>
    <xf numFmtId="0" fontId="5" fillId="2" borderId="43" xfId="4" applyFont="1" applyFill="1" applyBorder="1">
      <alignment vertical="center"/>
    </xf>
    <xf numFmtId="0" fontId="6" fillId="2" borderId="43" xfId="6" applyFont="1" applyFill="1" applyBorder="1" applyAlignment="1">
      <alignment vertical="center" wrapText="1"/>
    </xf>
    <xf numFmtId="0" fontId="5" fillId="2" borderId="43" xfId="5" applyFont="1" applyFill="1" applyBorder="1" applyAlignment="1">
      <alignment horizontal="center" vertical="center"/>
    </xf>
    <xf numFmtId="0" fontId="10" fillId="2" borderId="43" xfId="5" applyFont="1" applyFill="1" applyBorder="1" applyAlignment="1">
      <alignment horizontal="center" vertical="center"/>
    </xf>
    <xf numFmtId="0" fontId="5" fillId="2" borderId="43" xfId="4" applyFont="1" applyFill="1" applyBorder="1" applyAlignment="1">
      <alignment vertical="center" shrinkToFit="1"/>
    </xf>
    <xf numFmtId="0" fontId="5" fillId="2" borderId="43" xfId="5" applyFont="1" applyFill="1" applyBorder="1">
      <alignment vertical="center"/>
    </xf>
    <xf numFmtId="0" fontId="5" fillId="2" borderId="43" xfId="4" applyFont="1" applyFill="1" applyBorder="1" applyAlignment="1">
      <alignment horizontal="center" vertical="center" shrinkToFit="1"/>
    </xf>
    <xf numFmtId="178" fontId="5" fillId="2" borderId="43" xfId="1" applyNumberFormat="1" applyFont="1" applyFill="1" applyBorder="1" applyAlignment="1">
      <alignment horizontal="center" vertical="center"/>
    </xf>
    <xf numFmtId="178" fontId="5" fillId="2" borderId="43" xfId="1" applyNumberFormat="1" applyFont="1" applyFill="1" applyBorder="1" applyAlignment="1">
      <alignment horizontal="center" vertical="center" shrinkToFit="1"/>
    </xf>
    <xf numFmtId="0" fontId="5" fillId="2" borderId="43" xfId="4" applyFont="1" applyFill="1" applyBorder="1" applyAlignment="1">
      <alignment horizontal="center" vertical="center"/>
    </xf>
    <xf numFmtId="0" fontId="5" fillId="2" borderId="43" xfId="5" applyFont="1" applyFill="1" applyBorder="1" applyAlignment="1">
      <alignment horizontal="center" vertical="center" wrapText="1"/>
    </xf>
    <xf numFmtId="0" fontId="10" fillId="2" borderId="43" xfId="5" applyFont="1" applyFill="1" applyBorder="1" applyAlignment="1">
      <alignment horizontal="center" vertical="center" wrapText="1"/>
    </xf>
    <xf numFmtId="0" fontId="5" fillId="2" borderId="0" xfId="4" applyFont="1" applyFill="1" applyBorder="1" applyAlignment="1">
      <alignment vertical="center" shrinkToFit="1"/>
    </xf>
    <xf numFmtId="178" fontId="8" fillId="0" borderId="0" xfId="1" applyNumberFormat="1" applyFont="1" applyBorder="1" applyAlignment="1">
      <alignment horizontal="right" vertical="center"/>
    </xf>
    <xf numFmtId="0" fontId="11" fillId="2" borderId="43" xfId="3" applyFont="1" applyFill="1" applyBorder="1" applyAlignment="1">
      <alignment horizontal="center" vertical="center" shrinkToFit="1"/>
    </xf>
    <xf numFmtId="0" fontId="11" fillId="2" borderId="43" xfId="3" applyFont="1" applyFill="1" applyBorder="1" applyAlignment="1">
      <alignment horizontal="center" vertical="center" wrapText="1" shrinkToFit="1"/>
    </xf>
    <xf numFmtId="0" fontId="5" fillId="2" borderId="43" xfId="3" applyFont="1" applyFill="1" applyBorder="1" applyAlignment="1">
      <alignment horizontal="center" vertical="center"/>
    </xf>
    <xf numFmtId="0" fontId="5" fillId="2" borderId="43" xfId="3" applyFont="1" applyFill="1" applyBorder="1">
      <alignment vertical="center"/>
    </xf>
    <xf numFmtId="0" fontId="10" fillId="2" borderId="43" xfId="3" applyFont="1" applyFill="1" applyBorder="1" applyAlignment="1">
      <alignment horizontal="center" vertical="center"/>
    </xf>
    <xf numFmtId="0" fontId="5" fillId="2" borderId="43" xfId="3" applyFont="1" applyFill="1" applyBorder="1" applyAlignment="1">
      <alignment horizontal="center" vertical="center" wrapText="1"/>
    </xf>
    <xf numFmtId="188" fontId="5" fillId="2" borderId="43" xfId="5" applyNumberFormat="1" applyFont="1" applyFill="1" applyBorder="1" applyAlignment="1">
      <alignment horizontal="center" vertical="center"/>
    </xf>
    <xf numFmtId="188" fontId="5" fillId="2" borderId="43" xfId="3" applyNumberFormat="1" applyFont="1" applyFill="1" applyBorder="1" applyAlignment="1">
      <alignment horizontal="center" vertical="center"/>
    </xf>
    <xf numFmtId="188" fontId="5" fillId="4" borderId="43" xfId="3" applyNumberFormat="1" applyFont="1" applyFill="1" applyBorder="1" applyAlignment="1">
      <alignment horizontal="center" vertical="center"/>
    </xf>
    <xf numFmtId="188" fontId="8" fillId="0" borderId="43" xfId="3" applyNumberFormat="1" applyFont="1" applyBorder="1" applyAlignment="1">
      <alignment horizontal="right" vertical="center"/>
    </xf>
    <xf numFmtId="3" fontId="5" fillId="2" borderId="43" xfId="3" applyNumberFormat="1" applyFont="1" applyFill="1" applyBorder="1" applyAlignment="1">
      <alignment horizontal="center" vertical="center"/>
    </xf>
    <xf numFmtId="0" fontId="5" fillId="4" borderId="43" xfId="3" applyFont="1" applyFill="1" applyBorder="1" applyAlignment="1">
      <alignment horizontal="center" vertical="center"/>
    </xf>
    <xf numFmtId="188" fontId="8" fillId="0" borderId="43" xfId="3" applyNumberFormat="1" applyFont="1" applyBorder="1">
      <alignment vertical="center"/>
    </xf>
    <xf numFmtId="188" fontId="5" fillId="2" borderId="43" xfId="4" applyNumberFormat="1" applyFont="1" applyFill="1" applyBorder="1">
      <alignment vertical="center"/>
    </xf>
    <xf numFmtId="188" fontId="6" fillId="2" borderId="43" xfId="6" applyNumberFormat="1" applyFont="1" applyFill="1" applyBorder="1" applyAlignment="1">
      <alignment vertical="center" wrapText="1"/>
    </xf>
    <xf numFmtId="0" fontId="10" fillId="2" borderId="43" xfId="5" applyFont="1" applyFill="1" applyBorder="1" applyAlignment="1">
      <alignment horizontal="center" vertical="center" wrapText="1" shrinkToFit="1"/>
    </xf>
    <xf numFmtId="1" fontId="5" fillId="0" borderId="0" xfId="6" applyNumberFormat="1" applyFont="1" applyFill="1" applyBorder="1" applyAlignment="1">
      <alignment vertical="center" shrinkToFit="1"/>
    </xf>
    <xf numFmtId="178" fontId="5" fillId="0" borderId="0" xfId="5" applyNumberFormat="1" applyFont="1">
      <alignment vertical="center"/>
    </xf>
    <xf numFmtId="0" fontId="19" fillId="0" borderId="37" xfId="5" applyFont="1" applyBorder="1">
      <alignment vertical="center"/>
    </xf>
    <xf numFmtId="0" fontId="5" fillId="2" borderId="53" xfId="5" applyFont="1" applyFill="1" applyBorder="1" applyAlignment="1">
      <alignment horizontal="center" vertical="center"/>
    </xf>
    <xf numFmtId="0" fontId="24" fillId="6" borderId="114" xfId="6" applyNumberFormat="1" applyFont="1" applyFill="1" applyBorder="1" applyAlignment="1">
      <alignment vertical="center" shrinkToFit="1"/>
    </xf>
    <xf numFmtId="0" fontId="26" fillId="0" borderId="0" xfId="6" applyFont="1" applyBorder="1" applyAlignment="1">
      <alignment vertical="center"/>
    </xf>
    <xf numFmtId="0" fontId="26" fillId="0" borderId="0" xfId="6" applyFont="1" applyBorder="1" applyAlignment="1">
      <alignment horizontal="center" vertical="center"/>
    </xf>
    <xf numFmtId="0" fontId="26" fillId="6" borderId="91" xfId="6" applyFont="1" applyFill="1" applyBorder="1" applyAlignment="1">
      <alignment vertical="center"/>
    </xf>
    <xf numFmtId="0" fontId="26" fillId="6" borderId="93" xfId="6" applyFont="1" applyFill="1" applyBorder="1" applyAlignment="1">
      <alignment vertical="center"/>
    </xf>
    <xf numFmtId="185" fontId="26" fillId="6" borderId="91" xfId="6" applyNumberFormat="1" applyFont="1" applyFill="1" applyBorder="1" applyAlignment="1">
      <alignment vertical="center"/>
    </xf>
    <xf numFmtId="185" fontId="26" fillId="6" borderId="92" xfId="6" applyNumberFormat="1" applyFont="1" applyFill="1" applyBorder="1" applyAlignment="1">
      <alignment vertical="center"/>
    </xf>
    <xf numFmtId="185" fontId="26" fillId="6" borderId="93" xfId="6" applyNumberFormat="1" applyFont="1" applyFill="1" applyBorder="1" applyAlignment="1">
      <alignment vertical="center"/>
    </xf>
    <xf numFmtId="185" fontId="26" fillId="0" borderId="0" xfId="6" applyNumberFormat="1" applyFont="1" applyFill="1" applyBorder="1" applyAlignment="1">
      <alignment vertical="center"/>
    </xf>
    <xf numFmtId="185" fontId="26" fillId="0" borderId="0" xfId="6" applyNumberFormat="1" applyFont="1" applyBorder="1" applyAlignment="1">
      <alignment horizontal="right" vertical="center" readingOrder="1"/>
    </xf>
    <xf numFmtId="185" fontId="26" fillId="0" borderId="0" xfId="6" applyNumberFormat="1" applyFont="1" applyBorder="1" applyAlignment="1">
      <alignment vertical="center"/>
    </xf>
    <xf numFmtId="0" fontId="27" fillId="0" borderId="0" xfId="6" applyNumberFormat="1" applyFont="1" applyBorder="1" applyAlignment="1">
      <alignment vertical="center" shrinkToFit="1"/>
    </xf>
    <xf numFmtId="0" fontId="26" fillId="6" borderId="92" xfId="6" applyFont="1" applyFill="1" applyBorder="1" applyAlignment="1">
      <alignment vertical="center"/>
    </xf>
    <xf numFmtId="0" fontId="26" fillId="0" borderId="0" xfId="6" applyFont="1" applyFill="1" applyBorder="1" applyAlignment="1">
      <alignment vertical="center"/>
    </xf>
    <xf numFmtId="185" fontId="26" fillId="6" borderId="26" xfId="6" applyNumberFormat="1" applyFont="1" applyFill="1" applyBorder="1" applyAlignment="1">
      <alignment vertical="center"/>
    </xf>
    <xf numFmtId="185" fontId="26" fillId="6" borderId="60" xfId="6" applyNumberFormat="1" applyFont="1" applyFill="1" applyBorder="1" applyAlignment="1">
      <alignment vertical="center"/>
    </xf>
    <xf numFmtId="185" fontId="26" fillId="6" borderId="41" xfId="6" applyNumberFormat="1" applyFont="1" applyFill="1" applyBorder="1" applyAlignment="1">
      <alignment vertical="center"/>
    </xf>
    <xf numFmtId="185" fontId="21" fillId="0" borderId="0" xfId="6" applyNumberFormat="1" applyFont="1" applyBorder="1" applyAlignment="1">
      <alignment vertical="center"/>
    </xf>
    <xf numFmtId="0" fontId="26" fillId="6" borderId="26" xfId="6" applyFont="1" applyFill="1" applyBorder="1" applyAlignment="1">
      <alignment vertical="center"/>
    </xf>
    <xf numFmtId="0" fontId="26" fillId="6" borderId="60" xfId="6" applyFont="1" applyFill="1" applyBorder="1" applyAlignment="1">
      <alignment vertical="center"/>
    </xf>
    <xf numFmtId="0" fontId="26" fillId="6" borderId="41" xfId="6" applyFont="1" applyFill="1" applyBorder="1" applyAlignment="1">
      <alignment vertical="center"/>
    </xf>
    <xf numFmtId="0" fontId="21" fillId="5" borderId="112" xfId="6" applyFont="1" applyFill="1" applyBorder="1" applyAlignment="1">
      <alignment horizontal="center" vertical="center" shrinkToFit="1"/>
    </xf>
    <xf numFmtId="0" fontId="21" fillId="5" borderId="112" xfId="6" applyFont="1" applyFill="1" applyBorder="1" applyAlignment="1">
      <alignment vertical="center" wrapText="1"/>
    </xf>
    <xf numFmtId="0" fontId="21" fillId="6" borderId="112" xfId="6" applyFont="1" applyFill="1" applyBorder="1" applyAlignment="1">
      <alignment horizontal="center" vertical="center" wrapText="1" shrinkToFit="1"/>
    </xf>
    <xf numFmtId="0" fontId="21" fillId="6" borderId="112" xfId="6" applyFont="1" applyFill="1" applyBorder="1" applyAlignment="1">
      <alignment horizontal="center" vertical="center" shrinkToFit="1"/>
    </xf>
    <xf numFmtId="185" fontId="21" fillId="6" borderId="112" xfId="6" applyNumberFormat="1" applyFont="1" applyFill="1" applyBorder="1" applyAlignment="1">
      <alignment horizontal="center" vertical="center" shrinkToFit="1"/>
    </xf>
    <xf numFmtId="185" fontId="20" fillId="6" borderId="112" xfId="6" applyNumberFormat="1" applyFont="1" applyFill="1" applyBorder="1" applyAlignment="1">
      <alignment horizontal="center" vertical="center" shrinkToFit="1"/>
    </xf>
    <xf numFmtId="0" fontId="21" fillId="5" borderId="112" xfId="6" applyFont="1" applyFill="1" applyBorder="1" applyAlignment="1">
      <alignment vertical="center" shrinkToFit="1"/>
    </xf>
    <xf numFmtId="0" fontId="21" fillId="2" borderId="112" xfId="6" applyFont="1" applyFill="1" applyBorder="1" applyAlignment="1">
      <alignment horizontal="center" vertical="center" shrinkToFit="1"/>
    </xf>
    <xf numFmtId="0" fontId="21" fillId="4" borderId="112" xfId="6" applyFont="1" applyFill="1" applyBorder="1" applyAlignment="1">
      <alignment horizontal="center" vertical="center" shrinkToFit="1"/>
    </xf>
    <xf numFmtId="185" fontId="21" fillId="5" borderId="112" xfId="6" applyNumberFormat="1" applyFont="1" applyFill="1" applyBorder="1" applyAlignment="1">
      <alignment horizontal="center" vertical="center" shrinkToFit="1"/>
    </xf>
    <xf numFmtId="185" fontId="21" fillId="6" borderId="112" xfId="6" applyNumberFormat="1" applyFont="1" applyFill="1" applyBorder="1" applyAlignment="1">
      <alignment horizontal="center" vertical="center" wrapText="1" shrinkToFit="1"/>
    </xf>
    <xf numFmtId="0" fontId="21" fillId="7" borderId="112" xfId="6" applyFont="1" applyFill="1" applyBorder="1" applyAlignment="1">
      <alignment horizontal="center" vertical="center" wrapText="1" shrinkToFit="1"/>
    </xf>
    <xf numFmtId="0" fontId="21" fillId="7" borderId="112" xfId="6" applyFont="1" applyFill="1" applyBorder="1" applyAlignment="1">
      <alignment horizontal="center" vertical="center" shrinkToFit="1"/>
    </xf>
    <xf numFmtId="0" fontId="21" fillId="2" borderId="112" xfId="6" applyFont="1" applyFill="1" applyBorder="1" applyAlignment="1">
      <alignment horizontal="center" vertical="center" wrapText="1" shrinkToFit="1"/>
    </xf>
    <xf numFmtId="0" fontId="21" fillId="4" borderId="112" xfId="6" applyFont="1" applyFill="1" applyBorder="1" applyAlignment="1">
      <alignment horizontal="center" vertical="center" wrapText="1" shrinkToFit="1"/>
    </xf>
    <xf numFmtId="0" fontId="20" fillId="6" borderId="112" xfId="3" applyFont="1" applyFill="1" applyBorder="1" applyAlignment="1">
      <alignment horizontal="center" vertical="center" shrinkToFit="1"/>
    </xf>
    <xf numFmtId="0" fontId="20" fillId="6" borderId="112" xfId="3" applyFont="1" applyFill="1" applyBorder="1" applyAlignment="1">
      <alignment horizontal="center" vertical="center" wrapText="1" shrinkToFit="1"/>
    </xf>
    <xf numFmtId="0" fontId="28" fillId="5" borderId="112" xfId="6" applyFont="1" applyFill="1" applyBorder="1" applyAlignment="1">
      <alignment vertical="center" shrinkToFit="1"/>
    </xf>
    <xf numFmtId="0" fontId="6" fillId="5" borderId="112" xfId="6" applyFont="1" applyFill="1" applyBorder="1" applyAlignment="1">
      <alignment vertical="center" shrinkToFit="1"/>
    </xf>
    <xf numFmtId="182" fontId="25" fillId="5" borderId="112" xfId="6" applyNumberFormat="1" applyFont="1" applyFill="1" applyBorder="1" applyAlignment="1">
      <alignment horizontal="right" vertical="center" shrinkToFit="1"/>
    </xf>
    <xf numFmtId="0" fontId="24" fillId="5" borderId="112" xfId="6" applyFont="1" applyFill="1" applyBorder="1" applyAlignment="1">
      <alignment vertical="center" shrinkToFit="1"/>
    </xf>
    <xf numFmtId="0" fontId="25" fillId="5" borderId="112" xfId="6" applyFont="1" applyFill="1" applyBorder="1" applyAlignment="1">
      <alignment vertical="center" shrinkToFit="1"/>
    </xf>
    <xf numFmtId="0" fontId="25" fillId="5" borderId="112" xfId="6" applyFont="1" applyFill="1" applyBorder="1" applyAlignment="1">
      <alignment horizontal="center" vertical="center" shrinkToFit="1"/>
    </xf>
    <xf numFmtId="0" fontId="23" fillId="5" borderId="112" xfId="6" applyFont="1" applyFill="1" applyBorder="1" applyAlignment="1">
      <alignment vertical="center" shrinkToFit="1"/>
    </xf>
    <xf numFmtId="182" fontId="23" fillId="5" borderId="112" xfId="6" applyNumberFormat="1" applyFont="1" applyFill="1" applyBorder="1" applyAlignment="1">
      <alignment vertical="center" shrinkToFit="1"/>
    </xf>
    <xf numFmtId="0" fontId="30" fillId="0" borderId="0" xfId="6" applyFont="1" applyFill="1" applyBorder="1" applyAlignment="1">
      <alignment horizontal="center" vertical="center"/>
    </xf>
    <xf numFmtId="0" fontId="22" fillId="0" borderId="0" xfId="6" applyFont="1" applyFill="1" applyBorder="1" applyAlignment="1">
      <alignment vertical="center"/>
    </xf>
    <xf numFmtId="0" fontId="22" fillId="0" borderId="0" xfId="6" applyFont="1" applyFill="1" applyBorder="1" applyAlignment="1">
      <alignment horizontal="center" vertical="center"/>
    </xf>
    <xf numFmtId="182" fontId="31" fillId="0" borderId="0" xfId="6" applyNumberFormat="1" applyFont="1" applyFill="1" applyBorder="1" applyAlignment="1">
      <alignment horizontal="center" vertical="center"/>
    </xf>
    <xf numFmtId="185" fontId="22" fillId="6" borderId="91" xfId="6" applyNumberFormat="1" applyFont="1" applyFill="1" applyBorder="1" applyAlignment="1">
      <alignment vertical="center"/>
    </xf>
    <xf numFmtId="185" fontId="22" fillId="6" borderId="92" xfId="6" applyNumberFormat="1" applyFont="1" applyFill="1" applyBorder="1" applyAlignment="1">
      <alignment vertical="center"/>
    </xf>
    <xf numFmtId="185" fontId="22" fillId="6" borderId="93" xfId="6" applyNumberFormat="1" applyFont="1" applyFill="1" applyBorder="1" applyAlignment="1">
      <alignment vertical="center"/>
    </xf>
    <xf numFmtId="185" fontId="22" fillId="0" borderId="0" xfId="6" applyNumberFormat="1" applyFont="1" applyFill="1" applyBorder="1" applyAlignment="1">
      <alignment vertical="center"/>
    </xf>
    <xf numFmtId="185" fontId="26" fillId="6" borderId="91" xfId="6" applyNumberFormat="1" applyFont="1" applyFill="1" applyBorder="1" applyAlignment="1">
      <alignment vertical="center" shrinkToFit="1"/>
    </xf>
    <xf numFmtId="185" fontId="26" fillId="6" borderId="93" xfId="6" applyNumberFormat="1" applyFont="1" applyFill="1" applyBorder="1" applyAlignment="1">
      <alignment vertical="center" shrinkToFit="1"/>
    </xf>
    <xf numFmtId="182" fontId="26" fillId="0" borderId="0" xfId="6" applyNumberFormat="1" applyFont="1" applyFill="1" applyBorder="1" applyAlignment="1">
      <alignment vertical="center"/>
    </xf>
    <xf numFmtId="0" fontId="22" fillId="0" borderId="0" xfId="6" applyFont="1" applyFill="1" applyAlignment="1">
      <alignment vertical="center"/>
    </xf>
    <xf numFmtId="182" fontId="20" fillId="0" borderId="0" xfId="6" applyNumberFormat="1" applyFont="1" applyFill="1" applyBorder="1" applyAlignment="1">
      <alignment vertical="center"/>
    </xf>
    <xf numFmtId="182" fontId="22" fillId="0" borderId="0" xfId="6" applyNumberFormat="1" applyFont="1" applyFill="1" applyBorder="1" applyAlignment="1">
      <alignment vertical="center"/>
    </xf>
    <xf numFmtId="185" fontId="22" fillId="6" borderId="26" xfId="6" applyNumberFormat="1" applyFont="1" applyFill="1" applyBorder="1" applyAlignment="1">
      <alignment vertical="center"/>
    </xf>
    <xf numFmtId="185" fontId="22" fillId="6" borderId="60" xfId="6" applyNumberFormat="1" applyFont="1" applyFill="1" applyBorder="1" applyAlignment="1">
      <alignment vertical="center"/>
    </xf>
    <xf numFmtId="185" fontId="22" fillId="6" borderId="41" xfId="6" applyNumberFormat="1" applyFont="1" applyFill="1" applyBorder="1" applyAlignment="1">
      <alignment vertical="center"/>
    </xf>
    <xf numFmtId="0" fontId="20" fillId="5" borderId="112" xfId="6" applyFont="1" applyFill="1" applyBorder="1" applyAlignment="1">
      <alignment vertical="center" shrinkToFit="1"/>
    </xf>
    <xf numFmtId="0" fontId="21" fillId="5" borderId="112" xfId="6" applyFont="1" applyFill="1" applyBorder="1" applyAlignment="1">
      <alignment horizontal="center" vertical="center" wrapText="1" shrinkToFit="1"/>
    </xf>
    <xf numFmtId="185" fontId="20" fillId="6" borderId="112" xfId="6" applyNumberFormat="1" applyFont="1" applyFill="1" applyBorder="1" applyAlignment="1">
      <alignment vertical="center" shrinkToFit="1"/>
    </xf>
    <xf numFmtId="0" fontId="32" fillId="5" borderId="112" xfId="6" applyFont="1" applyFill="1" applyBorder="1" applyAlignment="1">
      <alignment horizontal="center" vertical="center" shrinkToFit="1"/>
    </xf>
    <xf numFmtId="180" fontId="25" fillId="5" borderId="112" xfId="6" applyNumberFormat="1" applyFont="1" applyFill="1" applyBorder="1" applyAlignment="1">
      <alignment horizontal="right" vertical="center" shrinkToFit="1"/>
    </xf>
    <xf numFmtId="0" fontId="20" fillId="0" borderId="0" xfId="6" applyFont="1" applyBorder="1" applyAlignment="1">
      <alignment vertical="center" shrinkToFit="1"/>
    </xf>
    <xf numFmtId="0" fontId="22" fillId="6" borderId="92" xfId="6" applyFont="1" applyFill="1" applyBorder="1" applyAlignment="1">
      <alignment vertical="center"/>
    </xf>
    <xf numFmtId="0" fontId="22" fillId="6" borderId="93" xfId="6" applyFont="1" applyFill="1" applyBorder="1" applyAlignment="1">
      <alignment vertical="center"/>
    </xf>
    <xf numFmtId="0" fontId="22" fillId="6" borderId="60" xfId="6" applyFont="1" applyFill="1" applyBorder="1" applyAlignment="1">
      <alignment vertical="center"/>
    </xf>
    <xf numFmtId="0" fontId="22" fillId="6" borderId="41" xfId="6" applyFont="1" applyFill="1" applyBorder="1" applyAlignment="1">
      <alignment vertical="center"/>
    </xf>
    <xf numFmtId="0" fontId="21" fillId="0" borderId="0" xfId="6" applyFont="1" applyAlignment="1">
      <alignment vertical="center" shrinkToFit="1"/>
    </xf>
    <xf numFmtId="0" fontId="7" fillId="5" borderId="112" xfId="6" applyFont="1" applyFill="1" applyBorder="1" applyAlignment="1">
      <alignment vertical="center" shrinkToFit="1"/>
    </xf>
    <xf numFmtId="0" fontId="8" fillId="5" borderId="112" xfId="6" applyFont="1" applyFill="1" applyBorder="1" applyAlignment="1">
      <alignment horizontal="center" vertical="center" shrinkToFit="1"/>
    </xf>
    <xf numFmtId="0" fontId="5" fillId="5" borderId="112" xfId="6" applyFont="1" applyFill="1" applyBorder="1" applyAlignment="1">
      <alignment vertical="center" shrinkToFit="1"/>
    </xf>
    <xf numFmtId="0" fontId="33" fillId="0" borderId="0" xfId="6" applyFont="1" applyFill="1" applyBorder="1" applyAlignment="1">
      <alignment vertical="center" shrinkToFit="1"/>
    </xf>
    <xf numFmtId="0" fontId="20" fillId="0" borderId="0" xfId="6" applyFont="1" applyAlignment="1">
      <alignment vertical="center" shrinkToFit="1"/>
    </xf>
    <xf numFmtId="0" fontId="21" fillId="6" borderId="43" xfId="6" applyFont="1" applyFill="1" applyBorder="1" applyAlignment="1">
      <alignment horizontal="center" vertical="center" shrinkToFit="1"/>
    </xf>
    <xf numFmtId="0" fontId="21" fillId="6" borderId="43" xfId="6" applyFont="1" applyFill="1" applyBorder="1" applyAlignment="1">
      <alignment horizontal="center" vertical="center" wrapText="1" shrinkToFit="1"/>
    </xf>
    <xf numFmtId="0" fontId="19" fillId="2" borderId="43" xfId="5" applyFont="1" applyFill="1" applyBorder="1" applyAlignment="1">
      <alignment horizontal="center" vertical="center" wrapText="1"/>
    </xf>
    <xf numFmtId="0" fontId="21" fillId="6" borderId="52" xfId="6" applyFont="1" applyFill="1" applyBorder="1" applyAlignment="1">
      <alignment horizontal="center" vertical="center" shrinkToFit="1"/>
    </xf>
    <xf numFmtId="0" fontId="21" fillId="6" borderId="22" xfId="6" applyFont="1" applyFill="1" applyBorder="1" applyAlignment="1">
      <alignment horizontal="center" vertical="center" wrapText="1" shrinkToFit="1"/>
    </xf>
    <xf numFmtId="0" fontId="21" fillId="6" borderId="22" xfId="6" applyFont="1" applyFill="1" applyBorder="1" applyAlignment="1">
      <alignment horizontal="center" vertical="center" shrinkToFit="1"/>
    </xf>
    <xf numFmtId="0" fontId="19" fillId="2" borderId="22" xfId="5" applyFont="1" applyFill="1" applyBorder="1" applyAlignment="1">
      <alignment horizontal="center" vertical="center" wrapText="1"/>
    </xf>
    <xf numFmtId="0" fontId="5" fillId="2" borderId="103" xfId="4" applyFont="1" applyFill="1" applyBorder="1" applyAlignment="1">
      <alignment horizontal="center" vertical="center"/>
    </xf>
    <xf numFmtId="0" fontId="5" fillId="2" borderId="73" xfId="5" applyFont="1" applyFill="1" applyBorder="1" applyAlignment="1">
      <alignment horizontal="center" vertical="center"/>
    </xf>
    <xf numFmtId="188" fontId="5" fillId="0" borderId="43" xfId="3" applyNumberFormat="1" applyFont="1" applyBorder="1" applyAlignment="1">
      <alignment horizontal="right" vertical="center"/>
    </xf>
    <xf numFmtId="178" fontId="5" fillId="0" borderId="43" xfId="1" applyNumberFormat="1" applyFont="1" applyBorder="1">
      <alignment vertical="center"/>
    </xf>
    <xf numFmtId="182" fontId="5" fillId="0" borderId="43" xfId="4" applyNumberFormat="1" applyFont="1" applyBorder="1" applyAlignment="1">
      <alignment vertical="center" shrinkToFit="1"/>
    </xf>
    <xf numFmtId="0" fontId="5" fillId="2" borderId="43" xfId="6" applyFont="1" applyFill="1" applyBorder="1" applyAlignment="1">
      <alignment vertical="center" wrapText="1"/>
    </xf>
    <xf numFmtId="179" fontId="5" fillId="0" borderId="0" xfId="4" applyNumberFormat="1" applyFont="1" applyBorder="1" applyAlignment="1">
      <alignment vertical="center" shrinkToFit="1"/>
    </xf>
    <xf numFmtId="178" fontId="5" fillId="0" borderId="43" xfId="4" applyNumberFormat="1" applyFont="1" applyBorder="1" applyAlignment="1">
      <alignment vertical="center" shrinkToFit="1"/>
    </xf>
    <xf numFmtId="182" fontId="5" fillId="0" borderId="43" xfId="4" applyNumberFormat="1" applyFont="1" applyBorder="1">
      <alignment vertical="center"/>
    </xf>
    <xf numFmtId="178" fontId="5" fillId="0" borderId="43" xfId="1" applyNumberFormat="1" applyFont="1" applyBorder="1" applyAlignment="1">
      <alignment vertical="center" shrinkToFit="1"/>
    </xf>
    <xf numFmtId="179" fontId="5" fillId="0" borderId="0" xfId="4" applyNumberFormat="1" applyFont="1" applyBorder="1">
      <alignment vertical="center"/>
    </xf>
    <xf numFmtId="182" fontId="5" fillId="0" borderId="43" xfId="5" applyNumberFormat="1" applyFont="1" applyBorder="1">
      <alignment vertical="center"/>
    </xf>
    <xf numFmtId="178" fontId="5" fillId="0" borderId="43" xfId="1" applyNumberFormat="1" applyFont="1" applyFill="1" applyBorder="1">
      <alignment vertical="center"/>
    </xf>
    <xf numFmtId="178" fontId="5" fillId="0" borderId="0" xfId="1" applyNumberFormat="1" applyFont="1" applyBorder="1">
      <alignment vertical="center"/>
    </xf>
    <xf numFmtId="182" fontId="5" fillId="0" borderId="0" xfId="5" applyNumberFormat="1" applyFont="1" applyFill="1" applyBorder="1">
      <alignment vertical="center"/>
    </xf>
    <xf numFmtId="182" fontId="5" fillId="0" borderId="0" xfId="5" applyNumberFormat="1" applyFont="1" applyBorder="1">
      <alignment vertical="center"/>
    </xf>
    <xf numFmtId="0" fontId="20" fillId="2" borderId="43" xfId="6" applyFont="1" applyFill="1" applyBorder="1" applyAlignment="1">
      <alignment horizontal="center" vertical="center" shrinkToFit="1"/>
    </xf>
    <xf numFmtId="0" fontId="20" fillId="2" borderId="43" xfId="6" applyFont="1" applyFill="1" applyBorder="1" applyAlignment="1">
      <alignment horizontal="center" vertical="center" wrapText="1" shrinkToFit="1"/>
    </xf>
    <xf numFmtId="182" fontId="5" fillId="0" borderId="43" xfId="5" applyNumberFormat="1" applyFont="1" applyBorder="1" applyAlignment="1">
      <alignment horizontal="right" vertical="center"/>
    </xf>
    <xf numFmtId="182" fontId="5" fillId="0" borderId="43" xfId="5" applyNumberFormat="1" applyFont="1" applyFill="1" applyBorder="1" applyAlignment="1">
      <alignment horizontal="right" vertical="center"/>
    </xf>
    <xf numFmtId="187" fontId="5" fillId="0" borderId="43" xfId="5" applyNumberFormat="1" applyFont="1" applyBorder="1">
      <alignment vertical="center"/>
    </xf>
    <xf numFmtId="181" fontId="5" fillId="0" borderId="43" xfId="5" applyNumberFormat="1" applyFont="1" applyFill="1" applyBorder="1" applyAlignment="1">
      <alignment horizontal="right" vertical="center"/>
    </xf>
    <xf numFmtId="187" fontId="5" fillId="0" borderId="43" xfId="5" applyNumberFormat="1" applyFont="1" applyFill="1" applyBorder="1">
      <alignment vertical="center"/>
    </xf>
    <xf numFmtId="187" fontId="5" fillId="0" borderId="0" xfId="5" applyNumberFormat="1" applyFont="1" applyBorder="1" applyAlignment="1">
      <alignment vertical="center" shrinkToFit="1"/>
    </xf>
    <xf numFmtId="182" fontId="5" fillId="0" borderId="43" xfId="5" applyNumberFormat="1" applyFont="1" applyFill="1" applyBorder="1">
      <alignment vertical="center"/>
    </xf>
    <xf numFmtId="179" fontId="5" fillId="0" borderId="43" xfId="5" applyNumberFormat="1" applyFont="1" applyBorder="1">
      <alignment vertical="center"/>
    </xf>
    <xf numFmtId="182" fontId="5" fillId="0" borderId="43" xfId="3" applyNumberFormat="1" applyFont="1" applyBorder="1">
      <alignment vertical="center"/>
    </xf>
    <xf numFmtId="0" fontId="1" fillId="0" borderId="0" xfId="3" applyFont="1">
      <alignment vertical="center"/>
    </xf>
    <xf numFmtId="0" fontId="34" fillId="0" borderId="0" xfId="3" applyFont="1">
      <alignment vertical="center"/>
    </xf>
    <xf numFmtId="0" fontId="5" fillId="2" borderId="43" xfId="6" applyFont="1" applyFill="1" applyBorder="1" applyAlignment="1">
      <alignment horizontal="center" vertical="center" shrinkToFit="1"/>
    </xf>
    <xf numFmtId="188" fontId="5" fillId="0" borderId="43" xfId="3" applyNumberFormat="1" applyFont="1" applyBorder="1">
      <alignment vertical="center"/>
    </xf>
    <xf numFmtId="188" fontId="5" fillId="0" borderId="43" xfId="3" applyNumberFormat="1" applyFont="1" applyFill="1" applyBorder="1" applyAlignment="1">
      <alignment horizontal="right" vertical="center"/>
    </xf>
    <xf numFmtId="188" fontId="5" fillId="0" borderId="43" xfId="3" applyNumberFormat="1" applyFont="1" applyFill="1" applyBorder="1">
      <alignment vertical="center"/>
    </xf>
    <xf numFmtId="0" fontId="23" fillId="6" borderId="116" xfId="0" applyFont="1" applyFill="1" applyBorder="1">
      <alignment vertical="center"/>
    </xf>
    <xf numFmtId="178" fontId="5" fillId="0" borderId="43" xfId="1" applyNumberFormat="1" applyFont="1" applyFill="1" applyBorder="1" applyAlignment="1">
      <alignment vertical="center" shrinkToFit="1"/>
    </xf>
    <xf numFmtId="0" fontId="5" fillId="2" borderId="56" xfId="5" applyFont="1" applyFill="1" applyBorder="1" applyAlignment="1">
      <alignment horizontal="center" vertical="center"/>
    </xf>
    <xf numFmtId="178" fontId="5" fillId="0" borderId="42" xfId="1" applyNumberFormat="1" applyFont="1" applyBorder="1">
      <alignment vertical="center"/>
    </xf>
    <xf numFmtId="0" fontId="10" fillId="2" borderId="96" xfId="5" applyFont="1" applyFill="1" applyBorder="1" applyAlignment="1">
      <alignment horizontal="center" vertical="center" wrapText="1"/>
    </xf>
    <xf numFmtId="0" fontId="5" fillId="2" borderId="96" xfId="5" applyFont="1" applyFill="1" applyBorder="1" applyAlignment="1">
      <alignment horizontal="center" vertical="center" wrapText="1"/>
    </xf>
    <xf numFmtId="0" fontId="20" fillId="2" borderId="96" xfId="6" applyFont="1" applyFill="1" applyBorder="1" applyAlignment="1">
      <alignment horizontal="center" vertical="center" shrinkToFit="1"/>
    </xf>
    <xf numFmtId="0" fontId="20" fillId="2" borderId="96" xfId="6" applyFont="1" applyFill="1" applyBorder="1" applyAlignment="1">
      <alignment horizontal="center" vertical="center" wrapText="1" shrinkToFit="1"/>
    </xf>
    <xf numFmtId="0" fontId="5" fillId="2" borderId="96" xfId="5" applyFont="1" applyFill="1" applyBorder="1" applyAlignment="1">
      <alignment horizontal="center" vertical="center"/>
    </xf>
    <xf numFmtId="178" fontId="5" fillId="0" borderId="117" xfId="1" applyNumberFormat="1" applyFont="1" applyBorder="1">
      <alignment vertical="center"/>
    </xf>
    <xf numFmtId="178" fontId="5" fillId="0" borderId="118" xfId="1" applyNumberFormat="1" applyFont="1" applyFill="1" applyBorder="1">
      <alignment vertical="center"/>
    </xf>
    <xf numFmtId="178" fontId="5" fillId="0" borderId="119" xfId="1" applyNumberFormat="1" applyFont="1" applyBorder="1">
      <alignment vertical="center"/>
    </xf>
    <xf numFmtId="0" fontId="10" fillId="2" borderId="96" xfId="5" applyFont="1" applyFill="1" applyBorder="1" applyAlignment="1">
      <alignment horizontal="center" vertical="center"/>
    </xf>
    <xf numFmtId="0" fontId="5" fillId="2" borderId="56" xfId="3" applyFont="1" applyFill="1" applyBorder="1" applyAlignment="1">
      <alignment horizontal="center" vertical="center"/>
    </xf>
    <xf numFmtId="0" fontId="10" fillId="2" borderId="96" xfId="3" applyFont="1" applyFill="1" applyBorder="1" applyAlignment="1">
      <alignment horizontal="center" vertical="center"/>
    </xf>
    <xf numFmtId="0" fontId="36" fillId="0" borderId="0" xfId="6" applyFont="1" applyBorder="1" applyAlignment="1">
      <alignment vertical="center" shrinkToFit="1"/>
    </xf>
    <xf numFmtId="0" fontId="1" fillId="0" borderId="91" xfId="3" applyFont="1" applyBorder="1">
      <alignment vertical="center"/>
    </xf>
    <xf numFmtId="0" fontId="1" fillId="0" borderId="92" xfId="3" applyFont="1" applyBorder="1">
      <alignment vertical="center"/>
    </xf>
    <xf numFmtId="0" fontId="1" fillId="0" borderId="93" xfId="3" applyFont="1" applyBorder="1">
      <alignment vertical="center"/>
    </xf>
    <xf numFmtId="0" fontId="5" fillId="2" borderId="39" xfId="3" applyFont="1" applyFill="1" applyBorder="1" applyAlignment="1">
      <alignment horizontal="center" vertical="center"/>
    </xf>
    <xf numFmtId="0" fontId="1" fillId="0" borderId="81" xfId="3" applyFont="1" applyBorder="1">
      <alignment vertical="center"/>
    </xf>
    <xf numFmtId="0" fontId="1" fillId="0" borderId="0" xfId="3" applyFont="1" applyBorder="1">
      <alignment vertical="center"/>
    </xf>
    <xf numFmtId="0" fontId="1" fillId="0" borderId="70" xfId="3" applyFont="1" applyBorder="1">
      <alignment vertical="center"/>
    </xf>
    <xf numFmtId="182" fontId="8" fillId="0" borderId="11" xfId="3" applyNumberFormat="1" applyFont="1" applyBorder="1">
      <alignment vertical="center"/>
    </xf>
    <xf numFmtId="182" fontId="8" fillId="0" borderId="12" xfId="3" applyNumberFormat="1" applyFont="1" applyBorder="1">
      <alignment vertical="center"/>
    </xf>
    <xf numFmtId="182" fontId="8" fillId="0" borderId="20" xfId="3" applyNumberFormat="1" applyFont="1" applyBorder="1">
      <alignment vertical="center"/>
    </xf>
    <xf numFmtId="0" fontId="1" fillId="0" borderId="26" xfId="3" applyFont="1" applyBorder="1">
      <alignment vertical="center"/>
    </xf>
    <xf numFmtId="0" fontId="1" fillId="0" borderId="60" xfId="3" applyFont="1" applyBorder="1">
      <alignment vertical="center"/>
    </xf>
    <xf numFmtId="0" fontId="1" fillId="0" borderId="41" xfId="3" applyFont="1" applyBorder="1">
      <alignment vertical="center"/>
    </xf>
    <xf numFmtId="0" fontId="5" fillId="2" borderId="9" xfId="3" applyFont="1" applyFill="1" applyBorder="1" applyAlignment="1">
      <alignment horizontal="center" vertical="center"/>
    </xf>
    <xf numFmtId="0" fontId="5" fillId="2" borderId="85" xfId="3" applyFont="1" applyFill="1" applyBorder="1" applyAlignment="1">
      <alignment horizontal="center" vertical="center"/>
    </xf>
    <xf numFmtId="0" fontId="5" fillId="2" borderId="66" xfId="3" applyFont="1" applyFill="1" applyBorder="1" applyAlignment="1">
      <alignment horizontal="center" vertical="center"/>
    </xf>
    <xf numFmtId="182" fontId="8" fillId="0" borderId="21" xfId="3" applyNumberFormat="1" applyFont="1" applyBorder="1">
      <alignment vertical="center"/>
    </xf>
    <xf numFmtId="182" fontId="8" fillId="0" borderId="120" xfId="3" applyNumberFormat="1" applyFont="1" applyBorder="1">
      <alignment vertical="center"/>
    </xf>
    <xf numFmtId="182" fontId="8" fillId="0" borderId="121" xfId="3" applyNumberFormat="1" applyFont="1" applyBorder="1">
      <alignment vertical="center"/>
    </xf>
    <xf numFmtId="182" fontId="8" fillId="0" borderId="122" xfId="3" applyNumberFormat="1" applyFont="1" applyBorder="1">
      <alignment vertical="center"/>
    </xf>
    <xf numFmtId="182" fontId="8" fillId="0" borderId="123" xfId="3" applyNumberFormat="1" applyFont="1" applyBorder="1">
      <alignment vertical="center"/>
    </xf>
    <xf numFmtId="182" fontId="8" fillId="0" borderId="124" xfId="3" applyNumberFormat="1" applyFont="1" applyBorder="1">
      <alignment vertical="center"/>
    </xf>
    <xf numFmtId="182" fontId="8" fillId="0" borderId="83" xfId="3" applyNumberFormat="1" applyFont="1" applyBorder="1">
      <alignment vertical="center"/>
    </xf>
    <xf numFmtId="182" fontId="8" fillId="0" borderId="84" xfId="3" applyNumberFormat="1" applyFont="1" applyBorder="1">
      <alignment vertical="center"/>
    </xf>
    <xf numFmtId="0" fontId="1" fillId="0" borderId="0" xfId="3" applyFont="1" applyAlignment="1">
      <alignment vertical="top"/>
    </xf>
    <xf numFmtId="0" fontId="1" fillId="0" borderId="0" xfId="3" applyFont="1" applyBorder="1" applyAlignment="1">
      <alignment horizontal="left" vertical="top"/>
    </xf>
    <xf numFmtId="0" fontId="5" fillId="0" borderId="0" xfId="3" applyFont="1" applyFill="1" applyBorder="1" applyAlignment="1">
      <alignment horizontal="center" vertical="center"/>
    </xf>
    <xf numFmtId="0" fontId="5" fillId="2" borderId="96" xfId="3" applyFont="1" applyFill="1" applyBorder="1" applyAlignment="1">
      <alignment horizontal="center" vertical="center"/>
    </xf>
    <xf numFmtId="0" fontId="5" fillId="0" borderId="10" xfId="3" applyFont="1" applyBorder="1">
      <alignment vertical="center"/>
    </xf>
    <xf numFmtId="182" fontId="5" fillId="0" borderId="94" xfId="3" applyNumberFormat="1" applyFont="1" applyBorder="1">
      <alignment vertical="center"/>
    </xf>
    <xf numFmtId="178" fontId="5" fillId="0" borderId="94" xfId="3" applyNumberFormat="1" applyFont="1" applyBorder="1">
      <alignment vertical="center"/>
    </xf>
    <xf numFmtId="178" fontId="5" fillId="8" borderId="43" xfId="1" applyNumberFormat="1" applyFont="1" applyFill="1" applyBorder="1">
      <alignment vertical="center"/>
    </xf>
    <xf numFmtId="178" fontId="5" fillId="9" borderId="43" xfId="1" applyNumberFormat="1" applyFont="1" applyFill="1" applyBorder="1">
      <alignment vertical="center"/>
    </xf>
    <xf numFmtId="0" fontId="0" fillId="0" borderId="37" xfId="3" applyFont="1" applyBorder="1">
      <alignment vertical="center"/>
    </xf>
    <xf numFmtId="178" fontId="5" fillId="0" borderId="0" xfId="5" applyNumberFormat="1" applyFont="1" applyFill="1">
      <alignment vertical="center"/>
    </xf>
    <xf numFmtId="178" fontId="5" fillId="10" borderId="43" xfId="1" applyNumberFormat="1" applyFont="1" applyFill="1" applyBorder="1">
      <alignment vertical="center"/>
    </xf>
    <xf numFmtId="0" fontId="21" fillId="6" borderId="112" xfId="6" applyFont="1" applyFill="1" applyBorder="1" applyAlignment="1">
      <alignment horizontal="center" vertical="center" shrinkToFit="1"/>
    </xf>
    <xf numFmtId="0" fontId="21" fillId="6" borderId="112" xfId="6" applyFont="1" applyFill="1" applyBorder="1" applyAlignment="1">
      <alignment horizontal="center" vertical="center" wrapText="1" shrinkToFit="1"/>
    </xf>
    <xf numFmtId="0" fontId="5" fillId="2" borderId="43" xfId="5" applyFont="1" applyFill="1" applyBorder="1" applyAlignment="1">
      <alignment horizontal="center" vertical="center"/>
    </xf>
    <xf numFmtId="0" fontId="21" fillId="5" borderId="113" xfId="6" applyFont="1" applyFill="1" applyBorder="1" applyAlignment="1">
      <alignment horizontal="center" vertical="center" shrinkToFit="1"/>
    </xf>
    <xf numFmtId="185" fontId="21" fillId="6" borderId="113" xfId="6" applyNumberFormat="1" applyFont="1" applyFill="1" applyBorder="1" applyAlignment="1">
      <alignment horizontal="center" vertical="center" shrinkToFit="1"/>
    </xf>
    <xf numFmtId="0" fontId="21" fillId="6" borderId="113" xfId="6" applyFont="1" applyFill="1" applyBorder="1" applyAlignment="1">
      <alignment horizontal="center" vertical="center" wrapText="1" shrinkToFit="1"/>
    </xf>
    <xf numFmtId="0" fontId="21" fillId="6" borderId="114" xfId="6" applyFont="1" applyFill="1" applyBorder="1" applyAlignment="1">
      <alignment horizontal="center" vertical="center" shrinkToFit="1"/>
    </xf>
    <xf numFmtId="0" fontId="21" fillId="6" borderId="128" xfId="6" applyFont="1" applyFill="1" applyBorder="1" applyAlignment="1">
      <alignment horizontal="center" vertical="center" wrapText="1" shrinkToFit="1"/>
    </xf>
    <xf numFmtId="0" fontId="21" fillId="6" borderId="129" xfId="6" applyFont="1" applyFill="1" applyBorder="1" applyAlignment="1">
      <alignment horizontal="center" vertical="center" wrapText="1" shrinkToFit="1"/>
    </xf>
    <xf numFmtId="0" fontId="21" fillId="6" borderId="130" xfId="6" applyFont="1" applyFill="1" applyBorder="1" applyAlignment="1">
      <alignment horizontal="center" vertical="center" wrapText="1" shrinkToFit="1"/>
    </xf>
    <xf numFmtId="178" fontId="5" fillId="8" borderId="43" xfId="1" applyNumberFormat="1" applyFont="1" applyFill="1" applyBorder="1" applyAlignment="1">
      <alignment vertical="center" shrinkToFit="1"/>
    </xf>
    <xf numFmtId="182" fontId="5" fillId="10" borderId="43" xfId="3" applyNumberFormat="1" applyFont="1" applyFill="1" applyBorder="1">
      <alignment vertical="center"/>
    </xf>
    <xf numFmtId="178" fontId="5" fillId="10" borderId="96" xfId="1" applyNumberFormat="1" applyFont="1" applyFill="1" applyBorder="1">
      <alignment vertical="center"/>
    </xf>
    <xf numFmtId="178" fontId="5" fillId="11" borderId="43" xfId="1" applyNumberFormat="1" applyFont="1" applyFill="1" applyBorder="1">
      <alignment vertical="center"/>
    </xf>
    <xf numFmtId="0" fontId="21" fillId="5" borderId="112" xfId="6" applyFont="1" applyFill="1" applyBorder="1" applyAlignment="1">
      <alignment horizontal="center" vertical="center" shrinkToFit="1"/>
    </xf>
    <xf numFmtId="0" fontId="21" fillId="5" borderId="112" xfId="6" applyFont="1" applyFill="1" applyBorder="1" applyAlignment="1">
      <alignment horizontal="center" vertical="center" shrinkToFit="1"/>
    </xf>
    <xf numFmtId="178" fontId="5" fillId="0" borderId="117" xfId="1" applyNumberFormat="1" applyFont="1" applyFill="1" applyBorder="1">
      <alignment vertical="center"/>
    </xf>
    <xf numFmtId="178" fontId="5" fillId="0" borderId="119" xfId="1" applyNumberFormat="1" applyFont="1" applyFill="1" applyBorder="1">
      <alignment vertical="center"/>
    </xf>
    <xf numFmtId="178" fontId="5" fillId="0" borderId="43" xfId="1" applyNumberFormat="1" applyFont="1" applyFill="1" applyBorder="1" applyAlignment="1">
      <alignment horizontal="right" vertical="center"/>
    </xf>
    <xf numFmtId="0" fontId="5" fillId="0" borderId="43" xfId="4" applyFont="1" applyBorder="1">
      <alignment vertical="center"/>
    </xf>
    <xf numFmtId="0" fontId="0" fillId="0" borderId="0" xfId="4" applyFont="1" applyFill="1" applyBorder="1" applyAlignment="1">
      <alignment horizontal="left" vertical="top"/>
    </xf>
    <xf numFmtId="0" fontId="1" fillId="0" borderId="0" xfId="4" applyFont="1" applyFill="1" applyBorder="1" applyAlignment="1">
      <alignment horizontal="left" vertical="top" wrapText="1"/>
    </xf>
    <xf numFmtId="0" fontId="6" fillId="0" borderId="0" xfId="6" applyFont="1" applyFill="1" applyBorder="1" applyAlignment="1">
      <alignment vertical="center" wrapText="1"/>
    </xf>
    <xf numFmtId="0" fontId="5" fillId="0" borderId="0" xfId="4" applyFont="1" applyFill="1" applyBorder="1">
      <alignment vertical="center"/>
    </xf>
    <xf numFmtId="0" fontId="19" fillId="0" borderId="0" xfId="4" applyFont="1">
      <alignment vertical="center"/>
    </xf>
    <xf numFmtId="0" fontId="5" fillId="2" borderId="0" xfId="4" applyFont="1" applyFill="1" applyBorder="1" applyAlignment="1">
      <alignment horizontal="center" vertical="center"/>
    </xf>
    <xf numFmtId="0" fontId="19" fillId="2" borderId="0" xfId="4" applyFont="1" applyFill="1" applyBorder="1" applyAlignment="1">
      <alignment horizontal="center" vertical="center"/>
    </xf>
    <xf numFmtId="182" fontId="19" fillId="0" borderId="0" xfId="4" applyNumberFormat="1" applyFont="1" applyBorder="1">
      <alignment vertical="center"/>
    </xf>
    <xf numFmtId="182" fontId="5" fillId="0" borderId="0" xfId="4" applyNumberFormat="1" applyFont="1" applyBorder="1">
      <alignment vertical="center"/>
    </xf>
    <xf numFmtId="190" fontId="19" fillId="0" borderId="0" xfId="4" applyNumberFormat="1" applyFont="1">
      <alignment vertical="center"/>
    </xf>
    <xf numFmtId="0" fontId="5" fillId="2" borderId="43" xfId="4" applyFont="1" applyFill="1" applyBorder="1" applyAlignment="1">
      <alignment horizontal="center" vertical="center"/>
    </xf>
    <xf numFmtId="0" fontId="0" fillId="0" borderId="0" xfId="4" applyFont="1" applyFill="1" applyBorder="1" applyAlignment="1">
      <alignment horizontal="left" vertical="top" wrapText="1"/>
    </xf>
    <xf numFmtId="178" fontId="5" fillId="0" borderId="43" xfId="4" applyNumberFormat="1" applyFont="1" applyFill="1" applyBorder="1">
      <alignment vertical="center"/>
    </xf>
    <xf numFmtId="0" fontId="5" fillId="2" borderId="19" xfId="5" applyFont="1" applyFill="1" applyBorder="1" applyAlignment="1">
      <alignment horizontal="center" vertical="center"/>
    </xf>
    <xf numFmtId="0" fontId="21" fillId="6" borderId="112" xfId="6" applyFont="1" applyFill="1" applyBorder="1" applyAlignment="1">
      <alignment horizontal="center" vertical="center" shrinkToFit="1"/>
    </xf>
    <xf numFmtId="0" fontId="0" fillId="0" borderId="0" xfId="4" applyFont="1" applyFill="1" applyBorder="1" applyAlignment="1">
      <alignment vertical="top"/>
    </xf>
    <xf numFmtId="0" fontId="0" fillId="0" borderId="0" xfId="4" applyFont="1" applyFill="1" applyBorder="1" applyAlignment="1">
      <alignment vertical="top" wrapText="1"/>
    </xf>
    <xf numFmtId="178" fontId="0" fillId="0" borderId="0" xfId="1" applyNumberFormat="1" applyFont="1" applyFill="1" applyBorder="1" applyAlignment="1">
      <alignment vertical="top" wrapText="1"/>
    </xf>
    <xf numFmtId="178" fontId="5" fillId="0" borderId="0" xfId="1" applyNumberFormat="1" applyFont="1">
      <alignment vertical="center"/>
    </xf>
    <xf numFmtId="0" fontId="5" fillId="0" borderId="0" xfId="4" applyFont="1" applyAlignment="1">
      <alignment vertical="center" wrapText="1"/>
    </xf>
    <xf numFmtId="182" fontId="8" fillId="0" borderId="0" xfId="3" applyNumberFormat="1" applyFont="1" applyBorder="1">
      <alignment vertical="center"/>
    </xf>
    <xf numFmtId="182" fontId="8" fillId="0" borderId="131" xfId="3" applyNumberFormat="1" applyFont="1" applyBorder="1">
      <alignment vertical="center"/>
    </xf>
    <xf numFmtId="182" fontId="8" fillId="0" borderId="95" xfId="3" applyNumberFormat="1" applyFont="1" applyBorder="1">
      <alignment vertical="center"/>
    </xf>
    <xf numFmtId="182" fontId="8" fillId="0" borderId="132" xfId="3" applyNumberFormat="1" applyFont="1" applyBorder="1">
      <alignment vertical="center"/>
    </xf>
    <xf numFmtId="182" fontId="8" fillId="0" borderId="66" xfId="3" applyNumberFormat="1" applyFont="1" applyBorder="1">
      <alignment vertical="center"/>
    </xf>
    <xf numFmtId="178" fontId="8" fillId="0" borderId="10" xfId="1" applyNumberFormat="1" applyFont="1" applyBorder="1">
      <alignment vertical="center"/>
    </xf>
    <xf numFmtId="178" fontId="8" fillId="0" borderId="66" xfId="1" applyNumberFormat="1" applyFont="1" applyBorder="1">
      <alignment vertical="center"/>
    </xf>
    <xf numFmtId="0" fontId="25" fillId="5" borderId="112" xfId="6" applyFont="1" applyFill="1" applyBorder="1" applyAlignment="1">
      <alignment horizontal="center" vertical="center" shrinkToFit="1"/>
    </xf>
    <xf numFmtId="0" fontId="21" fillId="6" borderId="112" xfId="6" applyFont="1" applyFill="1" applyBorder="1" applyAlignment="1">
      <alignment horizontal="center" vertical="center" shrinkToFit="1"/>
    </xf>
    <xf numFmtId="0" fontId="8" fillId="5" borderId="112" xfId="6" applyFont="1" applyFill="1" applyBorder="1" applyAlignment="1">
      <alignment horizontal="center" vertical="center" shrinkToFit="1"/>
    </xf>
    <xf numFmtId="0" fontId="25" fillId="5" borderId="112" xfId="6" applyFont="1" applyFill="1" applyBorder="1" applyAlignment="1">
      <alignment horizontal="center" vertical="center" shrinkToFit="1"/>
    </xf>
    <xf numFmtId="0" fontId="21" fillId="6" borderId="114" xfId="6" applyFont="1" applyFill="1" applyBorder="1" applyAlignment="1">
      <alignment horizontal="center" vertical="center" wrapText="1" shrinkToFit="1"/>
    </xf>
    <xf numFmtId="0" fontId="21" fillId="6" borderId="112" xfId="6" applyFont="1" applyFill="1" applyBorder="1" applyAlignment="1">
      <alignment horizontal="center" vertical="center" shrinkToFit="1"/>
    </xf>
    <xf numFmtId="0" fontId="21" fillId="6" borderId="112" xfId="6" applyFont="1" applyFill="1" applyBorder="1" applyAlignment="1">
      <alignment horizontal="center" vertical="center" wrapText="1" shrinkToFit="1"/>
    </xf>
    <xf numFmtId="0" fontId="22" fillId="0" borderId="0" xfId="6" applyFont="1" applyBorder="1" applyAlignment="1">
      <alignment vertical="center"/>
    </xf>
    <xf numFmtId="0" fontId="21" fillId="12" borderId="112" xfId="6" applyFont="1" applyFill="1" applyBorder="1" applyAlignment="1">
      <alignment horizontal="center" vertical="center" shrinkToFit="1"/>
    </xf>
    <xf numFmtId="0" fontId="21" fillId="12" borderId="113" xfId="6" applyFont="1" applyFill="1" applyBorder="1" applyAlignment="1">
      <alignment horizontal="center" vertical="center" wrapText="1" shrinkToFit="1"/>
    </xf>
    <xf numFmtId="0" fontId="20" fillId="12" borderId="112" xfId="6" applyFont="1" applyFill="1" applyBorder="1" applyAlignment="1">
      <alignment vertical="center" shrinkToFit="1"/>
    </xf>
    <xf numFmtId="188" fontId="5" fillId="10" borderId="43" xfId="3" applyNumberFormat="1" applyFont="1" applyFill="1" applyBorder="1" applyAlignment="1">
      <alignment horizontal="right" vertical="center"/>
    </xf>
    <xf numFmtId="0" fontId="5" fillId="8" borderId="0" xfId="5" applyFont="1" applyFill="1" applyBorder="1" applyAlignment="1">
      <alignment horizontal="center" vertical="center"/>
    </xf>
    <xf numFmtId="0" fontId="21" fillId="12" borderId="112" xfId="6" applyFont="1" applyFill="1" applyBorder="1" applyAlignment="1">
      <alignment horizontal="center" vertical="center" wrapText="1" shrinkToFit="1"/>
    </xf>
    <xf numFmtId="0" fontId="21" fillId="0" borderId="0" xfId="6" applyFont="1" applyFill="1" applyBorder="1" applyAlignment="1">
      <alignment vertical="center" shrinkToFit="1"/>
    </xf>
    <xf numFmtId="0" fontId="21" fillId="0" borderId="0" xfId="6" applyFont="1" applyFill="1" applyBorder="1" applyAlignment="1">
      <alignment horizontal="center" vertical="center" wrapText="1" shrinkToFit="1"/>
    </xf>
    <xf numFmtId="0" fontId="21" fillId="0" borderId="137" xfId="6" applyFont="1" applyFill="1" applyBorder="1" applyAlignment="1">
      <alignment vertical="center" shrinkToFit="1"/>
    </xf>
    <xf numFmtId="0" fontId="21" fillId="0" borderId="137" xfId="6" applyFont="1" applyFill="1" applyBorder="1" applyAlignment="1">
      <alignment horizontal="center" vertical="center" shrinkToFit="1"/>
    </xf>
    <xf numFmtId="0" fontId="21" fillId="0" borderId="138" xfId="6" applyFont="1" applyFill="1" applyBorder="1" applyAlignment="1">
      <alignment vertical="center" shrinkToFit="1"/>
    </xf>
    <xf numFmtId="0" fontId="21" fillId="0" borderId="138" xfId="6" applyFont="1" applyFill="1" applyBorder="1" applyAlignment="1">
      <alignment horizontal="center" vertical="center" shrinkToFit="1"/>
    </xf>
    <xf numFmtId="0" fontId="26" fillId="0" borderId="70" xfId="6" applyFont="1" applyFill="1" applyBorder="1" applyAlignment="1">
      <alignment vertical="center"/>
    </xf>
    <xf numFmtId="0" fontId="8" fillId="5" borderId="112" xfId="6" applyFont="1" applyFill="1" applyBorder="1" applyAlignment="1">
      <alignment horizontal="center" vertical="center" shrinkToFit="1"/>
    </xf>
    <xf numFmtId="182" fontId="25" fillId="0" borderId="137" xfId="6" applyNumberFormat="1" applyFont="1" applyBorder="1" applyAlignment="1">
      <alignment horizontal="right" vertical="center" shrinkToFit="1"/>
    </xf>
    <xf numFmtId="0" fontId="25" fillId="0" borderId="137" xfId="6" applyFont="1" applyBorder="1" applyAlignment="1">
      <alignment horizontal="right" vertical="center" shrinkToFit="1"/>
    </xf>
    <xf numFmtId="0" fontId="21" fillId="5" borderId="126" xfId="6" applyFont="1" applyFill="1" applyBorder="1" applyAlignment="1">
      <alignment vertical="center" shrinkToFit="1"/>
    </xf>
    <xf numFmtId="0" fontId="24" fillId="5" borderId="126" xfId="6" applyFont="1" applyFill="1" applyBorder="1" applyAlignment="1">
      <alignment vertical="center" shrinkToFit="1"/>
    </xf>
    <xf numFmtId="0" fontId="25" fillId="5" borderId="126" xfId="6" applyFont="1" applyFill="1" applyBorder="1" applyAlignment="1">
      <alignment horizontal="center" vertical="center" shrinkToFit="1"/>
    </xf>
    <xf numFmtId="0" fontId="23" fillId="5" borderId="126" xfId="6" applyFont="1" applyFill="1" applyBorder="1" applyAlignment="1">
      <alignment vertical="center" shrinkToFit="1"/>
    </xf>
    <xf numFmtId="182" fontId="25" fillId="0" borderId="0" xfId="6" applyNumberFormat="1" applyFont="1" applyFill="1" applyBorder="1" applyAlignment="1">
      <alignment horizontal="right" vertical="center" shrinkToFit="1"/>
    </xf>
    <xf numFmtId="0" fontId="21" fillId="0" borderId="0" xfId="6" applyFont="1" applyFill="1" applyBorder="1" applyAlignment="1">
      <alignment horizontal="center" vertical="center" shrinkToFit="1"/>
    </xf>
    <xf numFmtId="182" fontId="25" fillId="0" borderId="137" xfId="6" applyNumberFormat="1" applyFont="1" applyFill="1" applyBorder="1" applyAlignment="1">
      <alignment horizontal="right" vertical="center" shrinkToFit="1"/>
    </xf>
    <xf numFmtId="0" fontId="26" fillId="0" borderId="93" xfId="6" applyFont="1" applyFill="1" applyBorder="1" applyAlignment="1">
      <alignment vertical="center"/>
    </xf>
    <xf numFmtId="0" fontId="26" fillId="0" borderId="41" xfId="6" applyFont="1" applyFill="1" applyBorder="1" applyAlignment="1">
      <alignment vertical="center"/>
    </xf>
    <xf numFmtId="0" fontId="7" fillId="0" borderId="134" xfId="6" applyFont="1" applyBorder="1" applyAlignment="1">
      <alignment vertical="center" shrinkToFit="1"/>
    </xf>
    <xf numFmtId="0" fontId="26" fillId="0" borderId="92" xfId="6" applyFont="1" applyFill="1" applyBorder="1" applyAlignment="1">
      <alignment vertical="center"/>
    </xf>
    <xf numFmtId="0" fontId="26" fillId="0" borderId="133" xfId="6" applyFont="1" applyFill="1" applyBorder="1" applyAlignment="1">
      <alignment vertical="center"/>
    </xf>
    <xf numFmtId="0" fontId="24" fillId="0" borderId="0" xfId="6" applyFont="1" applyFill="1" applyBorder="1" applyAlignment="1">
      <alignment vertical="center" shrinkToFit="1"/>
    </xf>
    <xf numFmtId="0" fontId="25" fillId="0" borderId="0" xfId="6" applyFont="1" applyFill="1" applyBorder="1" applyAlignment="1">
      <alignment vertical="center" shrinkToFit="1"/>
    </xf>
    <xf numFmtId="182" fontId="25" fillId="0" borderId="0" xfId="6" applyNumberFormat="1" applyFont="1" applyBorder="1" applyAlignment="1">
      <alignment horizontal="right" vertical="center" shrinkToFit="1"/>
    </xf>
    <xf numFmtId="0" fontId="23" fillId="0" borderId="0" xfId="6" applyFont="1" applyFill="1" applyBorder="1" applyAlignment="1">
      <alignment vertical="center" shrinkToFit="1"/>
    </xf>
    <xf numFmtId="0" fontId="20" fillId="0" borderId="0" xfId="6" applyFont="1" applyFill="1" applyBorder="1" applyAlignment="1">
      <alignment vertical="center" shrinkToFit="1"/>
    </xf>
    <xf numFmtId="180" fontId="25" fillId="0" borderId="0" xfId="6" applyNumberFormat="1" applyFont="1" applyFill="1" applyBorder="1" applyAlignment="1">
      <alignment vertical="center" shrinkToFit="1"/>
    </xf>
    <xf numFmtId="0" fontId="25" fillId="0" borderId="0" xfId="6" applyFont="1" applyBorder="1" applyAlignment="1">
      <alignment horizontal="right" vertical="center" shrinkToFit="1"/>
    </xf>
    <xf numFmtId="0" fontId="21" fillId="6" borderId="112" xfId="6" applyFont="1" applyFill="1" applyBorder="1" applyAlignment="1">
      <alignment horizontal="center" vertical="center" wrapText="1" shrinkToFit="1"/>
    </xf>
    <xf numFmtId="0" fontId="5" fillId="2" borderId="43" xfId="5" applyFont="1" applyFill="1" applyBorder="1" applyAlignment="1">
      <alignment horizontal="center" vertical="center"/>
    </xf>
    <xf numFmtId="0" fontId="21" fillId="6" borderId="112" xfId="6" applyFont="1" applyFill="1" applyBorder="1" applyAlignment="1">
      <alignment horizontal="center" vertical="center" wrapText="1" shrinkToFit="1"/>
    </xf>
    <xf numFmtId="0" fontId="21" fillId="6" borderId="112" xfId="6" applyFont="1" applyFill="1" applyBorder="1" applyAlignment="1">
      <alignment horizontal="center" vertical="center" shrinkToFit="1"/>
    </xf>
    <xf numFmtId="0" fontId="25" fillId="5" borderId="112" xfId="6" applyFont="1" applyFill="1" applyBorder="1" applyAlignment="1">
      <alignment horizontal="center" vertical="center" shrinkToFit="1"/>
    </xf>
    <xf numFmtId="0" fontId="21" fillId="6" borderId="112" xfId="6" applyFont="1" applyFill="1" applyBorder="1" applyAlignment="1">
      <alignment horizontal="center" vertical="center" shrinkToFit="1"/>
    </xf>
    <xf numFmtId="0" fontId="21" fillId="6" borderId="112" xfId="6" applyFont="1" applyFill="1" applyBorder="1" applyAlignment="1">
      <alignment horizontal="center" vertical="center" wrapText="1" shrinkToFit="1"/>
    </xf>
    <xf numFmtId="178" fontId="5" fillId="0" borderId="43" xfId="1" applyNumberFormat="1" applyFont="1" applyFill="1" applyBorder="1" applyProtection="1">
      <alignment vertical="center"/>
    </xf>
    <xf numFmtId="178" fontId="5" fillId="8" borderId="43" xfId="1" applyNumberFormat="1" applyFont="1" applyFill="1" applyBorder="1" applyProtection="1">
      <alignment vertical="center"/>
    </xf>
    <xf numFmtId="182" fontId="8" fillId="0" borderId="139" xfId="4" applyNumberFormat="1" applyFont="1" applyBorder="1" applyAlignment="1">
      <alignment vertical="center" shrinkToFit="1"/>
    </xf>
    <xf numFmtId="182" fontId="25" fillId="0" borderId="127" xfId="6" applyNumberFormat="1" applyFont="1" applyBorder="1" applyAlignment="1">
      <alignment horizontal="right" vertical="center" shrinkToFit="1"/>
    </xf>
    <xf numFmtId="0" fontId="21" fillId="6" borderId="112" xfId="6" applyFont="1" applyFill="1" applyBorder="1" applyAlignment="1">
      <alignment horizontal="center" vertical="center" shrinkToFit="1"/>
    </xf>
    <xf numFmtId="0" fontId="21" fillId="6" borderId="112" xfId="6" applyFont="1" applyFill="1" applyBorder="1" applyAlignment="1">
      <alignment horizontal="center" vertical="center" wrapText="1" shrinkToFit="1"/>
    </xf>
    <xf numFmtId="179" fontId="25" fillId="0" borderId="112" xfId="6" applyNumberFormat="1" applyFont="1" applyBorder="1" applyAlignment="1">
      <alignment horizontal="right" vertical="center" shrinkToFit="1"/>
    </xf>
    <xf numFmtId="0" fontId="21" fillId="2" borderId="112" xfId="6" applyFont="1" applyFill="1" applyBorder="1" applyAlignment="1">
      <alignment horizontal="center" vertical="center" shrinkToFit="1"/>
    </xf>
    <xf numFmtId="0" fontId="26" fillId="6" borderId="98" xfId="6" applyFont="1" applyFill="1" applyBorder="1" applyAlignment="1">
      <alignment horizontal="left" vertical="center"/>
    </xf>
    <xf numFmtId="0" fontId="26" fillId="6" borderId="16" xfId="6" applyFont="1" applyFill="1" applyBorder="1" applyAlignment="1">
      <alignment horizontal="left" vertical="center"/>
    </xf>
    <xf numFmtId="0" fontId="32" fillId="0" borderId="0" xfId="6" applyFont="1" applyAlignment="1">
      <alignment horizontal="left" vertical="center" shrinkToFit="1"/>
    </xf>
    <xf numFmtId="0" fontId="5" fillId="0" borderId="0" xfId="6" applyFont="1" applyAlignment="1">
      <alignment horizontal="left" vertical="center" shrinkToFit="1"/>
    </xf>
    <xf numFmtId="179" fontId="8" fillId="0" borderId="0" xfId="6" applyNumberFormat="1" applyFont="1" applyAlignment="1">
      <alignment horizontal="right" vertical="center" shrinkToFit="1"/>
    </xf>
    <xf numFmtId="0" fontId="20" fillId="0" borderId="0" xfId="6" applyFont="1" applyAlignment="1">
      <alignment horizontal="right" vertical="center" shrinkToFit="1"/>
    </xf>
    <xf numFmtId="0" fontId="20" fillId="0" borderId="0" xfId="6" applyFont="1" applyAlignment="1">
      <alignment horizontal="left" vertical="center" shrinkToFit="1"/>
    </xf>
    <xf numFmtId="0" fontId="40" fillId="0" borderId="0" xfId="6" applyFont="1" applyAlignment="1">
      <alignment horizontal="right" vertical="center" shrinkToFit="1"/>
    </xf>
    <xf numFmtId="0" fontId="5" fillId="0" borderId="0" xfId="6" applyFont="1" applyAlignment="1">
      <alignment horizontal="right" vertical="center" shrinkToFit="1"/>
    </xf>
    <xf numFmtId="179" fontId="31" fillId="0" borderId="112" xfId="6" applyNumberFormat="1" applyFont="1" applyBorder="1" applyAlignment="1">
      <alignment horizontal="right" vertical="center" shrinkToFit="1"/>
    </xf>
    <xf numFmtId="0" fontId="40" fillId="0" borderId="0" xfId="6" applyFont="1" applyAlignment="1">
      <alignment vertical="center" shrinkToFit="1"/>
    </xf>
    <xf numFmtId="0" fontId="26" fillId="6" borderId="105" xfId="6" applyFont="1" applyFill="1" applyBorder="1" applyAlignment="1">
      <alignment horizontal="right" vertical="center"/>
    </xf>
    <xf numFmtId="0" fontId="26" fillId="6" borderId="37" xfId="6" applyFont="1" applyFill="1" applyBorder="1" applyAlignment="1">
      <alignment horizontal="right" vertical="center"/>
    </xf>
    <xf numFmtId="0" fontId="36" fillId="0" borderId="0" xfId="6" applyFont="1" applyAlignment="1">
      <alignment horizontal="right" vertical="center" shrinkToFit="1"/>
    </xf>
    <xf numFmtId="0" fontId="26" fillId="6" borderId="99" xfId="6" applyFont="1" applyFill="1" applyBorder="1" applyAlignment="1">
      <alignment horizontal="right" vertical="center"/>
    </xf>
    <xf numFmtId="0" fontId="26" fillId="0" borderId="0" xfId="6" applyFont="1" applyAlignment="1">
      <alignment horizontal="right" vertical="center"/>
    </xf>
    <xf numFmtId="0" fontId="26" fillId="6" borderId="67" xfId="6" applyFont="1" applyFill="1" applyBorder="1" applyAlignment="1">
      <alignment horizontal="right" vertical="center"/>
    </xf>
    <xf numFmtId="182" fontId="8" fillId="0" borderId="0" xfId="6" applyNumberFormat="1" applyFont="1" applyAlignment="1">
      <alignment horizontal="right" vertical="center" shrinkToFit="1"/>
    </xf>
    <xf numFmtId="182" fontId="26" fillId="0" borderId="0" xfId="6" applyNumberFormat="1" applyFont="1" applyAlignment="1">
      <alignment horizontal="right" vertical="center"/>
    </xf>
    <xf numFmtId="0" fontId="21" fillId="6" borderId="112" xfId="6" applyFont="1" applyFill="1" applyBorder="1" applyAlignment="1">
      <alignment horizontal="center" vertical="center" shrinkToFit="1"/>
    </xf>
    <xf numFmtId="0" fontId="7" fillId="0" borderId="0" xfId="6" applyFont="1" applyAlignment="1">
      <alignment vertical="center" shrinkToFit="1"/>
    </xf>
    <xf numFmtId="185" fontId="26" fillId="6" borderId="91" xfId="6" applyNumberFormat="1" applyFont="1" applyFill="1" applyBorder="1">
      <alignment vertical="center"/>
    </xf>
    <xf numFmtId="185" fontId="26" fillId="6" borderId="92" xfId="6" applyNumberFormat="1" applyFont="1" applyFill="1" applyBorder="1">
      <alignment vertical="center"/>
    </xf>
    <xf numFmtId="185" fontId="26" fillId="6" borderId="93" xfId="6" applyNumberFormat="1" applyFont="1" applyFill="1" applyBorder="1">
      <alignment vertical="center"/>
    </xf>
    <xf numFmtId="0" fontId="26" fillId="0" borderId="0" xfId="6" applyFont="1">
      <alignment vertical="center"/>
    </xf>
    <xf numFmtId="185" fontId="26" fillId="6" borderId="26" xfId="6" applyNumberFormat="1" applyFont="1" applyFill="1" applyBorder="1">
      <alignment vertical="center"/>
    </xf>
    <xf numFmtId="185" fontId="26" fillId="6" borderId="60" xfId="6" applyNumberFormat="1" applyFont="1" applyFill="1" applyBorder="1">
      <alignment vertical="center"/>
    </xf>
    <xf numFmtId="185" fontId="26" fillId="6" borderId="41" xfId="6" applyNumberFormat="1" applyFont="1" applyFill="1" applyBorder="1">
      <alignment vertical="center"/>
    </xf>
    <xf numFmtId="0" fontId="22" fillId="0" borderId="0" xfId="6" applyFont="1">
      <alignment vertical="center"/>
    </xf>
    <xf numFmtId="0" fontId="5" fillId="2" borderId="43" xfId="5" applyFont="1" applyFill="1" applyBorder="1" applyAlignment="1">
      <alignment horizontal="center" vertical="center"/>
    </xf>
    <xf numFmtId="0" fontId="5" fillId="2" borderId="56" xfId="4" applyFont="1" applyFill="1" applyBorder="1">
      <alignment vertical="center"/>
    </xf>
    <xf numFmtId="0" fontId="5" fillId="2" borderId="56" xfId="6" applyFont="1" applyFill="1" applyBorder="1" applyAlignment="1">
      <alignment vertical="center" wrapText="1"/>
    </xf>
    <xf numFmtId="0" fontId="5" fillId="2" borderId="56" xfId="5" applyFont="1" applyFill="1" applyBorder="1" applyAlignment="1">
      <alignment horizontal="left" vertical="center"/>
    </xf>
    <xf numFmtId="0" fontId="5" fillId="15" borderId="43" xfId="5" applyFont="1" applyFill="1" applyBorder="1" applyAlignment="1">
      <alignment horizontal="center" vertical="center"/>
    </xf>
    <xf numFmtId="0" fontId="5" fillId="15" borderId="43" xfId="5" applyFont="1" applyFill="1" applyBorder="1">
      <alignment vertical="center"/>
    </xf>
    <xf numFmtId="0" fontId="5" fillId="2" borderId="43" xfId="4" applyFont="1" applyFill="1" applyBorder="1" applyAlignment="1">
      <alignment horizontal="center" vertical="center"/>
    </xf>
    <xf numFmtId="0" fontId="25" fillId="5" borderId="112" xfId="6" applyFont="1" applyFill="1" applyBorder="1" applyAlignment="1">
      <alignment horizontal="center" vertical="center" shrinkToFit="1"/>
    </xf>
    <xf numFmtId="0" fontId="21" fillId="6" borderId="112" xfId="6" applyFont="1" applyFill="1" applyBorder="1" applyAlignment="1">
      <alignment horizontal="center" vertical="center" shrinkToFit="1"/>
    </xf>
    <xf numFmtId="0" fontId="21" fillId="6" borderId="112" xfId="6" applyFont="1" applyFill="1" applyBorder="1" applyAlignment="1">
      <alignment horizontal="center" vertical="center" wrapText="1" shrinkToFit="1"/>
    </xf>
    <xf numFmtId="180" fontId="25" fillId="5" borderId="112" xfId="6" applyNumberFormat="1" applyFont="1" applyFill="1" applyBorder="1" applyAlignment="1">
      <alignment horizontal="right" vertical="center" shrinkToFit="1"/>
    </xf>
    <xf numFmtId="0" fontId="0" fillId="0" borderId="37" xfId="4" applyFont="1" applyBorder="1">
      <alignment vertical="center"/>
    </xf>
    <xf numFmtId="0" fontId="25" fillId="5" borderId="112" xfId="6" applyFont="1" applyFill="1" applyBorder="1" applyAlignment="1">
      <alignment horizontal="center" vertical="center" shrinkToFit="1"/>
    </xf>
    <xf numFmtId="178" fontId="5" fillId="10" borderId="43" xfId="1" applyNumberFormat="1" applyFont="1" applyFill="1" applyBorder="1" applyProtection="1">
      <alignment vertical="center"/>
    </xf>
    <xf numFmtId="178" fontId="5" fillId="16" borderId="43" xfId="1" applyNumberFormat="1" applyFont="1" applyFill="1" applyBorder="1" applyProtection="1">
      <alignment vertical="center"/>
    </xf>
    <xf numFmtId="0" fontId="0" fillId="0" borderId="0" xfId="4" applyFont="1" applyFill="1" applyBorder="1" applyAlignment="1">
      <alignment horizontal="left" vertical="top" wrapText="1"/>
    </xf>
    <xf numFmtId="0" fontId="0" fillId="0" borderId="43" xfId="4" applyFont="1" applyFill="1" applyBorder="1" applyAlignment="1">
      <alignment horizontal="left" vertical="top" wrapText="1"/>
    </xf>
    <xf numFmtId="183" fontId="5" fillId="0" borderId="43" xfId="4" applyNumberFormat="1" applyFont="1" applyBorder="1" applyAlignment="1">
      <alignment horizontal="right" vertical="center"/>
    </xf>
    <xf numFmtId="0" fontId="1" fillId="0" borderId="37" xfId="4" applyFont="1" applyBorder="1" applyAlignment="1">
      <alignment horizontal="left" vertical="center"/>
    </xf>
    <xf numFmtId="183" fontId="5" fillId="0" borderId="43" xfId="4" applyNumberFormat="1" applyFont="1" applyBorder="1" applyAlignment="1">
      <alignment horizontal="right" vertical="center" shrinkToFit="1"/>
    </xf>
    <xf numFmtId="178" fontId="5" fillId="2" borderId="43" xfId="1" applyNumberFormat="1" applyFont="1" applyFill="1" applyBorder="1" applyAlignment="1">
      <alignment horizontal="left" vertical="center" shrinkToFit="1"/>
    </xf>
    <xf numFmtId="0" fontId="5" fillId="9" borderId="43" xfId="4" applyFont="1" applyFill="1" applyBorder="1" applyAlignment="1">
      <alignment horizontal="left" vertical="center"/>
    </xf>
    <xf numFmtId="183" fontId="5" fillId="0" borderId="43" xfId="2" applyNumberFormat="1" applyFont="1" applyBorder="1" applyAlignment="1">
      <alignment horizontal="right" vertical="center" shrinkToFit="1"/>
    </xf>
    <xf numFmtId="0" fontId="19" fillId="0" borderId="0" xfId="4" applyFont="1" applyBorder="1" applyAlignment="1">
      <alignment horizontal="left" vertical="top" wrapText="1"/>
    </xf>
    <xf numFmtId="0" fontId="0" fillId="0" borderId="37" xfId="4" applyFont="1" applyBorder="1" applyAlignment="1">
      <alignment horizontal="center" vertical="center"/>
    </xf>
    <xf numFmtId="0" fontId="1" fillId="0" borderId="37" xfId="4" applyFont="1" applyBorder="1" applyAlignment="1">
      <alignment horizontal="center" vertical="center"/>
    </xf>
    <xf numFmtId="183" fontId="5" fillId="0" borderId="43" xfId="2" applyNumberFormat="1" applyFont="1" applyBorder="1" applyAlignment="1">
      <alignment horizontal="right" vertical="center"/>
    </xf>
    <xf numFmtId="0" fontId="5" fillId="2" borderId="43" xfId="4" applyFont="1" applyFill="1" applyBorder="1" applyAlignment="1">
      <alignment horizontal="left" vertical="center" shrinkToFit="1"/>
    </xf>
    <xf numFmtId="0" fontId="0" fillId="0" borderId="0" xfId="4" applyFont="1" applyAlignment="1">
      <alignment horizontal="left" vertical="top" wrapText="1"/>
    </xf>
    <xf numFmtId="0" fontId="1" fillId="0" borderId="0" xfId="4" applyFont="1" applyAlignment="1">
      <alignment horizontal="left" vertical="top"/>
    </xf>
    <xf numFmtId="0" fontId="1" fillId="0" borderId="37" xfId="5" applyFont="1" applyBorder="1" applyAlignment="1">
      <alignment horizontal="left" vertical="center"/>
    </xf>
    <xf numFmtId="0" fontId="0" fillId="0" borderId="37" xfId="5" applyFont="1" applyBorder="1" applyAlignment="1">
      <alignment horizontal="center" vertical="center"/>
    </xf>
    <xf numFmtId="0" fontId="1" fillId="0" borderId="37" xfId="5" applyFont="1" applyBorder="1" applyAlignment="1">
      <alignment horizontal="center" vertical="center"/>
    </xf>
    <xf numFmtId="0" fontId="0" fillId="0" borderId="0" xfId="5" applyFont="1" applyAlignment="1">
      <alignment horizontal="left" vertical="top" wrapText="1"/>
    </xf>
    <xf numFmtId="0" fontId="1" fillId="0" borderId="0" xfId="5" applyFont="1" applyAlignment="1">
      <alignment horizontal="left" vertical="top"/>
    </xf>
    <xf numFmtId="0" fontId="5" fillId="0" borderId="0" xfId="5" applyFont="1" applyAlignment="1">
      <alignment horizontal="center" vertical="center"/>
    </xf>
    <xf numFmtId="0" fontId="10" fillId="2" borderId="43" xfId="5" applyFont="1" applyFill="1" applyBorder="1" applyAlignment="1">
      <alignment horizontal="center" vertical="center" wrapText="1"/>
    </xf>
    <xf numFmtId="0" fontId="10" fillId="2" borderId="43" xfId="5" applyFont="1" applyFill="1" applyBorder="1" applyAlignment="1">
      <alignment horizontal="center" vertical="center"/>
    </xf>
    <xf numFmtId="0" fontId="5" fillId="2" borderId="43" xfId="4" applyFont="1" applyFill="1" applyBorder="1" applyAlignment="1">
      <alignment horizontal="center" vertical="center"/>
    </xf>
    <xf numFmtId="0" fontId="5" fillId="2" borderId="43" xfId="5" applyFont="1" applyFill="1" applyBorder="1" applyAlignment="1">
      <alignment horizontal="center" vertical="center" wrapText="1"/>
    </xf>
    <xf numFmtId="0" fontId="5" fillId="2" borderId="43" xfId="5" applyFont="1" applyFill="1" applyBorder="1" applyAlignment="1">
      <alignment horizontal="center" vertical="center"/>
    </xf>
    <xf numFmtId="0" fontId="5" fillId="2" borderId="51" xfId="4" applyFont="1" applyFill="1" applyBorder="1" applyAlignment="1">
      <alignment horizontal="center" vertical="center"/>
    </xf>
    <xf numFmtId="0" fontId="5" fillId="2" borderId="19" xfId="4" applyFont="1" applyFill="1" applyBorder="1" applyAlignment="1">
      <alignment horizontal="center" vertical="center"/>
    </xf>
    <xf numFmtId="0" fontId="5" fillId="2" borderId="51" xfId="5" applyFont="1" applyFill="1" applyBorder="1" applyAlignment="1">
      <alignment horizontal="center" vertical="center"/>
    </xf>
    <xf numFmtId="0" fontId="5" fillId="2" borderId="19" xfId="5" applyFont="1" applyFill="1" applyBorder="1" applyAlignment="1">
      <alignment horizontal="center" vertical="center"/>
    </xf>
    <xf numFmtId="0" fontId="5" fillId="2" borderId="97" xfId="5" applyFont="1" applyFill="1" applyBorder="1" applyAlignment="1">
      <alignment horizontal="center" vertical="center" wrapText="1"/>
    </xf>
    <xf numFmtId="0" fontId="5" fillId="2" borderId="45" xfId="5" applyFont="1" applyFill="1" applyBorder="1" applyAlignment="1">
      <alignment horizontal="center" vertical="center"/>
    </xf>
    <xf numFmtId="0" fontId="5" fillId="2" borderId="53" xfId="5" applyFont="1" applyFill="1" applyBorder="1" applyAlignment="1">
      <alignment horizontal="center" vertical="center"/>
    </xf>
    <xf numFmtId="0" fontId="5" fillId="2" borderId="31" xfId="5" applyFont="1" applyFill="1" applyBorder="1" applyAlignment="1">
      <alignment horizontal="center" vertical="center"/>
    </xf>
    <xf numFmtId="0" fontId="5" fillId="2" borderId="22" xfId="5" applyFont="1" applyFill="1" applyBorder="1" applyAlignment="1">
      <alignment horizontal="center" vertical="center" wrapText="1"/>
    </xf>
    <xf numFmtId="0" fontId="5" fillId="2" borderId="30" xfId="5" applyFont="1" applyFill="1" applyBorder="1" applyAlignment="1">
      <alignment horizontal="center" vertical="center"/>
    </xf>
    <xf numFmtId="0" fontId="5" fillId="2" borderId="22" xfId="5" applyFont="1" applyFill="1" applyBorder="1" applyAlignment="1">
      <alignment horizontal="center" vertical="center"/>
    </xf>
    <xf numFmtId="0" fontId="10" fillId="2" borderId="22" xfId="5" applyFont="1" applyFill="1" applyBorder="1" applyAlignment="1">
      <alignment horizontal="center" vertical="center" wrapText="1"/>
    </xf>
    <xf numFmtId="0" fontId="10" fillId="2" borderId="30" xfId="5" applyFont="1" applyFill="1" applyBorder="1" applyAlignment="1">
      <alignment horizontal="center" vertical="center"/>
    </xf>
    <xf numFmtId="0" fontId="6" fillId="2" borderId="82" xfId="5" applyFont="1" applyFill="1" applyBorder="1" applyAlignment="1">
      <alignment horizontal="center" vertical="center"/>
    </xf>
    <xf numFmtId="0" fontId="6" fillId="2" borderId="38" xfId="5" applyFont="1" applyFill="1" applyBorder="1" applyAlignment="1">
      <alignment horizontal="center" vertical="center"/>
    </xf>
    <xf numFmtId="0" fontId="0" fillId="0" borderId="0" xfId="5" applyFont="1" applyAlignment="1">
      <alignment vertical="top" wrapText="1"/>
    </xf>
    <xf numFmtId="0" fontId="1" fillId="0" borderId="0" xfId="5" applyFont="1" applyAlignment="1">
      <alignment vertical="top"/>
    </xf>
    <xf numFmtId="0" fontId="5" fillId="2" borderId="103" xfId="5" applyFont="1" applyFill="1" applyBorder="1" applyAlignment="1">
      <alignment horizontal="center" vertical="center"/>
    </xf>
    <xf numFmtId="0" fontId="5" fillId="2" borderId="7" xfId="5" applyFont="1" applyFill="1" applyBorder="1" applyAlignment="1">
      <alignment horizontal="center" vertical="center"/>
    </xf>
    <xf numFmtId="0" fontId="5" fillId="2" borderId="82" xfId="5" applyFont="1" applyFill="1" applyBorder="1" applyAlignment="1">
      <alignment horizontal="center" vertical="center"/>
    </xf>
    <xf numFmtId="0" fontId="5" fillId="2" borderId="38" xfId="5" applyFont="1" applyFill="1" applyBorder="1" applyAlignment="1">
      <alignment horizontal="center" vertical="center"/>
    </xf>
    <xf numFmtId="0" fontId="5" fillId="2" borderId="9" xfId="5" applyFont="1" applyFill="1" applyBorder="1" applyAlignment="1">
      <alignment horizontal="center" vertical="center"/>
    </xf>
    <xf numFmtId="0" fontId="5" fillId="2" borderId="17" xfId="5" applyFont="1" applyFill="1" applyBorder="1" applyAlignment="1">
      <alignment horizontal="center" vertical="center"/>
    </xf>
    <xf numFmtId="0" fontId="19" fillId="0" borderId="0" xfId="5" applyFont="1" applyAlignment="1">
      <alignment horizontal="left" vertical="top" wrapText="1"/>
    </xf>
    <xf numFmtId="0" fontId="5" fillId="0" borderId="0" xfId="5" applyFont="1" applyAlignment="1">
      <alignment horizontal="left" vertical="center" wrapText="1"/>
    </xf>
    <xf numFmtId="0" fontId="1" fillId="8" borderId="37" xfId="5" applyFont="1" applyFill="1" applyBorder="1" applyAlignment="1">
      <alignment horizontal="left" vertical="center"/>
    </xf>
    <xf numFmtId="0" fontId="39" fillId="0" borderId="0" xfId="5" applyFont="1" applyAlignment="1">
      <alignment horizontal="left" vertical="top" wrapText="1"/>
    </xf>
    <xf numFmtId="0" fontId="39" fillId="0" borderId="0" xfId="5" applyFont="1" applyAlignment="1">
      <alignment horizontal="left" vertical="top"/>
    </xf>
    <xf numFmtId="0" fontId="2" fillId="0" borderId="0" xfId="5" applyFont="1" applyAlignment="1">
      <alignment horizontal="left" vertical="top"/>
    </xf>
    <xf numFmtId="0" fontId="5" fillId="2" borderId="77" xfId="5" applyFont="1" applyFill="1" applyBorder="1" applyAlignment="1">
      <alignment horizontal="center" vertical="center"/>
    </xf>
    <xf numFmtId="0" fontId="5" fillId="2" borderId="104" xfId="5" applyFont="1" applyFill="1" applyBorder="1" applyAlignment="1">
      <alignment horizontal="center" vertical="center"/>
    </xf>
    <xf numFmtId="0" fontId="5" fillId="2" borderId="78" xfId="5" applyFont="1" applyFill="1" applyBorder="1" applyAlignment="1">
      <alignment horizontal="center" vertical="center"/>
    </xf>
    <xf numFmtId="0" fontId="0" fillId="0" borderId="0" xfId="5" applyFont="1" applyBorder="1" applyAlignment="1">
      <alignment horizontal="left" vertical="top" wrapText="1"/>
    </xf>
    <xf numFmtId="0" fontId="1" fillId="0" borderId="0" xfId="5" applyFont="1" applyBorder="1" applyAlignment="1">
      <alignment horizontal="left" vertical="top" wrapText="1"/>
    </xf>
    <xf numFmtId="0" fontId="2" fillId="0" borderId="37" xfId="5" applyFont="1" applyFill="1" applyBorder="1" applyAlignment="1">
      <alignment horizontal="left" vertical="center"/>
    </xf>
    <xf numFmtId="0" fontId="5" fillId="2" borderId="52" xfId="5" applyFont="1" applyFill="1" applyBorder="1" applyAlignment="1">
      <alignment horizontal="center" vertical="center"/>
    </xf>
    <xf numFmtId="0" fontId="0" fillId="0" borderId="91" xfId="4" applyFont="1" applyFill="1" applyBorder="1" applyAlignment="1">
      <alignment horizontal="left" vertical="top" wrapText="1"/>
    </xf>
    <xf numFmtId="0" fontId="0" fillId="0" borderId="92" xfId="4" applyFont="1" applyFill="1" applyBorder="1" applyAlignment="1">
      <alignment horizontal="left" vertical="top" wrapText="1"/>
    </xf>
    <xf numFmtId="0" fontId="0" fillId="0" borderId="93" xfId="4" applyFont="1" applyFill="1" applyBorder="1" applyAlignment="1">
      <alignment horizontal="left" vertical="top" wrapText="1"/>
    </xf>
    <xf numFmtId="0" fontId="0" fillId="0" borderId="81" xfId="4" applyFont="1" applyFill="1" applyBorder="1" applyAlignment="1">
      <alignment horizontal="left" vertical="top" wrapText="1"/>
    </xf>
    <xf numFmtId="0" fontId="0" fillId="0" borderId="0" xfId="4" applyFont="1" applyFill="1" applyBorder="1" applyAlignment="1">
      <alignment horizontal="left" vertical="top" wrapText="1"/>
    </xf>
    <xf numFmtId="0" fontId="0" fillId="0" borderId="70" xfId="4" applyFont="1" applyFill="1" applyBorder="1" applyAlignment="1">
      <alignment horizontal="left" vertical="top" wrapText="1"/>
    </xf>
    <xf numFmtId="0" fontId="0" fillId="0" borderId="26" xfId="4" applyFont="1" applyFill="1" applyBorder="1" applyAlignment="1">
      <alignment horizontal="left" vertical="top" wrapText="1"/>
    </xf>
    <xf numFmtId="0" fontId="0" fillId="0" borderId="60" xfId="4" applyFont="1" applyFill="1" applyBorder="1" applyAlignment="1">
      <alignment horizontal="left" vertical="top" wrapText="1"/>
    </xf>
    <xf numFmtId="0" fontId="0" fillId="0" borderId="41" xfId="4" applyFont="1" applyFill="1" applyBorder="1" applyAlignment="1">
      <alignment horizontal="left" vertical="top" wrapText="1"/>
    </xf>
    <xf numFmtId="0" fontId="1" fillId="0" borderId="37" xfId="3" applyFont="1" applyBorder="1" applyAlignment="1">
      <alignment horizontal="left" vertical="center"/>
    </xf>
    <xf numFmtId="0" fontId="0" fillId="0" borderId="37" xfId="3" applyFont="1" applyBorder="1" applyAlignment="1">
      <alignment horizontal="center" vertical="center"/>
    </xf>
    <xf numFmtId="0" fontId="1" fillId="0" borderId="37" xfId="3" applyFont="1" applyBorder="1" applyAlignment="1">
      <alignment horizontal="center" vertical="center"/>
    </xf>
    <xf numFmtId="0" fontId="2" fillId="0" borderId="37" xfId="3" applyFont="1" applyBorder="1" applyAlignment="1">
      <alignment horizontal="left" vertical="center"/>
    </xf>
    <xf numFmtId="0" fontId="0" fillId="0" borderId="0" xfId="3" applyFont="1" applyAlignment="1">
      <alignment horizontal="left" vertical="top" wrapText="1"/>
    </xf>
    <xf numFmtId="0" fontId="1" fillId="0" borderId="0" xfId="3" applyFont="1" applyAlignment="1">
      <alignment horizontal="left" vertical="top"/>
    </xf>
    <xf numFmtId="0" fontId="2" fillId="0" borderId="37" xfId="3" applyFont="1" applyBorder="1" applyAlignment="1">
      <alignment horizontal="center" vertical="center"/>
    </xf>
    <xf numFmtId="188" fontId="5" fillId="0" borderId="0" xfId="3" applyNumberFormat="1" applyFont="1" applyFill="1" applyBorder="1" applyAlignment="1">
      <alignment horizontal="left" vertical="center" wrapText="1" shrinkToFit="1"/>
    </xf>
    <xf numFmtId="0" fontId="1" fillId="0" borderId="0" xfId="3" applyFont="1" applyAlignment="1">
      <alignment horizontal="left" vertical="top" wrapText="1"/>
    </xf>
    <xf numFmtId="0" fontId="5" fillId="0" borderId="0" xfId="5" applyFont="1" applyAlignment="1">
      <alignment horizontal="left" vertical="center"/>
    </xf>
    <xf numFmtId="0" fontId="0" fillId="0" borderId="60" xfId="5" applyFont="1" applyBorder="1" applyAlignment="1">
      <alignment vertical="top" wrapText="1"/>
    </xf>
    <xf numFmtId="0" fontId="5" fillId="15" borderId="56" xfId="5" applyFont="1" applyFill="1" applyBorder="1" applyAlignment="1">
      <alignment horizontal="center" vertical="center"/>
    </xf>
    <xf numFmtId="0" fontId="5" fillId="15" borderId="42" xfId="5" applyFont="1" applyFill="1" applyBorder="1" applyAlignment="1">
      <alignment horizontal="center" vertical="center"/>
    </xf>
    <xf numFmtId="0" fontId="5" fillId="15" borderId="56" xfId="5" applyFont="1" applyFill="1" applyBorder="1" applyAlignment="1">
      <alignment horizontal="center" vertical="center" wrapText="1"/>
    </xf>
    <xf numFmtId="0" fontId="5" fillId="15" borderId="42" xfId="5" applyFont="1" applyFill="1" applyBorder="1" applyAlignment="1">
      <alignment horizontal="center" vertical="center" wrapText="1"/>
    </xf>
    <xf numFmtId="0" fontId="5" fillId="15" borderId="96" xfId="5" applyFont="1" applyFill="1" applyBorder="1" applyAlignment="1">
      <alignment horizontal="center" vertical="center"/>
    </xf>
    <xf numFmtId="0" fontId="5" fillId="15" borderId="25" xfId="5" applyFont="1" applyFill="1" applyBorder="1" applyAlignment="1">
      <alignment horizontal="center" vertical="center"/>
    </xf>
    <xf numFmtId="0" fontId="5" fillId="0" borderId="0" xfId="5" applyFont="1" applyBorder="1" applyAlignment="1">
      <alignment horizontal="left" vertical="center" wrapText="1"/>
    </xf>
    <xf numFmtId="9" fontId="5" fillId="0" borderId="0" xfId="1" applyFont="1" applyAlignment="1">
      <alignment horizontal="left" vertical="center"/>
    </xf>
    <xf numFmtId="0" fontId="1" fillId="0" borderId="0" xfId="5" applyFont="1" applyAlignment="1">
      <alignment vertical="top" wrapText="1"/>
    </xf>
    <xf numFmtId="0" fontId="1" fillId="0" borderId="60" xfId="5" applyFont="1" applyBorder="1" applyAlignment="1">
      <alignment vertical="top" wrapText="1"/>
    </xf>
    <xf numFmtId="0" fontId="0" fillId="0" borderId="37" xfId="3" applyFont="1" applyBorder="1" applyAlignment="1">
      <alignment horizontal="left" vertical="center"/>
    </xf>
    <xf numFmtId="0" fontId="5" fillId="0" borderId="0" xfId="5" applyFont="1" applyAlignment="1">
      <alignment vertical="center" wrapText="1"/>
    </xf>
    <xf numFmtId="0" fontId="19" fillId="0" borderId="43" xfId="4" applyFont="1" applyFill="1" applyBorder="1" applyAlignment="1">
      <alignment horizontal="left" vertical="top" wrapText="1"/>
    </xf>
    <xf numFmtId="0" fontId="19" fillId="0" borderId="0" xfId="3" applyFont="1" applyAlignment="1">
      <alignment vertical="top" wrapText="1"/>
    </xf>
    <xf numFmtId="0" fontId="19" fillId="0" borderId="0" xfId="0" applyFont="1" applyAlignment="1">
      <alignment vertical="top" wrapText="1"/>
    </xf>
    <xf numFmtId="182" fontId="25" fillId="0" borderId="112" xfId="6" applyNumberFormat="1" applyFont="1" applyBorder="1" applyAlignment="1">
      <alignment horizontal="right" vertical="center" shrinkToFit="1"/>
    </xf>
    <xf numFmtId="0" fontId="21" fillId="5" borderId="114" xfId="6" applyFont="1" applyFill="1" applyBorder="1" applyAlignment="1">
      <alignment horizontal="center" vertical="center" shrinkToFit="1"/>
    </xf>
    <xf numFmtId="0" fontId="21" fillId="5" borderId="126" xfId="6" applyFont="1" applyFill="1" applyBorder="1" applyAlignment="1">
      <alignment horizontal="center" vertical="center" shrinkToFit="1"/>
    </xf>
    <xf numFmtId="0" fontId="21" fillId="5" borderId="113" xfId="6" applyFont="1" applyFill="1" applyBorder="1" applyAlignment="1">
      <alignment horizontal="center" vertical="center" shrinkToFit="1"/>
    </xf>
    <xf numFmtId="182" fontId="38" fillId="0" borderId="115" xfId="6" applyNumberFormat="1" applyFont="1" applyFill="1" applyBorder="1" applyAlignment="1">
      <alignment horizontal="center" vertical="center" shrinkToFit="1"/>
    </xf>
    <xf numFmtId="0" fontId="38" fillId="0" borderId="127" xfId="6" applyFont="1" applyFill="1" applyBorder="1" applyAlignment="1">
      <alignment horizontal="center" vertical="center" shrinkToFit="1"/>
    </xf>
    <xf numFmtId="0" fontId="21" fillId="13" borderId="114" xfId="6" applyFont="1" applyFill="1" applyBorder="1" applyAlignment="1">
      <alignment horizontal="center" vertical="center" wrapText="1" shrinkToFit="1"/>
    </xf>
    <xf numFmtId="0" fontId="21" fillId="13" borderId="126" xfId="6" applyFont="1" applyFill="1" applyBorder="1" applyAlignment="1">
      <alignment horizontal="center" vertical="center" wrapText="1" shrinkToFit="1"/>
    </xf>
    <xf numFmtId="0" fontId="21" fillId="13" borderId="113" xfId="6" applyFont="1" applyFill="1" applyBorder="1" applyAlignment="1">
      <alignment horizontal="center" vertical="center" wrapText="1" shrinkToFit="1"/>
    </xf>
    <xf numFmtId="182" fontId="25" fillId="13" borderId="115" xfId="6" applyNumberFormat="1" applyFont="1" applyFill="1" applyBorder="1" applyAlignment="1">
      <alignment horizontal="right" vertical="center" shrinkToFit="1"/>
    </xf>
    <xf numFmtId="182" fontId="25" fillId="13" borderId="127" xfId="6" applyNumberFormat="1" applyFont="1" applyFill="1" applyBorder="1" applyAlignment="1">
      <alignment horizontal="right" vertical="center" shrinkToFit="1"/>
    </xf>
    <xf numFmtId="182" fontId="25" fillId="13" borderId="112" xfId="6" applyNumberFormat="1" applyFont="1" applyFill="1" applyBorder="1" applyAlignment="1">
      <alignment horizontal="right" vertical="center" shrinkToFit="1"/>
    </xf>
    <xf numFmtId="182" fontId="25" fillId="0" borderId="115" xfId="6" applyNumberFormat="1" applyFont="1" applyBorder="1" applyAlignment="1">
      <alignment horizontal="right" vertical="center" shrinkToFit="1"/>
    </xf>
    <xf numFmtId="182" fontId="25" fillId="0" borderId="127" xfId="6" applyNumberFormat="1" applyFont="1" applyBorder="1" applyAlignment="1">
      <alignment horizontal="right" vertical="center" shrinkToFit="1"/>
    </xf>
    <xf numFmtId="0" fontId="25" fillId="13" borderId="112" xfId="6" applyFont="1" applyFill="1" applyBorder="1" applyAlignment="1">
      <alignment horizontal="right" vertical="center" shrinkToFit="1"/>
    </xf>
    <xf numFmtId="182" fontId="25" fillId="0" borderId="0" xfId="6" applyNumberFormat="1" applyFont="1" applyFill="1" applyBorder="1" applyAlignment="1">
      <alignment horizontal="right" vertical="center" shrinkToFit="1"/>
    </xf>
    <xf numFmtId="0" fontId="21" fillId="6" borderId="114" xfId="6" applyFont="1" applyFill="1" applyBorder="1" applyAlignment="1">
      <alignment horizontal="center" vertical="center" shrinkToFit="1"/>
    </xf>
    <xf numFmtId="0" fontId="21" fillId="6" borderId="126" xfId="6" applyFont="1" applyFill="1" applyBorder="1" applyAlignment="1">
      <alignment horizontal="center" vertical="center" shrinkToFit="1"/>
    </xf>
    <xf numFmtId="0" fontId="21" fillId="6" borderId="113" xfId="6" applyFont="1" applyFill="1" applyBorder="1" applyAlignment="1">
      <alignment horizontal="center" vertical="center" shrinkToFit="1"/>
    </xf>
    <xf numFmtId="0" fontId="25" fillId="0" borderId="112" xfId="6" applyFont="1" applyBorder="1" applyAlignment="1">
      <alignment horizontal="right" vertical="center" shrinkToFit="1"/>
    </xf>
    <xf numFmtId="182" fontId="38" fillId="8" borderId="115" xfId="6" applyNumberFormat="1" applyFont="1" applyFill="1" applyBorder="1" applyAlignment="1">
      <alignment horizontal="center" vertical="center" shrinkToFit="1"/>
    </xf>
    <xf numFmtId="0" fontId="38" fillId="8" borderId="127" xfId="6" applyFont="1" applyFill="1" applyBorder="1" applyAlignment="1">
      <alignment horizontal="center" vertical="center" shrinkToFit="1"/>
    </xf>
    <xf numFmtId="182" fontId="25" fillId="5" borderId="112" xfId="6" applyNumberFormat="1" applyFont="1" applyFill="1" applyBorder="1" applyAlignment="1">
      <alignment horizontal="right" vertical="center" shrinkToFit="1"/>
    </xf>
    <xf numFmtId="0" fontId="25" fillId="5" borderId="112" xfId="6" applyFont="1" applyFill="1" applyBorder="1" applyAlignment="1">
      <alignment horizontal="right" vertical="center" shrinkToFit="1"/>
    </xf>
    <xf numFmtId="0" fontId="25" fillId="5" borderId="112" xfId="6" applyFont="1" applyFill="1" applyBorder="1" applyAlignment="1">
      <alignment horizontal="center" vertical="center" shrinkToFit="1"/>
    </xf>
    <xf numFmtId="182" fontId="25" fillId="0" borderId="115" xfId="6" applyNumberFormat="1" applyFont="1" applyFill="1" applyBorder="1" applyAlignment="1">
      <alignment horizontal="right" vertical="center" shrinkToFit="1"/>
    </xf>
    <xf numFmtId="182" fontId="25" fillId="0" borderId="127" xfId="6" applyNumberFormat="1" applyFont="1" applyFill="1" applyBorder="1" applyAlignment="1">
      <alignment horizontal="right" vertical="center" shrinkToFit="1"/>
    </xf>
    <xf numFmtId="0" fontId="26" fillId="6" borderId="26" xfId="6" applyFont="1" applyFill="1" applyBorder="1" applyAlignment="1">
      <alignment horizontal="center" vertical="center" shrinkToFit="1"/>
    </xf>
    <xf numFmtId="0" fontId="26" fillId="6" borderId="41" xfId="6" applyFont="1" applyFill="1" applyBorder="1" applyAlignment="1">
      <alignment horizontal="center" vertical="center" shrinkToFit="1"/>
    </xf>
    <xf numFmtId="0" fontId="26" fillId="6" borderId="93" xfId="6" applyFont="1" applyFill="1" applyBorder="1" applyAlignment="1">
      <alignment horizontal="center" vertical="center"/>
    </xf>
    <xf numFmtId="0" fontId="26" fillId="6" borderId="41" xfId="6" applyFont="1" applyFill="1" applyBorder="1" applyAlignment="1">
      <alignment horizontal="center" vertical="center"/>
    </xf>
    <xf numFmtId="0" fontId="21" fillId="14" borderId="112" xfId="6" applyFont="1" applyFill="1" applyBorder="1" applyAlignment="1">
      <alignment horizontal="center" vertical="center" wrapText="1" shrinkToFit="1"/>
    </xf>
    <xf numFmtId="184" fontId="25" fillId="0" borderId="112" xfId="6" applyNumberFormat="1" applyFont="1" applyBorder="1" applyAlignment="1">
      <alignment horizontal="right" vertical="center" shrinkToFit="1"/>
    </xf>
    <xf numFmtId="182" fontId="25" fillId="0" borderId="112" xfId="6" applyNumberFormat="1" applyFont="1" applyFill="1" applyBorder="1" applyAlignment="1">
      <alignment horizontal="right" vertical="center" shrinkToFit="1"/>
    </xf>
    <xf numFmtId="182" fontId="25" fillId="10" borderId="112" xfId="6" applyNumberFormat="1" applyFont="1" applyFill="1" applyBorder="1" applyAlignment="1">
      <alignment horizontal="right" vertical="center" shrinkToFit="1"/>
    </xf>
    <xf numFmtId="0" fontId="25" fillId="0" borderId="112" xfId="6" applyFont="1" applyFill="1" applyBorder="1" applyAlignment="1">
      <alignment horizontal="right" vertical="center" shrinkToFit="1"/>
    </xf>
    <xf numFmtId="182" fontId="25" fillId="14" borderId="112" xfId="6" applyNumberFormat="1" applyFont="1" applyFill="1" applyBorder="1" applyAlignment="1">
      <alignment horizontal="right" vertical="center" shrinkToFit="1"/>
    </xf>
    <xf numFmtId="182" fontId="25" fillId="14" borderId="115" xfId="6" applyNumberFormat="1" applyFont="1" applyFill="1" applyBorder="1" applyAlignment="1">
      <alignment horizontal="right" vertical="center" shrinkToFit="1"/>
    </xf>
    <xf numFmtId="182" fontId="25" fillId="14" borderId="127" xfId="6" applyNumberFormat="1" applyFont="1" applyFill="1" applyBorder="1" applyAlignment="1">
      <alignment horizontal="right" vertical="center" shrinkToFit="1"/>
    </xf>
    <xf numFmtId="0" fontId="21" fillId="6" borderId="112" xfId="6" applyFont="1" applyFill="1" applyBorder="1" applyAlignment="1">
      <alignment horizontal="center" vertical="center" shrinkToFit="1"/>
    </xf>
    <xf numFmtId="0" fontId="21" fillId="6" borderId="112" xfId="6" applyFont="1" applyFill="1" applyBorder="1" applyAlignment="1">
      <alignment horizontal="center" vertical="center" wrapText="1" shrinkToFit="1"/>
    </xf>
    <xf numFmtId="183" fontId="25" fillId="0" borderId="112" xfId="6" applyNumberFormat="1" applyFont="1" applyBorder="1" applyAlignment="1">
      <alignment horizontal="right" vertical="center" shrinkToFit="1"/>
    </xf>
    <xf numFmtId="182" fontId="25" fillId="5" borderId="115" xfId="6" applyNumberFormat="1" applyFont="1" applyFill="1" applyBorder="1" applyAlignment="1">
      <alignment horizontal="right" vertical="center" shrinkToFit="1"/>
    </xf>
    <xf numFmtId="182" fontId="25" fillId="5" borderId="127" xfId="6" applyNumberFormat="1" applyFont="1" applyFill="1" applyBorder="1" applyAlignment="1">
      <alignment horizontal="right" vertical="center" shrinkToFit="1"/>
    </xf>
    <xf numFmtId="0" fontId="21" fillId="6" borderId="115" xfId="6" applyFont="1" applyFill="1" applyBorder="1" applyAlignment="1">
      <alignment horizontal="center" vertical="center" wrapText="1" shrinkToFit="1"/>
    </xf>
    <xf numFmtId="0" fontId="21" fillId="6" borderId="127" xfId="6" applyFont="1" applyFill="1" applyBorder="1" applyAlignment="1">
      <alignment horizontal="center" vertical="center" wrapText="1" shrinkToFit="1"/>
    </xf>
    <xf numFmtId="182" fontId="25" fillId="0" borderId="112" xfId="6" applyNumberFormat="1" applyFont="1" applyFill="1" applyBorder="1" applyAlignment="1">
      <alignment horizontal="center" vertical="center" shrinkToFit="1"/>
    </xf>
    <xf numFmtId="0" fontId="25" fillId="0" borderId="112" xfId="6" applyFont="1" applyFill="1" applyBorder="1" applyAlignment="1">
      <alignment horizontal="center" vertical="center" shrinkToFit="1"/>
    </xf>
    <xf numFmtId="182" fontId="25" fillId="0" borderId="115" xfId="6" applyNumberFormat="1" applyFont="1" applyBorder="1" applyAlignment="1">
      <alignment horizontal="center" vertical="center" shrinkToFit="1"/>
    </xf>
    <xf numFmtId="182" fontId="25" fillId="0" borderId="127" xfId="6" applyNumberFormat="1" applyFont="1" applyBorder="1" applyAlignment="1">
      <alignment horizontal="center" vertical="center" shrinkToFit="1"/>
    </xf>
    <xf numFmtId="182" fontId="25" fillId="8" borderId="112" xfId="6" applyNumberFormat="1" applyFont="1" applyFill="1" applyBorder="1" applyAlignment="1">
      <alignment horizontal="right" vertical="center" shrinkToFit="1"/>
    </xf>
    <xf numFmtId="179" fontId="25" fillId="0" borderId="112" xfId="6" applyNumberFormat="1" applyFont="1" applyBorder="1" applyAlignment="1">
      <alignment horizontal="right" vertical="center" shrinkToFit="1"/>
    </xf>
    <xf numFmtId="0" fontId="21" fillId="2" borderId="112" xfId="6" applyFont="1" applyFill="1" applyBorder="1" applyAlignment="1">
      <alignment horizontal="center" vertical="center" shrinkToFit="1"/>
    </xf>
    <xf numFmtId="0" fontId="21" fillId="4" borderId="112" xfId="6" applyFont="1" applyFill="1" applyBorder="1" applyAlignment="1">
      <alignment horizontal="center" vertical="center" shrinkToFit="1"/>
    </xf>
    <xf numFmtId="0" fontId="24" fillId="5" borderId="112" xfId="6" applyFont="1" applyFill="1" applyBorder="1" applyAlignment="1">
      <alignment horizontal="center" vertical="center" shrinkToFit="1"/>
    </xf>
    <xf numFmtId="0" fontId="21" fillId="6" borderId="114" xfId="6" applyFont="1" applyFill="1" applyBorder="1" applyAlignment="1">
      <alignment horizontal="left" vertical="center" wrapText="1" shrinkToFit="1"/>
    </xf>
    <xf numFmtId="0" fontId="21" fillId="6" borderId="126" xfId="6" applyFont="1" applyFill="1" applyBorder="1" applyAlignment="1">
      <alignment horizontal="left" vertical="center" shrinkToFit="1"/>
    </xf>
    <xf numFmtId="0" fontId="21" fillId="6" borderId="113" xfId="6" applyFont="1" applyFill="1" applyBorder="1" applyAlignment="1">
      <alignment horizontal="left" vertical="center" shrinkToFit="1"/>
    </xf>
    <xf numFmtId="180" fontId="25" fillId="5" borderId="112" xfId="6" applyNumberFormat="1" applyFont="1" applyFill="1" applyBorder="1" applyAlignment="1">
      <alignment horizontal="center" vertical="center" shrinkToFit="1"/>
    </xf>
    <xf numFmtId="182" fontId="25" fillId="0" borderId="113" xfId="6" applyNumberFormat="1" applyFont="1" applyBorder="1" applyAlignment="1">
      <alignment horizontal="right" vertical="center" shrinkToFit="1"/>
    </xf>
    <xf numFmtId="182" fontId="25" fillId="0" borderId="114" xfId="6" applyNumberFormat="1" applyFont="1" applyBorder="1" applyAlignment="1">
      <alignment horizontal="right" vertical="center" shrinkToFit="1"/>
    </xf>
    <xf numFmtId="189" fontId="25" fillId="8" borderId="112" xfId="6" applyNumberFormat="1" applyFont="1" applyFill="1" applyBorder="1" applyAlignment="1">
      <alignment horizontal="right" vertical="center" shrinkToFit="1"/>
    </xf>
    <xf numFmtId="185" fontId="26" fillId="6" borderId="26" xfId="6" applyNumberFormat="1" applyFont="1" applyFill="1" applyBorder="1" applyAlignment="1">
      <alignment horizontal="center" vertical="center" shrinkToFit="1"/>
    </xf>
    <xf numFmtId="185" fontId="26" fillId="6" borderId="41" xfId="6" applyNumberFormat="1" applyFont="1" applyFill="1" applyBorder="1" applyAlignment="1">
      <alignment horizontal="center" vertical="center" shrinkToFit="1"/>
    </xf>
    <xf numFmtId="185" fontId="20" fillId="6" borderId="112" xfId="6" applyNumberFormat="1" applyFont="1" applyFill="1" applyBorder="1" applyAlignment="1">
      <alignment horizontal="center" vertical="center" shrinkToFit="1"/>
    </xf>
    <xf numFmtId="185" fontId="24" fillId="5" borderId="112" xfId="6" applyNumberFormat="1" applyFont="1" applyFill="1" applyBorder="1" applyAlignment="1">
      <alignment horizontal="center" vertical="center" shrinkToFit="1"/>
    </xf>
    <xf numFmtId="179" fontId="23" fillId="0" borderId="112" xfId="6" applyNumberFormat="1" applyFont="1" applyBorder="1" applyAlignment="1">
      <alignment horizontal="right" vertical="center" shrinkToFit="1"/>
    </xf>
    <xf numFmtId="182" fontId="29" fillId="5" borderId="112" xfId="6" applyNumberFormat="1" applyFont="1" applyFill="1" applyBorder="1" applyAlignment="1">
      <alignment horizontal="right" vertical="center" shrinkToFit="1"/>
    </xf>
    <xf numFmtId="0" fontId="6" fillId="6" borderId="112" xfId="6" applyFont="1" applyFill="1" applyBorder="1" applyAlignment="1">
      <alignment horizontal="center" vertical="center" wrapText="1" shrinkToFit="1"/>
    </xf>
    <xf numFmtId="0" fontId="6" fillId="6" borderId="112" xfId="6" applyFont="1" applyFill="1" applyBorder="1" applyAlignment="1">
      <alignment horizontal="center" vertical="center" shrinkToFit="1"/>
    </xf>
    <xf numFmtId="0" fontId="5" fillId="6" borderId="112" xfId="4" applyFont="1" applyFill="1" applyBorder="1" applyAlignment="1">
      <alignment horizontal="center" vertical="center" shrinkToFit="1"/>
    </xf>
    <xf numFmtId="0" fontId="21" fillId="6" borderId="125" xfId="6" applyFont="1" applyFill="1" applyBorder="1" applyAlignment="1">
      <alignment horizontal="left" vertical="center" wrapText="1" shrinkToFit="1"/>
    </xf>
    <xf numFmtId="0" fontId="21" fillId="6" borderId="125" xfId="6" applyFont="1" applyFill="1" applyBorder="1" applyAlignment="1">
      <alignment horizontal="left" vertical="center" shrinkToFit="1"/>
    </xf>
    <xf numFmtId="0" fontId="5" fillId="6" borderId="112" xfId="6" applyFont="1" applyFill="1" applyBorder="1" applyAlignment="1">
      <alignment horizontal="center" vertical="center" shrinkToFit="1"/>
    </xf>
    <xf numFmtId="182" fontId="25" fillId="0" borderId="112" xfId="6" applyNumberFormat="1" applyFont="1" applyBorder="1" applyAlignment="1">
      <alignment vertical="center" shrinkToFit="1"/>
    </xf>
    <xf numFmtId="0" fontId="20" fillId="6" borderId="112" xfId="6" applyFont="1" applyFill="1" applyBorder="1" applyAlignment="1">
      <alignment horizontal="center" vertical="center" shrinkToFit="1"/>
    </xf>
    <xf numFmtId="0" fontId="25" fillId="5" borderId="115" xfId="6" applyFont="1" applyFill="1" applyBorder="1" applyAlignment="1">
      <alignment horizontal="center" vertical="center" shrinkToFit="1"/>
    </xf>
    <xf numFmtId="0" fontId="25" fillId="5" borderId="127" xfId="6" applyFont="1" applyFill="1" applyBorder="1" applyAlignment="1">
      <alignment horizontal="center" vertical="center" shrinkToFit="1"/>
    </xf>
    <xf numFmtId="182" fontId="25" fillId="8" borderId="115" xfId="6" applyNumberFormat="1" applyFont="1" applyFill="1" applyBorder="1" applyAlignment="1">
      <alignment horizontal="right" vertical="center" shrinkToFit="1"/>
    </xf>
    <xf numFmtId="182" fontId="25" fillId="8" borderId="127" xfId="6" applyNumberFormat="1" applyFont="1" applyFill="1" applyBorder="1" applyAlignment="1">
      <alignment horizontal="right" vertical="center" shrinkToFit="1"/>
    </xf>
    <xf numFmtId="185" fontId="21" fillId="6" borderId="112" xfId="6" applyNumberFormat="1" applyFont="1" applyFill="1" applyBorder="1" applyAlignment="1">
      <alignment horizontal="center" vertical="center" shrinkToFit="1"/>
    </xf>
    <xf numFmtId="185" fontId="21" fillId="6" borderId="114" xfId="6" applyNumberFormat="1" applyFont="1" applyFill="1" applyBorder="1" applyAlignment="1">
      <alignment horizontal="center" vertical="center" shrinkToFit="1"/>
    </xf>
    <xf numFmtId="179" fontId="25" fillId="0" borderId="127" xfId="6" applyNumberFormat="1" applyFont="1" applyBorder="1" applyAlignment="1">
      <alignment horizontal="right" vertical="center" shrinkToFit="1"/>
    </xf>
    <xf numFmtId="186" fontId="25" fillId="0" borderId="115" xfId="6" applyNumberFormat="1" applyFont="1" applyBorder="1" applyAlignment="1">
      <alignment horizontal="right" vertical="center" shrinkToFit="1"/>
    </xf>
    <xf numFmtId="186" fontId="25" fillId="0" borderId="127" xfId="6" applyNumberFormat="1" applyFont="1" applyBorder="1" applyAlignment="1">
      <alignment horizontal="right" vertical="center" shrinkToFit="1"/>
    </xf>
    <xf numFmtId="185" fontId="24" fillId="5" borderId="112" xfId="6" applyNumberFormat="1" applyFont="1" applyFill="1" applyBorder="1" applyAlignment="1">
      <alignment horizontal="right" vertical="center" shrinkToFit="1"/>
    </xf>
    <xf numFmtId="182" fontId="25" fillId="0" borderId="135" xfId="6" applyNumberFormat="1" applyFont="1" applyFill="1" applyBorder="1" applyAlignment="1">
      <alignment horizontal="right" vertical="center" shrinkToFit="1"/>
    </xf>
    <xf numFmtId="182" fontId="25" fillId="0" borderId="136" xfId="6" applyNumberFormat="1" applyFont="1" applyFill="1" applyBorder="1" applyAlignment="1">
      <alignment horizontal="right" vertical="center" shrinkToFit="1"/>
    </xf>
    <xf numFmtId="186" fontId="25" fillId="0" borderId="112" xfId="6" applyNumberFormat="1" applyFont="1" applyBorder="1" applyAlignment="1">
      <alignment horizontal="right" vertical="center" shrinkToFit="1"/>
    </xf>
    <xf numFmtId="0" fontId="21" fillId="6" borderId="115" xfId="6" applyFont="1" applyFill="1" applyBorder="1" applyAlignment="1">
      <alignment horizontal="center" vertical="center" shrinkToFit="1"/>
    </xf>
    <xf numFmtId="0" fontId="29" fillId="5" borderId="112" xfId="6" applyFont="1" applyFill="1" applyBorder="1" applyAlignment="1">
      <alignment horizontal="right" vertical="center" shrinkToFit="1"/>
    </xf>
    <xf numFmtId="182" fontId="25" fillId="5" borderId="113" xfId="6" applyNumberFormat="1" applyFont="1" applyFill="1" applyBorder="1" applyAlignment="1">
      <alignment horizontal="right" vertical="center" shrinkToFit="1"/>
    </xf>
    <xf numFmtId="0" fontId="25" fillId="0" borderId="114" xfId="6" applyFont="1" applyBorder="1" applyAlignment="1">
      <alignment horizontal="right" vertical="center" shrinkToFit="1"/>
    </xf>
    <xf numFmtId="182" fontId="25" fillId="0" borderId="134" xfId="6" applyNumberFormat="1" applyFont="1" applyFill="1" applyBorder="1" applyAlignment="1">
      <alignment horizontal="right" vertical="center" shrinkToFit="1"/>
    </xf>
    <xf numFmtId="0" fontId="25" fillId="0" borderId="133" xfId="6" applyFont="1" applyFill="1" applyBorder="1" applyAlignment="1">
      <alignment horizontal="right" vertical="center" shrinkToFit="1"/>
    </xf>
    <xf numFmtId="0" fontId="25" fillId="0" borderId="0" xfId="6" applyFont="1" applyFill="1" applyBorder="1" applyAlignment="1">
      <alignment horizontal="right" vertical="center" shrinkToFit="1"/>
    </xf>
    <xf numFmtId="182" fontId="25" fillId="0" borderId="133" xfId="6" applyNumberFormat="1" applyFont="1" applyFill="1" applyBorder="1" applyAlignment="1">
      <alignment horizontal="right" vertical="center" shrinkToFit="1"/>
    </xf>
    <xf numFmtId="0" fontId="25" fillId="8" borderId="112" xfId="6" applyFont="1" applyFill="1" applyBorder="1" applyAlignment="1">
      <alignment horizontal="right" vertical="center" shrinkToFit="1"/>
    </xf>
    <xf numFmtId="0" fontId="21" fillId="14" borderId="114" xfId="6" applyFont="1" applyFill="1" applyBorder="1" applyAlignment="1">
      <alignment horizontal="center" vertical="center" wrapText="1" shrinkToFit="1"/>
    </xf>
    <xf numFmtId="0" fontId="21" fillId="14" borderId="126" xfId="6" applyFont="1" applyFill="1" applyBorder="1" applyAlignment="1">
      <alignment horizontal="center" vertical="center" wrapText="1" shrinkToFit="1"/>
    </xf>
    <xf numFmtId="0" fontId="21" fillId="14" borderId="113" xfId="6" applyFont="1" applyFill="1" applyBorder="1" applyAlignment="1">
      <alignment horizontal="center" vertical="center" wrapText="1" shrinkToFit="1"/>
    </xf>
    <xf numFmtId="179" fontId="25" fillId="0" borderId="115" xfId="6" applyNumberFormat="1" applyFont="1" applyBorder="1" applyAlignment="1">
      <alignment horizontal="right" vertical="center" shrinkToFit="1"/>
    </xf>
    <xf numFmtId="0" fontId="21" fillId="2" borderId="114" xfId="6" applyFont="1" applyFill="1" applyBorder="1" applyAlignment="1">
      <alignment horizontal="center" vertical="center" wrapText="1" shrinkToFit="1"/>
    </xf>
    <xf numFmtId="0" fontId="0" fillId="0" borderId="126" xfId="0" applyBorder="1" applyAlignment="1">
      <alignment horizontal="center" vertical="center" wrapText="1" shrinkToFit="1"/>
    </xf>
    <xf numFmtId="0" fontId="0" fillId="0" borderId="113" xfId="0" applyBorder="1" applyAlignment="1">
      <alignment horizontal="center" vertical="center" wrapText="1" shrinkToFit="1"/>
    </xf>
    <xf numFmtId="0" fontId="23" fillId="0" borderId="112" xfId="0" applyFont="1" applyBorder="1" applyAlignment="1">
      <alignment vertical="center" shrinkToFit="1"/>
    </xf>
    <xf numFmtId="0" fontId="32" fillId="6" borderId="112" xfId="6" applyFont="1" applyFill="1" applyBorder="1" applyAlignment="1">
      <alignment horizontal="center" vertical="center" wrapText="1" shrinkToFit="1"/>
    </xf>
    <xf numFmtId="0" fontId="32" fillId="6" borderId="112" xfId="6" applyFont="1" applyFill="1" applyBorder="1" applyAlignment="1">
      <alignment horizontal="center" vertical="center" shrinkToFit="1"/>
    </xf>
    <xf numFmtId="179" fontId="31" fillId="0" borderId="112" xfId="6" applyNumberFormat="1" applyFont="1" applyBorder="1" applyAlignment="1">
      <alignment horizontal="right" vertical="center" shrinkToFit="1"/>
    </xf>
    <xf numFmtId="0" fontId="8" fillId="5" borderId="112" xfId="6" applyFont="1" applyFill="1" applyBorder="1" applyAlignment="1">
      <alignment horizontal="center" vertical="center" shrinkToFit="1"/>
    </xf>
    <xf numFmtId="0" fontId="23" fillId="5" borderId="112" xfId="6" applyFont="1" applyFill="1" applyBorder="1" applyAlignment="1">
      <alignment horizontal="center" vertical="center" shrinkToFit="1"/>
    </xf>
    <xf numFmtId="185" fontId="26" fillId="6" borderId="26" xfId="6" applyNumberFormat="1" applyFont="1" applyFill="1" applyBorder="1" applyAlignment="1">
      <alignment horizontal="left" vertical="center" shrinkToFit="1"/>
    </xf>
    <xf numFmtId="185" fontId="26" fillId="6" borderId="60" xfId="6" applyNumberFormat="1" applyFont="1" applyFill="1" applyBorder="1" applyAlignment="1">
      <alignment horizontal="left" vertical="center" shrinkToFit="1"/>
    </xf>
    <xf numFmtId="185" fontId="26" fillId="6" borderId="41" xfId="6" applyNumberFormat="1" applyFont="1" applyFill="1" applyBorder="1" applyAlignment="1">
      <alignment horizontal="left" vertical="center" shrinkToFit="1"/>
    </xf>
    <xf numFmtId="0" fontId="21" fillId="6" borderId="112" xfId="6" applyFont="1" applyFill="1" applyBorder="1" applyAlignment="1">
      <alignment horizontal="left" vertical="center" wrapText="1" shrinkToFit="1"/>
    </xf>
    <xf numFmtId="0" fontId="21" fillId="6" borderId="126" xfId="6" applyFont="1" applyFill="1" applyBorder="1" applyAlignment="1">
      <alignment horizontal="left" vertical="center" wrapText="1" shrinkToFit="1"/>
    </xf>
    <xf numFmtId="0" fontId="21" fillId="6" borderId="113" xfId="6" applyFont="1" applyFill="1" applyBorder="1" applyAlignment="1">
      <alignment horizontal="left" vertical="center" wrapText="1" shrinkToFit="1"/>
    </xf>
    <xf numFmtId="179" fontId="25" fillId="5" borderId="112" xfId="6" applyNumberFormat="1" applyFont="1" applyFill="1" applyBorder="1" applyAlignment="1">
      <alignment horizontal="right" vertical="center" shrinkToFit="1"/>
    </xf>
    <xf numFmtId="180" fontId="25" fillId="5" borderId="112" xfId="6" applyNumberFormat="1" applyFont="1" applyFill="1" applyBorder="1" applyAlignment="1">
      <alignment horizontal="right" vertical="center" shrinkToFit="1"/>
    </xf>
    <xf numFmtId="0" fontId="26" fillId="6" borderId="26" xfId="6" applyFont="1" applyFill="1" applyBorder="1" applyAlignment="1">
      <alignment horizontal="left" vertical="center" wrapText="1"/>
    </xf>
    <xf numFmtId="0" fontId="26" fillId="6" borderId="60" xfId="6" applyFont="1" applyFill="1" applyBorder="1" applyAlignment="1">
      <alignment horizontal="left" vertical="center" wrapText="1"/>
    </xf>
    <xf numFmtId="0" fontId="5" fillId="0" borderId="0" xfId="6" applyFont="1" applyBorder="1" applyAlignment="1">
      <alignment horizontal="left" vertical="center" shrinkToFit="1"/>
    </xf>
    <xf numFmtId="182" fontId="25" fillId="0" borderId="112" xfId="6" applyNumberFormat="1" applyFont="1" applyFill="1" applyBorder="1" applyAlignment="1">
      <alignment vertical="center" shrinkToFit="1"/>
    </xf>
    <xf numFmtId="0" fontId="20" fillId="6" borderId="112" xfId="4" applyFont="1" applyFill="1" applyBorder="1" applyAlignment="1">
      <alignment horizontal="center" vertical="center" shrinkToFit="1"/>
    </xf>
    <xf numFmtId="0" fontId="21" fillId="6" borderId="112" xfId="6" applyFont="1" applyFill="1" applyBorder="1" applyAlignment="1">
      <alignment horizontal="left" vertical="center" shrinkToFit="1"/>
    </xf>
    <xf numFmtId="182" fontId="8" fillId="5" borderId="112" xfId="6" applyNumberFormat="1" applyFont="1" applyFill="1" applyBorder="1" applyAlignment="1">
      <alignment horizontal="right" vertical="center" shrinkToFit="1"/>
    </xf>
    <xf numFmtId="0" fontId="5" fillId="5" borderId="112" xfId="6" applyFont="1" applyFill="1" applyBorder="1" applyAlignment="1">
      <alignment horizontal="center" vertical="center" shrinkToFit="1"/>
    </xf>
    <xf numFmtId="182" fontId="25" fillId="3" borderId="115" xfId="6" applyNumberFormat="1" applyFont="1" applyFill="1" applyBorder="1" applyAlignment="1">
      <alignment horizontal="right" vertical="center" shrinkToFit="1"/>
    </xf>
    <xf numFmtId="182" fontId="25" fillId="3" borderId="127" xfId="6" applyNumberFormat="1" applyFont="1" applyFill="1" applyBorder="1" applyAlignment="1">
      <alignment horizontal="right" vertical="center" shrinkToFit="1"/>
    </xf>
    <xf numFmtId="182" fontId="25" fillId="3" borderId="112" xfId="6" applyNumberFormat="1" applyFont="1" applyFill="1" applyBorder="1" applyAlignment="1">
      <alignment horizontal="right" vertical="center" shrinkToFit="1"/>
    </xf>
    <xf numFmtId="0" fontId="23" fillId="5" borderId="115" xfId="6" applyFont="1" applyFill="1" applyBorder="1" applyAlignment="1">
      <alignment horizontal="center" vertical="center" shrinkToFit="1"/>
    </xf>
    <xf numFmtId="0" fontId="23" fillId="5" borderId="127" xfId="6" applyFont="1" applyFill="1" applyBorder="1" applyAlignment="1">
      <alignment horizontal="center" vertical="center" shrinkToFit="1"/>
    </xf>
    <xf numFmtId="0" fontId="21" fillId="6" borderId="114" xfId="6" applyFont="1" applyFill="1" applyBorder="1" applyAlignment="1">
      <alignment horizontal="center" vertical="center" wrapText="1" shrinkToFit="1"/>
    </xf>
    <xf numFmtId="0" fontId="21" fillId="6" borderId="126" xfId="6" applyFont="1" applyFill="1" applyBorder="1" applyAlignment="1">
      <alignment horizontal="center" vertical="center" wrapText="1" shrinkToFit="1"/>
    </xf>
    <xf numFmtId="0" fontId="21" fillId="6" borderId="113" xfId="6" applyFont="1" applyFill="1" applyBorder="1" applyAlignment="1">
      <alignment horizontal="center" vertical="center" wrapText="1" shrinkToFit="1"/>
    </xf>
    <xf numFmtId="0" fontId="26" fillId="6" borderId="26" xfId="6" applyFont="1" applyFill="1" applyBorder="1" applyAlignment="1">
      <alignment horizontal="left" vertical="center"/>
    </xf>
    <xf numFmtId="0" fontId="26" fillId="6" borderId="60" xfId="6" applyFont="1" applyFill="1" applyBorder="1" applyAlignment="1">
      <alignment horizontal="left" vertical="center"/>
    </xf>
    <xf numFmtId="0" fontId="26" fillId="6" borderId="41" xfId="6" applyFont="1" applyFill="1" applyBorder="1" applyAlignment="1">
      <alignment horizontal="left" vertical="center"/>
    </xf>
    <xf numFmtId="0" fontId="18" fillId="0" borderId="101" xfId="0" applyFont="1" applyBorder="1" applyAlignment="1">
      <alignment horizontal="center" vertical="center"/>
    </xf>
    <xf numFmtId="0" fontId="16" fillId="0" borderId="101" xfId="0" applyFont="1" applyBorder="1" applyAlignment="1">
      <alignment horizontal="center" vertical="center"/>
    </xf>
    <xf numFmtId="0" fontId="2" fillId="0" borderId="101" xfId="0" applyFont="1" applyBorder="1" applyAlignment="1">
      <alignment horizontal="center" vertical="center"/>
    </xf>
    <xf numFmtId="0" fontId="17" fillId="0" borderId="101" xfId="0" applyFont="1" applyBorder="1" applyAlignment="1">
      <alignment horizontal="center" vertical="center"/>
    </xf>
    <xf numFmtId="188" fontId="5" fillId="10" borderId="43" xfId="3" applyNumberFormat="1" applyFont="1" applyFill="1" applyBorder="1">
      <alignment vertical="center"/>
    </xf>
  </cellXfs>
  <cellStyles count="7">
    <cellStyle name="パーセント" xfId="1" builtinId="5"/>
    <cellStyle name="桁区切り" xfId="2" builtinId="6"/>
    <cellStyle name="標準" xfId="0" builtinId="0"/>
    <cellStyle name="標準_集計表④" xfId="3" xr:uid="{00000000-0005-0000-0000-000004000000}"/>
    <cellStyle name="標準_調査結果（その１）" xfId="4" xr:uid="{00000000-0005-0000-0000-000005000000}"/>
    <cellStyle name="標準_調査結果（その２）" xfId="5" xr:uid="{00000000-0005-0000-0000-000006000000}"/>
    <cellStyle name="標準_労働実態調査表" xfId="6" xr:uid="{00000000-0005-0000-0000-000007000000}"/>
  </cellStyles>
  <dxfs count="53">
    <dxf>
      <fill>
        <patternFill>
          <fgColor indexed="64"/>
          <bgColor theme="5" tint="0.59996337778862885"/>
        </patternFill>
      </fill>
    </dxf>
    <dxf>
      <fill>
        <patternFill>
          <fgColor indexed="64"/>
          <bgColor theme="5"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bgColor theme="8" tint="0.59996337778862885"/>
        </patternFill>
      </fill>
    </dxf>
    <dxf>
      <fill>
        <patternFill>
          <bgColor theme="8" tint="0.59996337778862885"/>
        </patternFill>
      </fill>
    </dxf>
    <dxf>
      <font>
        <condense val="0"/>
        <extend val="0"/>
        <color indexed="9"/>
      </font>
    </dxf>
    <dxf>
      <fill>
        <patternFill>
          <bgColor theme="8" tint="0.59996337778862885"/>
        </patternFill>
      </fill>
    </dxf>
    <dxf>
      <fill>
        <patternFill>
          <bgColor theme="8" tint="0.59996337778862885"/>
        </patternFill>
      </fill>
    </dxf>
    <dxf>
      <fill>
        <patternFill>
          <fgColor indexed="64"/>
          <bgColor theme="8" tint="0.59996337778862885"/>
        </patternFill>
      </fill>
    </dxf>
    <dxf>
      <fill>
        <patternFill>
          <bgColor theme="8" tint="0.59996337778862885"/>
        </patternFill>
      </fill>
    </dxf>
    <dxf>
      <fill>
        <patternFill>
          <bgColor theme="8" tint="0.39994506668294322"/>
        </patternFill>
      </fill>
    </dxf>
    <dxf>
      <fill>
        <patternFill>
          <fgColor indexed="64"/>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fgColor indexed="64"/>
          <bgColor theme="8" tint="0.59996337778862885"/>
        </patternFill>
      </fill>
    </dxf>
    <dxf>
      <fill>
        <patternFill>
          <bgColor theme="8" tint="0.59996337778862885"/>
        </patternFill>
      </fill>
    </dxf>
    <dxf>
      <fill>
        <patternFill>
          <fgColor indexed="64"/>
          <bgColor theme="8" tint="0.59996337778862885"/>
        </patternFill>
      </fill>
    </dxf>
    <dxf>
      <fill>
        <patternFill>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bgColor theme="8" tint="0.59996337778862885"/>
        </patternFill>
      </fill>
    </dxf>
    <dxf>
      <fill>
        <patternFill>
          <fgColor indexed="64"/>
          <bgColor theme="8" tint="0.59996337778862885"/>
        </patternFill>
      </fill>
    </dxf>
    <dxf>
      <fill>
        <patternFill>
          <fgColor indexed="64"/>
          <bgColor theme="8" tint="0.59996337778862885"/>
        </patternFill>
      </fill>
    </dxf>
    <dxf>
      <numFmt numFmtId="178" formatCode="0.0%"/>
      <fill>
        <patternFill>
          <bgColor theme="8" tint="0.39994506668294322"/>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s>
  <tableStyles count="0" defaultTableStyle="TableStyleMedium2" defaultPivotStyle="PivotStyleLight16"/>
  <colors>
    <mruColors>
      <color rgb="FFCCFFFF"/>
      <color rgb="FF66FFFF"/>
      <color rgb="FF00FFCC"/>
      <color rgb="FF00FFFF"/>
      <color rgb="FF000000"/>
      <color rgb="FFFFFF99"/>
      <color rgb="FF969696"/>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8709745152823638"/>
          <c:y val="3.3045977011494254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8387125735770124"/>
          <c:y val="0.23275911056857523"/>
          <c:w val="0.53440927948522565"/>
          <c:h val="0.71408181735903697"/>
        </c:manualLayout>
      </c:layout>
      <c:pie3DChart>
        <c:varyColors val="1"/>
        <c:ser>
          <c:idx val="0"/>
          <c:order val="0"/>
          <c:tx>
            <c:strRef>
              <c:f>'25（問24）'!$BC$6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BC7B-4DDE-A9C1-398040BDB386}"/>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BC7B-4DDE-A9C1-398040BDB386}"/>
              </c:ext>
            </c:extLst>
          </c:dPt>
          <c:dPt>
            <c:idx val="2"/>
            <c:bubble3D val="0"/>
            <c:spPr>
              <a:pattFill prst="pct1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BC7B-4DDE-A9C1-398040BDB386}"/>
              </c:ext>
            </c:extLst>
          </c:dPt>
          <c:dLbls>
            <c:dLbl>
              <c:idx val="0"/>
              <c:layout>
                <c:manualLayout>
                  <c:x val="5.7448480230293794E-2"/>
                  <c:y val="0.1742311521404650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C7B-4DDE-A9C1-398040BDB386}"/>
                </c:ext>
              </c:extLst>
            </c:dLbl>
            <c:dLbl>
              <c:idx val="1"/>
              <c:layout>
                <c:manualLayout>
                  <c:x val="-4.3048006096012191E-2"/>
                  <c:y val="-7.39614444746130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C7B-4DDE-A9C1-398040BDB386}"/>
                </c:ext>
              </c:extLst>
            </c:dLbl>
            <c:dLbl>
              <c:idx val="2"/>
              <c:layout>
                <c:manualLayout>
                  <c:x val="0.17771027008720683"/>
                  <c:y val="2.24735270160195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C7B-4DDE-A9C1-398040BDB386}"/>
                </c:ext>
              </c:extLst>
            </c:dLbl>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'25（問24）'!$BD$5:$BF$5</c:f>
              <c:strCache>
                <c:ptCount val="3"/>
                <c:pt idx="0">
                  <c:v>あり</c:v>
                </c:pt>
                <c:pt idx="1">
                  <c:v>なし</c:v>
                </c:pt>
                <c:pt idx="2">
                  <c:v>無回答</c:v>
                </c:pt>
              </c:strCache>
            </c:strRef>
          </c:cat>
          <c:val>
            <c:numRef>
              <c:f>'25（問24）'!$BD$6:$BF$6</c:f>
              <c:numCache>
                <c:formatCode>0.0%</c:formatCode>
                <c:ptCount val="3"/>
                <c:pt idx="0">
                  <c:v>0.58623771224307419</c:v>
                </c:pt>
                <c:pt idx="1">
                  <c:v>0.38427167113494193</c:v>
                </c:pt>
                <c:pt idx="2">
                  <c:v>2.9490616621983913E-2</c:v>
                </c:pt>
              </c:numCache>
            </c:numRef>
          </c:val>
          <c:extLst>
            <c:ext xmlns:c16="http://schemas.microsoft.com/office/drawing/2014/chart" uri="{C3380CC4-5D6E-409C-BE32-E72D297353CC}">
              <c16:uniqueId val="{00000006-BC7B-4DDE-A9C1-398040BDB386}"/>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064651595969847"/>
          <c:y val="0.40948366367997102"/>
          <c:w val="0.18012903225806454"/>
          <c:h val="0.2604819440673363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18495033253587"/>
          <c:y val="4.830917874396135E-3"/>
        </c:manualLayout>
      </c:layout>
      <c:overlay val="0"/>
      <c:spPr>
        <a:noFill/>
        <a:ln w="25400">
          <a:noFill/>
        </a:ln>
      </c:spPr>
      <c:txPr>
        <a:bodyPr/>
        <a:lstStyle/>
        <a:p>
          <a:pPr>
            <a:defRPr sz="1050" b="0" i="0" u="none" strike="noStrike" baseline="0">
              <a:solidFill>
                <a:srgbClr val="000000"/>
              </a:solidFill>
              <a:latin typeface="+mn-ea"/>
              <a:ea typeface="+mn-ea"/>
              <a:cs typeface="HG丸ｺﾞｼｯｸM-PRO"/>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6519235980458194"/>
          <c:y val="0.18518619955114307"/>
          <c:w val="0.51229229089726613"/>
          <c:h val="0.81481380044885698"/>
        </c:manualLayout>
      </c:layout>
      <c:pie3DChart>
        <c:varyColors val="1"/>
        <c:ser>
          <c:idx val="0"/>
          <c:order val="0"/>
          <c:tx>
            <c:strRef>
              <c:f>'28（問25）'!$BC$5</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83E0-4487-8D1F-C42D768F0233}"/>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83E0-4487-8D1F-C42D768F0233}"/>
              </c:ext>
            </c:extLst>
          </c:dPt>
          <c:dPt>
            <c:idx val="2"/>
            <c:bubble3D val="0"/>
            <c:spPr>
              <a:pattFill prst="pct1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83E0-4487-8D1F-C42D768F0233}"/>
              </c:ext>
            </c:extLst>
          </c:dPt>
          <c:dLbls>
            <c:dLbl>
              <c:idx val="0"/>
              <c:layout>
                <c:manualLayout>
                  <c:x val="8.7947413652939399E-2"/>
                  <c:y val="-1.43218329592858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3E0-4487-8D1F-C42D768F0233}"/>
                </c:ext>
              </c:extLst>
            </c:dLbl>
            <c:dLbl>
              <c:idx val="1"/>
              <c:layout>
                <c:manualLayout>
                  <c:x val="-7.7448106597294814E-2"/>
                  <c:y val="7.36510834696387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3E0-4487-8D1F-C42D768F0233}"/>
                </c:ext>
              </c:extLst>
            </c:dLbl>
            <c:dLbl>
              <c:idx val="2"/>
              <c:layout>
                <c:manualLayout>
                  <c:x val="-0.14935110987232791"/>
                  <c:y val="3.9763145548835381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3E0-4487-8D1F-C42D768F0233}"/>
                </c:ext>
              </c:extLst>
            </c:dLbl>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'28（問25）'!$BD$4:$BF$4</c:f>
              <c:strCache>
                <c:ptCount val="3"/>
                <c:pt idx="0">
                  <c:v>あり</c:v>
                </c:pt>
                <c:pt idx="1">
                  <c:v>なし</c:v>
                </c:pt>
                <c:pt idx="2">
                  <c:v>無回答</c:v>
                </c:pt>
              </c:strCache>
            </c:strRef>
          </c:cat>
          <c:val>
            <c:numRef>
              <c:f>'28（問25）'!$BD$5:$BF$5</c:f>
              <c:numCache>
                <c:formatCode>0.0%</c:formatCode>
                <c:ptCount val="3"/>
                <c:pt idx="0">
                  <c:v>0.6720285969615728</c:v>
                </c:pt>
                <c:pt idx="1">
                  <c:v>0.2779267202859696</c:v>
                </c:pt>
                <c:pt idx="2">
                  <c:v>5.0044682752457555E-2</c:v>
                </c:pt>
              </c:numCache>
            </c:numRef>
          </c:val>
          <c:extLst>
            <c:ext xmlns:c16="http://schemas.microsoft.com/office/drawing/2014/chart" uri="{C3380CC4-5D6E-409C-BE32-E72D297353CC}">
              <c16:uniqueId val="{00000006-83E0-4487-8D1F-C42D768F0233}"/>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6499725144976349"/>
          <c:y val="0.28985659401270492"/>
          <c:w val="0.1776792945129646"/>
          <c:h val="0.36394334766125247"/>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220716131944692"/>
          <c:y val="1.3262599469496022E-2"/>
        </c:manualLayout>
      </c:layout>
      <c:overlay val="0"/>
      <c:spPr>
        <a:noFill/>
        <a:ln w="25400">
          <a:noFill/>
        </a:ln>
      </c:spPr>
    </c:title>
    <c:autoTitleDeleted val="0"/>
    <c:plotArea>
      <c:layout>
        <c:manualLayout>
          <c:layoutTarget val="inner"/>
          <c:xMode val="edge"/>
          <c:yMode val="edge"/>
          <c:x val="0.1491630832071133"/>
          <c:y val="6.8965517241379309E-2"/>
          <c:w val="0.71994018731596521"/>
          <c:h val="0.85676392572944293"/>
        </c:manualLayout>
      </c:layout>
      <c:barChart>
        <c:barDir val="bar"/>
        <c:grouping val="percentStacked"/>
        <c:varyColors val="0"/>
        <c:ser>
          <c:idx val="0"/>
          <c:order val="0"/>
          <c:tx>
            <c:strRef>
              <c:f>'28（問25）'!$BD$9</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'28（問25）'!$BC$10:$BC$22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'28（問25）'!$BD$10:$BD$22</c:f>
              <c:numCache>
                <c:formatCode>0.0%</c:formatCode>
                <c:ptCount val="13"/>
                <c:pt idx="0">
                  <c:v>0</c:v>
                </c:pt>
                <c:pt idx="1">
                  <c:v>0.63309352517985606</c:v>
                </c:pt>
                <c:pt idx="2">
                  <c:v>0.61764705882352944</c:v>
                </c:pt>
                <c:pt idx="3">
                  <c:v>0.70370370370370372</c:v>
                </c:pt>
                <c:pt idx="4">
                  <c:v>0.65806451612903227</c:v>
                </c:pt>
                <c:pt idx="5">
                  <c:v>0.36585365853658536</c:v>
                </c:pt>
                <c:pt idx="6">
                  <c:v>0.53333333333333333</c:v>
                </c:pt>
                <c:pt idx="7">
                  <c:v>0.75</c:v>
                </c:pt>
                <c:pt idx="8">
                  <c:v>0.72067039106145248</c:v>
                </c:pt>
                <c:pt idx="9">
                  <c:v>0.69565217391304346</c:v>
                </c:pt>
                <c:pt idx="10">
                  <c:v>0.81818181818181823</c:v>
                </c:pt>
                <c:pt idx="11">
                  <c:v>0.60897435897435892</c:v>
                </c:pt>
                <c:pt idx="12">
                  <c:v>0.79262672811059909</c:v>
                </c:pt>
              </c:numCache>
            </c:numRef>
          </c:val>
          <c:extLst>
            <c:ext xmlns:c16="http://schemas.microsoft.com/office/drawing/2014/chart" uri="{C3380CC4-5D6E-409C-BE32-E72D297353CC}">
              <c16:uniqueId val="{00000000-9152-4FCC-A253-6905D6E8667B}"/>
            </c:ext>
          </c:extLst>
        </c:ser>
        <c:ser>
          <c:idx val="1"/>
          <c:order val="1"/>
          <c:tx>
            <c:strRef>
              <c:f>'28（問25）'!$BE$9</c:f>
              <c:strCache>
                <c:ptCount val="1"/>
                <c:pt idx="0">
                  <c:v>なし</c:v>
                </c:pt>
              </c:strCache>
            </c:strRef>
          </c:tx>
          <c:spPr>
            <a:solidFill>
              <a:schemeClr val="bg1"/>
            </a:solid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52-4FCC-A253-6905D6E8667B}"/>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52-4FCC-A253-6905D6E8667B}"/>
                </c:ext>
              </c:extLst>
            </c:dLbl>
            <c:dLbl>
              <c:idx val="7"/>
              <c:layout>
                <c:manualLayout>
                  <c:x val="-2.222217114155876E-2"/>
                  <c:y val="-1.91120672250186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52-4FCC-A253-6905D6E8667B}"/>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52-4FCC-A253-6905D6E8667B}"/>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52-4FCC-A253-6905D6E8667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'28（問25）'!$BC$10:$BC$22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'28（問25）'!$BE$10:$BE$22</c:f>
              <c:numCache>
                <c:formatCode>0.0%</c:formatCode>
                <c:ptCount val="13"/>
                <c:pt idx="0">
                  <c:v>0</c:v>
                </c:pt>
                <c:pt idx="1">
                  <c:v>0.33093525179856115</c:v>
                </c:pt>
                <c:pt idx="2">
                  <c:v>0.28676470588235292</c:v>
                </c:pt>
                <c:pt idx="3">
                  <c:v>0.18518518518518517</c:v>
                </c:pt>
                <c:pt idx="4">
                  <c:v>0.30967741935483872</c:v>
                </c:pt>
                <c:pt idx="5">
                  <c:v>0.43902439024390244</c:v>
                </c:pt>
                <c:pt idx="6">
                  <c:v>0.4</c:v>
                </c:pt>
                <c:pt idx="7">
                  <c:v>0.25</c:v>
                </c:pt>
                <c:pt idx="8">
                  <c:v>0.24022346368715083</c:v>
                </c:pt>
                <c:pt idx="9">
                  <c:v>0.30434782608695654</c:v>
                </c:pt>
                <c:pt idx="10">
                  <c:v>0.18181818181818182</c:v>
                </c:pt>
                <c:pt idx="11">
                  <c:v>0.30769230769230771</c:v>
                </c:pt>
                <c:pt idx="12">
                  <c:v>0.20276497695852536</c:v>
                </c:pt>
              </c:numCache>
            </c:numRef>
          </c:val>
          <c:extLst>
            <c:ext xmlns:c16="http://schemas.microsoft.com/office/drawing/2014/chart" uri="{C3380CC4-5D6E-409C-BE32-E72D297353CC}">
              <c16:uniqueId val="{00000006-9152-4FCC-A253-6905D6E8667B}"/>
            </c:ext>
          </c:extLst>
        </c:ser>
        <c:ser>
          <c:idx val="2"/>
          <c:order val="2"/>
          <c:tx>
            <c:strRef>
              <c:f>'28（問25）'!$BF$9</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3.8178718564739429E-2"/>
                  <c:y val="-7.0121208323761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52-4FCC-A253-6905D6E8667B}"/>
                </c:ext>
              </c:extLst>
            </c:dLbl>
            <c:dLbl>
              <c:idx val="1"/>
              <c:layout>
                <c:manualLayout>
                  <c:x val="1.014713343480466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152-4FCC-A253-6905D6E8667B}"/>
                </c:ext>
              </c:extLst>
            </c:dLbl>
            <c:dLbl>
              <c:idx val="2"/>
              <c:layout>
                <c:manualLayout>
                  <c:x val="3.4500253678335868E-2"/>
                  <c:y val="-1.2967725232572088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152-4FCC-A253-6905D6E8667B}"/>
                </c:ext>
              </c:extLst>
            </c:dLbl>
            <c:dLbl>
              <c:idx val="3"/>
              <c:layout>
                <c:manualLayout>
                  <c:x val="2.841197361745292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152-4FCC-A253-6905D6E8667B}"/>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152-4FCC-A253-6905D6E8667B}"/>
                </c:ext>
              </c:extLst>
            </c:dLbl>
            <c:dLbl>
              <c:idx val="5"/>
              <c:layout>
                <c:manualLayout>
                  <c:x val="-2.232369355657041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7A-4582-BE1B-628056A59D2A}"/>
                </c:ext>
              </c:extLst>
            </c:dLbl>
            <c:dLbl>
              <c:idx val="6"/>
              <c:layout>
                <c:manualLayout>
                  <c:x val="1.62354134956874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152-4FCC-A253-6905D6E8667B}"/>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152-4FCC-A253-6905D6E8667B}"/>
                </c:ext>
              </c:extLst>
            </c:dLbl>
            <c:dLbl>
              <c:idx val="8"/>
              <c:layout>
                <c:manualLayout>
                  <c:x val="3.450025367833586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152-4FCC-A253-6905D6E8667B}"/>
                </c:ext>
              </c:extLst>
            </c:dLbl>
            <c:dLbl>
              <c:idx val="9"/>
              <c:layout>
                <c:manualLayout>
                  <c:x val="1.21765601217654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152-4FCC-A253-6905D6E8667B}"/>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152-4FCC-A253-6905D6E8667B}"/>
                </c:ext>
              </c:extLst>
            </c:dLbl>
            <c:dLbl>
              <c:idx val="11"/>
              <c:layout>
                <c:manualLayout>
                  <c:x val="3.04414003044140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152-4FCC-A253-6905D6E8667B}"/>
                </c:ext>
              </c:extLst>
            </c:dLbl>
            <c:dLbl>
              <c:idx val="12"/>
              <c:layout>
                <c:manualLayout>
                  <c:x val="3.04414003044140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152-4FCC-A253-6905D6E8667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'28（問25）'!$BC$10:$BC$22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'28（問25）'!$BF$10:$BF$22</c:f>
              <c:numCache>
                <c:formatCode>0.0%</c:formatCode>
                <c:ptCount val="13"/>
                <c:pt idx="0">
                  <c:v>0</c:v>
                </c:pt>
                <c:pt idx="1">
                  <c:v>3.5971223021582732E-2</c:v>
                </c:pt>
                <c:pt idx="2">
                  <c:v>9.5588235294117641E-2</c:v>
                </c:pt>
                <c:pt idx="3">
                  <c:v>0.1111111111111111</c:v>
                </c:pt>
                <c:pt idx="4">
                  <c:v>3.2258064516129031E-2</c:v>
                </c:pt>
                <c:pt idx="5">
                  <c:v>0.1951219512195122</c:v>
                </c:pt>
                <c:pt idx="6">
                  <c:v>6.6666666666666666E-2</c:v>
                </c:pt>
                <c:pt idx="7">
                  <c:v>0</c:v>
                </c:pt>
                <c:pt idx="8">
                  <c:v>3.9106145251396648E-2</c:v>
                </c:pt>
                <c:pt idx="9">
                  <c:v>0</c:v>
                </c:pt>
                <c:pt idx="10">
                  <c:v>0</c:v>
                </c:pt>
                <c:pt idx="11">
                  <c:v>8.3333333333333329E-2</c:v>
                </c:pt>
                <c:pt idx="12">
                  <c:v>4.608294930875576E-3</c:v>
                </c:pt>
              </c:numCache>
            </c:numRef>
          </c:val>
          <c:extLst>
            <c:ext xmlns:c16="http://schemas.microsoft.com/office/drawing/2014/chart" uri="{C3380CC4-5D6E-409C-BE32-E72D297353CC}">
              <c16:uniqueId val="{00000013-9152-4FCC-A253-6905D6E8667B}"/>
            </c:ext>
          </c:extLst>
        </c:ser>
        <c:dLbls>
          <c:showLegendKey val="0"/>
          <c:showVal val="0"/>
          <c:showCatName val="0"/>
          <c:showSerName val="0"/>
          <c:showPercent val="0"/>
          <c:showBubbleSize val="0"/>
        </c:dLbls>
        <c:gapWidth val="30"/>
        <c:overlap val="100"/>
        <c:axId val="34351360"/>
        <c:axId val="34672640"/>
      </c:barChart>
      <c:catAx>
        <c:axId val="343513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672640"/>
        <c:crosses val="autoZero"/>
        <c:auto val="1"/>
        <c:lblAlgn val="ctr"/>
        <c:lblOffset val="100"/>
        <c:tickLblSkip val="1"/>
        <c:tickMarkSkip val="1"/>
        <c:noMultiLvlLbl val="0"/>
      </c:catAx>
      <c:valAx>
        <c:axId val="346726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351360"/>
        <c:crosses val="autoZero"/>
        <c:crossBetween val="between"/>
        <c:majorUnit val="0.2"/>
      </c:valAx>
      <c:spPr>
        <a:noFill/>
        <a:ln w="25400">
          <a:noFill/>
        </a:ln>
      </c:spPr>
    </c:plotArea>
    <c:legend>
      <c:legendPos val="r"/>
      <c:layout>
        <c:manualLayout>
          <c:xMode val="edge"/>
          <c:yMode val="edge"/>
          <c:x val="0.89497844732878706"/>
          <c:y val="0.40406719717064543"/>
          <c:w val="9.7412640771501691E-2"/>
          <c:h val="0.1856763925729443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954682779456194"/>
          <c:y val="2.2831050228310501E-2"/>
        </c:manualLayout>
      </c:layout>
      <c:overlay val="0"/>
      <c:spPr>
        <a:noFill/>
        <a:ln w="25400">
          <a:noFill/>
        </a:ln>
      </c:spPr>
    </c:title>
    <c:autoTitleDeleted val="0"/>
    <c:plotArea>
      <c:layout>
        <c:manualLayout>
          <c:layoutTarget val="inner"/>
          <c:xMode val="edge"/>
          <c:yMode val="edge"/>
          <c:x val="0.13444108761329304"/>
          <c:y val="0.10958952977637065"/>
          <c:w val="0.73413897280966767"/>
          <c:h val="0.7625604780272458"/>
        </c:manualLayout>
      </c:layout>
      <c:barChart>
        <c:barDir val="bar"/>
        <c:grouping val="percentStacked"/>
        <c:varyColors val="0"/>
        <c:ser>
          <c:idx val="0"/>
          <c:order val="0"/>
          <c:tx>
            <c:strRef>
              <c:f>'28（問25）'!$BD$27</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'28（問25）'!$BC$28:$BC$33</c:f>
              <c:strCache>
                <c:ptCount val="6"/>
                <c:pt idx="0">
                  <c:v>100人以上</c:v>
                </c:pt>
                <c:pt idx="1">
                  <c:v>50～99人</c:v>
                </c:pt>
                <c:pt idx="2">
                  <c:v>30～49人</c:v>
                </c:pt>
                <c:pt idx="3">
                  <c:v>10～29人</c:v>
                </c:pt>
                <c:pt idx="4">
                  <c:v>5～9人</c:v>
                </c:pt>
                <c:pt idx="5">
                  <c:v>1～4人</c:v>
                </c:pt>
              </c:strCache>
            </c:strRef>
          </c:cat>
          <c:val>
            <c:numRef>
              <c:f>'28（問25）'!$BD$28:$BD$33</c:f>
              <c:numCache>
                <c:formatCode>0.0%</c:formatCode>
                <c:ptCount val="6"/>
                <c:pt idx="0">
                  <c:v>0.9375</c:v>
                </c:pt>
                <c:pt idx="1">
                  <c:v>1</c:v>
                </c:pt>
                <c:pt idx="2">
                  <c:v>0.76190476190476186</c:v>
                </c:pt>
                <c:pt idx="3">
                  <c:v>0.66753246753246753</c:v>
                </c:pt>
                <c:pt idx="4">
                  <c:v>0.67085427135678388</c:v>
                </c:pt>
                <c:pt idx="5">
                  <c:v>0.58373205741626799</c:v>
                </c:pt>
              </c:numCache>
            </c:numRef>
          </c:val>
          <c:extLst>
            <c:ext xmlns:c16="http://schemas.microsoft.com/office/drawing/2014/chart" uri="{C3380CC4-5D6E-409C-BE32-E72D297353CC}">
              <c16:uniqueId val="{00000000-7F4E-484A-949E-6613C5C7BCA9}"/>
            </c:ext>
          </c:extLst>
        </c:ser>
        <c:ser>
          <c:idx val="1"/>
          <c:order val="1"/>
          <c:tx>
            <c:strRef>
              <c:f>'28（問25）'!$BE$27</c:f>
              <c:strCache>
                <c:ptCount val="1"/>
                <c:pt idx="0">
                  <c:v>なし</c:v>
                </c:pt>
              </c:strCache>
            </c:strRef>
          </c:tx>
          <c:spPr>
            <a:solidFill>
              <a:schemeClr val="bg1"/>
            </a:solidFill>
            <a:ln w="12700">
              <a:solidFill>
                <a:srgbClr val="000000"/>
              </a:solidFill>
              <a:prstDash val="solid"/>
            </a:ln>
          </c:spPr>
          <c:invertIfNegative val="0"/>
          <c:dLbls>
            <c:dLbl>
              <c:idx val="0"/>
              <c:layout>
                <c:manualLayout>
                  <c:x val="-8.056394763343403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4E-484A-949E-6613C5C7BCA9}"/>
                </c:ext>
              </c:extLst>
            </c:dLbl>
            <c:dLbl>
              <c:idx val="2"/>
              <c:layout>
                <c:manualLayout>
                  <c:x val="-1.8126888217522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4E-484A-949E-6613C5C7BCA9}"/>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'28（問25）'!$BC$28:$BC$33</c:f>
              <c:strCache>
                <c:ptCount val="6"/>
                <c:pt idx="0">
                  <c:v>100人以上</c:v>
                </c:pt>
                <c:pt idx="1">
                  <c:v>50～99人</c:v>
                </c:pt>
                <c:pt idx="2">
                  <c:v>30～49人</c:v>
                </c:pt>
                <c:pt idx="3">
                  <c:v>10～29人</c:v>
                </c:pt>
                <c:pt idx="4">
                  <c:v>5～9人</c:v>
                </c:pt>
                <c:pt idx="5">
                  <c:v>1～4人</c:v>
                </c:pt>
              </c:strCache>
            </c:strRef>
          </c:cat>
          <c:val>
            <c:numRef>
              <c:f>'28（問25）'!$BE$28:$BE$33</c:f>
              <c:numCache>
                <c:formatCode>0.0%</c:formatCode>
                <c:ptCount val="6"/>
                <c:pt idx="0">
                  <c:v>6.25E-2</c:v>
                </c:pt>
                <c:pt idx="1">
                  <c:v>0</c:v>
                </c:pt>
                <c:pt idx="2">
                  <c:v>0.17857142857142858</c:v>
                </c:pt>
                <c:pt idx="3">
                  <c:v>0.29870129870129869</c:v>
                </c:pt>
                <c:pt idx="4">
                  <c:v>0.28140703517587939</c:v>
                </c:pt>
                <c:pt idx="5">
                  <c:v>0.32535885167464113</c:v>
                </c:pt>
              </c:numCache>
            </c:numRef>
          </c:val>
          <c:extLst>
            <c:ext xmlns:c16="http://schemas.microsoft.com/office/drawing/2014/chart" uri="{C3380CC4-5D6E-409C-BE32-E72D297353CC}">
              <c16:uniqueId val="{00000003-7F4E-484A-949E-6613C5C7BCA9}"/>
            </c:ext>
          </c:extLst>
        </c:ser>
        <c:ser>
          <c:idx val="2"/>
          <c:order val="2"/>
          <c:tx>
            <c:strRef>
              <c:f>'28（問25）'!$BF$27</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1"/>
              <c:layout>
                <c:manualLayout>
                  <c:x val="8.1074608876306985E-3"/>
                  <c:y val="-1.4458723830768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4E-484A-949E-6613C5C7BCA9}"/>
                </c:ext>
              </c:extLst>
            </c:dLbl>
            <c:dLbl>
              <c:idx val="2"/>
              <c:layout>
                <c:manualLayout>
                  <c:x val="1.2210512960804372E-2"/>
                  <c:y val="-2.20712137010270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4E-484A-949E-6613C5C7BCA9}"/>
                </c:ext>
              </c:extLst>
            </c:dLbl>
            <c:dLbl>
              <c:idx val="3"/>
              <c:layout>
                <c:manualLayout>
                  <c:x val="1.20845921450151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4E-484A-949E-6613C5C7BCA9}"/>
                </c:ext>
              </c:extLst>
            </c:dLbl>
            <c:dLbl>
              <c:idx val="4"/>
              <c:layout>
                <c:manualLayout>
                  <c:x val="1.20845921450151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F4E-484A-949E-6613C5C7BCA9}"/>
                </c:ext>
              </c:extLst>
            </c:dLbl>
            <c:dLbl>
              <c:idx val="5"/>
              <c:layout>
                <c:manualLayout>
                  <c:x val="1.20845921450151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F4E-484A-949E-6613C5C7BCA9}"/>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'28（問25）'!$BC$28:$BC$33</c:f>
              <c:strCache>
                <c:ptCount val="6"/>
                <c:pt idx="0">
                  <c:v>100人以上</c:v>
                </c:pt>
                <c:pt idx="1">
                  <c:v>50～99人</c:v>
                </c:pt>
                <c:pt idx="2">
                  <c:v>30～49人</c:v>
                </c:pt>
                <c:pt idx="3">
                  <c:v>10～29人</c:v>
                </c:pt>
                <c:pt idx="4">
                  <c:v>5～9人</c:v>
                </c:pt>
                <c:pt idx="5">
                  <c:v>1～4人</c:v>
                </c:pt>
              </c:strCache>
            </c:strRef>
          </c:cat>
          <c:val>
            <c:numRef>
              <c:f>'28（問25）'!$BF$28:$BF$33</c:f>
              <c:numCache>
                <c:formatCode>0.0%</c:formatCode>
                <c:ptCount val="6"/>
                <c:pt idx="0">
                  <c:v>0</c:v>
                </c:pt>
                <c:pt idx="1">
                  <c:v>0</c:v>
                </c:pt>
                <c:pt idx="2">
                  <c:v>5.9523809523809521E-2</c:v>
                </c:pt>
                <c:pt idx="3">
                  <c:v>3.3766233766233764E-2</c:v>
                </c:pt>
                <c:pt idx="4">
                  <c:v>4.7738693467336682E-2</c:v>
                </c:pt>
                <c:pt idx="5">
                  <c:v>9.0909090909090912E-2</c:v>
                </c:pt>
              </c:numCache>
            </c:numRef>
          </c:val>
          <c:extLst>
            <c:ext xmlns:c16="http://schemas.microsoft.com/office/drawing/2014/chart" uri="{C3380CC4-5D6E-409C-BE32-E72D297353CC}">
              <c16:uniqueId val="{00000009-7F4E-484A-949E-6613C5C7BCA9}"/>
            </c:ext>
          </c:extLst>
        </c:ser>
        <c:dLbls>
          <c:showLegendKey val="0"/>
          <c:showVal val="0"/>
          <c:showCatName val="0"/>
          <c:showSerName val="0"/>
          <c:showPercent val="0"/>
          <c:showBubbleSize val="0"/>
        </c:dLbls>
        <c:gapWidth val="30"/>
        <c:overlap val="100"/>
        <c:axId val="34716288"/>
        <c:axId val="34742656"/>
      </c:barChart>
      <c:catAx>
        <c:axId val="347162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742656"/>
        <c:crosses val="autoZero"/>
        <c:auto val="1"/>
        <c:lblAlgn val="ctr"/>
        <c:lblOffset val="100"/>
        <c:tickLblSkip val="1"/>
        <c:tickMarkSkip val="1"/>
        <c:noMultiLvlLbl val="0"/>
      </c:catAx>
      <c:valAx>
        <c:axId val="347426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716288"/>
        <c:crosses val="autoZero"/>
        <c:crossBetween val="between"/>
      </c:valAx>
      <c:spPr>
        <a:noFill/>
        <a:ln w="25400">
          <a:noFill/>
        </a:ln>
      </c:spPr>
    </c:plotArea>
    <c:legend>
      <c:legendPos val="r"/>
      <c:layout>
        <c:manualLayout>
          <c:xMode val="edge"/>
          <c:yMode val="edge"/>
          <c:x val="0.89728096676737157"/>
          <c:y val="0.22831146106736658"/>
          <c:w val="9.5166163141993998E-2"/>
          <c:h val="0.5022855019834849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934506353861195"/>
          <c:y val="5.3763440860215058E-3"/>
        </c:manualLayout>
      </c:layout>
      <c:overlay val="0"/>
      <c:spPr>
        <a:noFill/>
        <a:ln w="25400">
          <a:noFill/>
        </a:ln>
      </c:spPr>
      <c:txPr>
        <a:bodyPr/>
        <a:lstStyle/>
        <a:p>
          <a:pPr>
            <a:defRPr sz="95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9.2864125122189639E-2"/>
          <c:y val="0.2293918098947309"/>
          <c:w val="0.4946236559139785"/>
          <c:h val="0.77060819010526915"/>
        </c:manualLayout>
      </c:layout>
      <c:pie3DChart>
        <c:varyColors val="1"/>
        <c:ser>
          <c:idx val="0"/>
          <c:order val="0"/>
          <c:tx>
            <c:strRef>
              <c:f>'29（問18）'!$BG$7</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8534-467B-A640-61F031D55AB7}"/>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8534-467B-A640-61F031D55AB7}"/>
              </c:ext>
            </c:extLst>
          </c:dPt>
          <c:dPt>
            <c:idx val="2"/>
            <c:bubble3D val="0"/>
            <c:spPr>
              <a:pattFill prst="pct60">
                <a:fgClr>
                  <a:schemeClr val="tx1"/>
                </a:fgClr>
                <a:bgClr>
                  <a:schemeClr val="bg1"/>
                </a:bgClr>
              </a:pattFill>
              <a:ln w="12700">
                <a:solidFill>
                  <a:schemeClr val="tx1"/>
                </a:solidFill>
                <a:prstDash val="solid"/>
              </a:ln>
            </c:spPr>
            <c:extLst>
              <c:ext xmlns:c16="http://schemas.microsoft.com/office/drawing/2014/chart" uri="{C3380CC4-5D6E-409C-BE32-E72D297353CC}">
                <c16:uniqueId val="{00000005-8534-467B-A640-61F031D55AB7}"/>
              </c:ext>
            </c:extLst>
          </c:dPt>
          <c:dPt>
            <c:idx val="3"/>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8534-467B-A640-61F031D55AB7}"/>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8534-467B-A640-61F031D55AB7}"/>
              </c:ext>
            </c:extLst>
          </c:dPt>
          <c:dLbls>
            <c:dLbl>
              <c:idx val="0"/>
              <c:layout>
                <c:manualLayout>
                  <c:x val="3.237351929249313E-2"/>
                  <c:y val="2.49507521237264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534-467B-A640-61F031D55AB7}"/>
                </c:ext>
              </c:extLst>
            </c:dLbl>
            <c:dLbl>
              <c:idx val="1"/>
              <c:layout>
                <c:manualLayout>
                  <c:x val="-2.8586602627750711E-3"/>
                  <c:y val="-3.8701775181328106E-2"/>
                </c:manualLayout>
              </c:layout>
              <c:tx>
                <c:rich>
                  <a:bodyPr/>
                  <a:lstStyle/>
                  <a:p>
                    <a:r>
                      <a:rPr lang="en-US" altLang="ja-JP" sz="700"/>
                      <a:t>7.5</a:t>
                    </a:r>
                    <a:r>
                      <a:rPr lang="ja-JP" altLang="en-US" sz="700"/>
                      <a:t>時間以上
</a:t>
                    </a:r>
                    <a:r>
                      <a:rPr lang="en-US" altLang="ja-JP" sz="700"/>
                      <a:t>8</a:t>
                    </a:r>
                    <a:r>
                      <a:rPr lang="ja-JP" altLang="en-US" sz="700"/>
                      <a:t>時間未満</a:t>
                    </a:r>
                    <a:r>
                      <a:rPr lang="ja-JP" altLang="en-US"/>
                      <a:t>
</a:t>
                    </a:r>
                    <a:r>
                      <a:rPr lang="en-US" altLang="ja-JP"/>
                      <a:t>18.7%</a:t>
                    </a:r>
                  </a:p>
                </c:rich>
              </c:tx>
              <c:dLblPos val="bestFit"/>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3-8534-467B-A640-61F031D55AB7}"/>
                </c:ext>
              </c:extLst>
            </c:dLbl>
            <c:dLbl>
              <c:idx val="2"/>
              <c:layout>
                <c:manualLayout>
                  <c:x val="-1.5924446394347334E-2"/>
                  <c:y val="-1.83027121609798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534-467B-A640-61F031D55AB7}"/>
                </c:ext>
              </c:extLst>
            </c:dLbl>
            <c:dLbl>
              <c:idx val="3"/>
              <c:layout>
                <c:manualLayout>
                  <c:x val="-0.1644180694421995"/>
                  <c:y val="0.20890977337510233"/>
                </c:manualLayout>
              </c:layout>
              <c:tx>
                <c:rich>
                  <a:bodyPr/>
                  <a:lstStyle/>
                  <a:p>
                    <a:r>
                      <a:rPr lang="en-US" altLang="ja-JP" sz="800"/>
                      <a:t>8</a:t>
                    </a:r>
                    <a:r>
                      <a:rPr lang="ja-JP" altLang="en-US" sz="800"/>
                      <a:t>時間
超</a:t>
                    </a:r>
                    <a:r>
                      <a:rPr lang="ja-JP" altLang="en-US"/>
                      <a:t>
</a:t>
                    </a:r>
                    <a:r>
                      <a:rPr lang="en-US" altLang="ja-JP"/>
                      <a:t>4.6%</a:t>
                    </a:r>
                  </a:p>
                </c:rich>
              </c:tx>
              <c:dLblPos val="bestFit"/>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7-8534-467B-A640-61F031D55AB7}"/>
                </c:ext>
              </c:extLst>
            </c:dLbl>
            <c:dLbl>
              <c:idx val="4"/>
              <c:layout>
                <c:manualLayout>
                  <c:x val="-8.9443277068372323E-2"/>
                  <c:y val="3.37340896904016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534-467B-A640-61F031D55AB7}"/>
                </c:ext>
              </c:extLst>
            </c:dLbl>
            <c:numFmt formatCode="0.0%" sourceLinked="0"/>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'29（問18）'!$BH$5:$BL$6</c:f>
              <c:strCache>
                <c:ptCount val="5"/>
                <c:pt idx="0">
                  <c:v>7.5時間
未満</c:v>
                </c:pt>
                <c:pt idx="1">
                  <c:v>7.5時間以上
8時間未満</c:v>
                </c:pt>
                <c:pt idx="2">
                  <c:v>8時間</c:v>
                </c:pt>
                <c:pt idx="3">
                  <c:v>8時間
超</c:v>
                </c:pt>
                <c:pt idx="4">
                  <c:v>無回答</c:v>
                </c:pt>
              </c:strCache>
            </c:strRef>
          </c:cat>
          <c:val>
            <c:numRef>
              <c:f>'29（問18）'!$BH$7:$BL$7</c:f>
              <c:numCache>
                <c:formatCode>0.0%</c:formatCode>
                <c:ptCount val="5"/>
                <c:pt idx="0">
                  <c:v>0.11706881143878463</c:v>
                </c:pt>
                <c:pt idx="1">
                  <c:v>0.20017873100983022</c:v>
                </c:pt>
                <c:pt idx="2">
                  <c:v>0.58266309204647004</c:v>
                </c:pt>
                <c:pt idx="3">
                  <c:v>2.7703306523681859E-2</c:v>
                </c:pt>
                <c:pt idx="4">
                  <c:v>7.2386058981233251E-2</c:v>
                </c:pt>
              </c:numCache>
            </c:numRef>
          </c:val>
          <c:extLst>
            <c:ext xmlns:c16="http://schemas.microsoft.com/office/drawing/2014/chart" uri="{C3380CC4-5D6E-409C-BE32-E72D297353CC}">
              <c16:uniqueId val="{0000000A-8534-467B-A640-61F031D55AB7}"/>
            </c:ext>
          </c:extLst>
        </c:ser>
        <c:dLbls>
          <c:showLegendKey val="0"/>
          <c:showVal val="0"/>
          <c:showCatName val="0"/>
          <c:showSerName val="0"/>
          <c:showPercent val="0"/>
          <c:showBubbleSize val="0"/>
          <c:showLeaderLines val="1"/>
        </c:dLbls>
      </c:pie3DChart>
      <c:spPr>
        <a:noFill/>
        <a:ln w="25400">
          <a:noFill/>
        </a:ln>
      </c:spPr>
    </c:plotArea>
    <c:legend>
      <c:legendPos val="r"/>
      <c:legendEntry>
        <c:idx val="3"/>
        <c:txPr>
          <a:bodyPr/>
          <a:lstStyle/>
          <a:p>
            <a:pPr>
              <a:defRPr sz="800"/>
            </a:pPr>
            <a:endParaRPr lang="ja-JP"/>
          </a:p>
        </c:txPr>
      </c:legendEntry>
      <c:layout>
        <c:manualLayout>
          <c:xMode val="edge"/>
          <c:yMode val="edge"/>
          <c:x val="0.77781020774162757"/>
          <c:y val="0.14211441311771514"/>
          <c:w val="0.21436965540597752"/>
          <c:h val="0.78279569892473122"/>
        </c:manualLayout>
      </c:layout>
      <c:overlay val="0"/>
      <c:spPr>
        <a:solidFill>
          <a:schemeClr val="bg1"/>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105740181268881"/>
          <c:y val="1.2626262626262626E-2"/>
        </c:manualLayout>
      </c:layout>
      <c:overlay val="0"/>
      <c:spPr>
        <a:noFill/>
        <a:ln w="25400">
          <a:noFill/>
        </a:ln>
      </c:spPr>
    </c:title>
    <c:autoTitleDeleted val="0"/>
    <c:plotArea>
      <c:layout>
        <c:manualLayout>
          <c:layoutTarget val="inner"/>
          <c:xMode val="edge"/>
          <c:yMode val="edge"/>
          <c:x val="0.14803625377643503"/>
          <c:y val="6.5656727570449547E-2"/>
          <c:w val="0.70392749244712993"/>
          <c:h val="0.86363849342668242"/>
        </c:manualLayout>
      </c:layout>
      <c:barChart>
        <c:barDir val="bar"/>
        <c:grouping val="percentStacked"/>
        <c:varyColors val="0"/>
        <c:ser>
          <c:idx val="0"/>
          <c:order val="0"/>
          <c:tx>
            <c:strRef>
              <c:f>'29（問18）'!$BH$11:$BH$12</c:f>
              <c:strCache>
                <c:ptCount val="2"/>
                <c:pt idx="0">
                  <c:v>7.5時間
未満</c:v>
                </c:pt>
              </c:strCache>
            </c:strRef>
          </c:tx>
          <c:spPr>
            <a:solidFill>
              <a:srgbClr val="FFFFFF"/>
            </a:solidFill>
            <a:ln w="12700">
              <a:solidFill>
                <a:srgbClr val="000000"/>
              </a:solidFill>
              <a:prstDash val="solid"/>
            </a:ln>
          </c:spPr>
          <c:invertIfNegative val="0"/>
          <c:dLbls>
            <c:dLbl>
              <c:idx val="5"/>
              <c:layout>
                <c:manualLayout>
                  <c:x val="1.8126888217522678E-2"/>
                  <c:y val="6.17276819782787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D4-46AE-AC96-5F199E568A6B}"/>
                </c:ext>
              </c:extLst>
            </c:dLbl>
            <c:dLbl>
              <c:idx val="7"/>
              <c:layout>
                <c:manualLayout>
                  <c:x val="2.0896194622197925E-2"/>
                  <c:y val="3.13396431506667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D4-46AE-AC96-5F199E568A6B}"/>
                </c:ext>
              </c:extLst>
            </c:dLbl>
            <c:dLbl>
              <c:idx val="9"/>
              <c:layout>
                <c:manualLayout>
                  <c:x val="7.9238373646407789E-3"/>
                  <c:y val="-3.626819374850870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D4-46AE-AC96-5F199E568A6B}"/>
                </c:ext>
              </c:extLst>
            </c:dLbl>
            <c:dLbl>
              <c:idx val="10"/>
              <c:layout>
                <c:manualLayout>
                  <c:x val="-5.825199993713360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D4-46AE-AC96-5F199E568A6B}"/>
                </c:ext>
              </c:extLst>
            </c:dLbl>
            <c:dLbl>
              <c:idx val="11"/>
              <c:layout>
                <c:manualLayout>
                  <c:x val="9.980039920159661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7D-4063-AFF3-21CA437B9A6C}"/>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'29（問18）'!$BG$13:$BG$25</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'29（問18）'!$BH$13:$BH$25</c:f>
              <c:numCache>
                <c:formatCode>0.0%</c:formatCode>
                <c:ptCount val="13"/>
                <c:pt idx="0">
                  <c:v>0</c:v>
                </c:pt>
                <c:pt idx="1">
                  <c:v>0.12949640287769784</c:v>
                </c:pt>
                <c:pt idx="2">
                  <c:v>0.10294117647058823</c:v>
                </c:pt>
                <c:pt idx="3">
                  <c:v>7.407407407407407E-2</c:v>
                </c:pt>
                <c:pt idx="4">
                  <c:v>0.12903225806451613</c:v>
                </c:pt>
                <c:pt idx="5">
                  <c:v>7.3170731707317069E-2</c:v>
                </c:pt>
                <c:pt idx="6">
                  <c:v>0.2</c:v>
                </c:pt>
                <c:pt idx="7">
                  <c:v>0.2</c:v>
                </c:pt>
                <c:pt idx="8">
                  <c:v>0.11173184357541899</c:v>
                </c:pt>
                <c:pt idx="9">
                  <c:v>4.3478260869565216E-2</c:v>
                </c:pt>
                <c:pt idx="10">
                  <c:v>9.0909090909090912E-2</c:v>
                </c:pt>
                <c:pt idx="11">
                  <c:v>0.11538461538461539</c:v>
                </c:pt>
                <c:pt idx="12">
                  <c:v>0.12442396313364056</c:v>
                </c:pt>
              </c:numCache>
            </c:numRef>
          </c:val>
          <c:extLst>
            <c:ext xmlns:c16="http://schemas.microsoft.com/office/drawing/2014/chart" uri="{C3380CC4-5D6E-409C-BE32-E72D297353CC}">
              <c16:uniqueId val="{00000004-7ED4-46AE-AC96-5F199E568A6B}"/>
            </c:ext>
          </c:extLst>
        </c:ser>
        <c:ser>
          <c:idx val="1"/>
          <c:order val="1"/>
          <c:tx>
            <c:strRef>
              <c:f>'29（問18）'!$BI$11:$BI$12</c:f>
              <c:strCache>
                <c:ptCount val="2"/>
                <c:pt idx="0">
                  <c:v>7.5時間以上
8時間未満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1.3985414996778097E-2"/>
                  <c:y val="-3.47092977014243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D4-46AE-AC96-5F199E568A6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'29（問18）'!$BG$13:$BG$25</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'29（問18）'!$BI$13:$BI$25</c:f>
              <c:numCache>
                <c:formatCode>0.0%</c:formatCode>
                <c:ptCount val="13"/>
                <c:pt idx="0">
                  <c:v>0</c:v>
                </c:pt>
                <c:pt idx="1">
                  <c:v>0.17985611510791366</c:v>
                </c:pt>
                <c:pt idx="2">
                  <c:v>0.19117647058823528</c:v>
                </c:pt>
                <c:pt idx="3">
                  <c:v>3.7037037037037035E-2</c:v>
                </c:pt>
                <c:pt idx="4">
                  <c:v>0.10967741935483871</c:v>
                </c:pt>
                <c:pt idx="5">
                  <c:v>7.3170731707317069E-2</c:v>
                </c:pt>
                <c:pt idx="6">
                  <c:v>0.26666666666666666</c:v>
                </c:pt>
                <c:pt idx="7">
                  <c:v>0.25</c:v>
                </c:pt>
                <c:pt idx="8">
                  <c:v>0.14525139664804471</c:v>
                </c:pt>
                <c:pt idx="9">
                  <c:v>8.6956521739130432E-2</c:v>
                </c:pt>
                <c:pt idx="10">
                  <c:v>9.0909090909090912E-2</c:v>
                </c:pt>
                <c:pt idx="11">
                  <c:v>0.35897435897435898</c:v>
                </c:pt>
                <c:pt idx="12">
                  <c:v>0.26728110599078342</c:v>
                </c:pt>
              </c:numCache>
            </c:numRef>
          </c:val>
          <c:extLst>
            <c:ext xmlns:c16="http://schemas.microsoft.com/office/drawing/2014/chart" uri="{C3380CC4-5D6E-409C-BE32-E72D297353CC}">
              <c16:uniqueId val="{00000006-7ED4-46AE-AC96-5F199E568A6B}"/>
            </c:ext>
          </c:extLst>
        </c:ser>
        <c:ser>
          <c:idx val="2"/>
          <c:order val="2"/>
          <c:tx>
            <c:strRef>
              <c:f>'29（問18）'!$BJ$11:$BJ$12</c:f>
              <c:strCache>
                <c:ptCount val="2"/>
                <c:pt idx="0">
                  <c:v>8時間</c:v>
                </c:pt>
              </c:strCache>
            </c:strRef>
          </c:tx>
          <c:spPr>
            <a:pattFill prst="pct60">
              <a:fgClr>
                <a:schemeClr val="tx1"/>
              </a:fgClr>
              <a:bgClr>
                <a:schemeClr val="bg1"/>
              </a:bgClr>
            </a:pattFill>
            <a:ln w="12700">
              <a:solidFill>
                <a:srgbClr val="000000"/>
              </a:solidFill>
              <a:prstDash val="solid"/>
            </a:ln>
          </c:spPr>
          <c:invertIfNegative val="0"/>
          <c:dLbls>
            <c:dLbl>
              <c:idx val="4"/>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D4-46AE-AC96-5F199E568A6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'29（問18）'!$BG$13:$BG$25</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'29（問18）'!$BJ$13:$BJ$25</c:f>
              <c:numCache>
                <c:formatCode>0.0%</c:formatCode>
                <c:ptCount val="13"/>
                <c:pt idx="0">
                  <c:v>0</c:v>
                </c:pt>
                <c:pt idx="1">
                  <c:v>0.61870503597122306</c:v>
                </c:pt>
                <c:pt idx="2">
                  <c:v>0.55882352941176472</c:v>
                </c:pt>
                <c:pt idx="3">
                  <c:v>0.7407407407407407</c:v>
                </c:pt>
                <c:pt idx="4">
                  <c:v>0.6967741935483871</c:v>
                </c:pt>
                <c:pt idx="5">
                  <c:v>0.51219512195121952</c:v>
                </c:pt>
                <c:pt idx="6">
                  <c:v>0.46666666666666667</c:v>
                </c:pt>
                <c:pt idx="7">
                  <c:v>0.45</c:v>
                </c:pt>
                <c:pt idx="8">
                  <c:v>0.61452513966480449</c:v>
                </c:pt>
                <c:pt idx="9">
                  <c:v>0.73913043478260865</c:v>
                </c:pt>
                <c:pt idx="10">
                  <c:v>0.72727272727272729</c:v>
                </c:pt>
                <c:pt idx="11">
                  <c:v>0.46794871794871795</c:v>
                </c:pt>
                <c:pt idx="12">
                  <c:v>0.53917050691244239</c:v>
                </c:pt>
              </c:numCache>
            </c:numRef>
          </c:val>
          <c:extLst>
            <c:ext xmlns:c16="http://schemas.microsoft.com/office/drawing/2014/chart" uri="{C3380CC4-5D6E-409C-BE32-E72D297353CC}">
              <c16:uniqueId val="{00000008-7ED4-46AE-AC96-5F199E568A6B}"/>
            </c:ext>
          </c:extLst>
        </c:ser>
        <c:ser>
          <c:idx val="3"/>
          <c:order val="3"/>
          <c:tx>
            <c:strRef>
              <c:f>'29（問18）'!$BK$11:$BK$12</c:f>
              <c:strCache>
                <c:ptCount val="2"/>
                <c:pt idx="0">
                  <c:v>8時間
超</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4798629778528439E-2"/>
                  <c:y val="2.200482515443145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D4-46AE-AC96-5F199E568A6B}"/>
                </c:ext>
              </c:extLst>
            </c:dLbl>
            <c:dLbl>
              <c:idx val="1"/>
              <c:layout>
                <c:manualLayout>
                  <c:x val="-2.0319518443428105E-2"/>
                  <c:y val="-1.52814231554389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D4-46AE-AC96-5F199E568A6B}"/>
                </c:ext>
              </c:extLst>
            </c:dLbl>
            <c:dLbl>
              <c:idx val="2"/>
              <c:layout>
                <c:manualLayout>
                  <c:x val="-2.0245964763386613E-2"/>
                  <c:y val="1.77417216787283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D4-46AE-AC96-5F199E568A6B}"/>
                </c:ext>
              </c:extLst>
            </c:dLbl>
            <c:dLbl>
              <c:idx val="4"/>
              <c:layout>
                <c:manualLayout>
                  <c:x val="-1.1533468496078855E-2"/>
                  <c:y val="-8.804581245526127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D4-46AE-AC96-5F199E568A6B}"/>
                </c:ext>
              </c:extLst>
            </c:dLbl>
            <c:dLbl>
              <c:idx val="5"/>
              <c:layout>
                <c:manualLayout>
                  <c:x val="3.3435624172356098E-3"/>
                  <c:y val="-1.039264031390015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ED4-46AE-AC96-5F199E568A6B}"/>
                </c:ext>
              </c:extLst>
            </c:dLbl>
            <c:dLbl>
              <c:idx val="8"/>
              <c:layout>
                <c:manualLayout>
                  <c:x val="-1.3401051454670883E-2"/>
                  <c:y val="-1.13969854407069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ED4-46AE-AC96-5F199E568A6B}"/>
                </c:ext>
              </c:extLst>
            </c:dLbl>
            <c:dLbl>
              <c:idx val="9"/>
              <c:layout>
                <c:manualLayout>
                  <c:x val="-4.3549122227984974E-3"/>
                  <c:y val="-3.626819374850870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ED4-46AE-AC96-5F199E568A6B}"/>
                </c:ext>
              </c:extLst>
            </c:dLbl>
            <c:dLbl>
              <c:idx val="11"/>
              <c:layout>
                <c:manualLayout>
                  <c:x val="-2.0968613953195971E-2"/>
                  <c:y val="2.03292770221904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ED4-46AE-AC96-5F199E568A6B}"/>
                </c:ext>
              </c:extLst>
            </c:dLbl>
            <c:dLbl>
              <c:idx val="12"/>
              <c:layout>
                <c:manualLayout>
                  <c:x val="-2.3320288556744777E-2"/>
                  <c:y val="2.850022535061905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ED4-46AE-AC96-5F199E568A6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'29（問18）'!$BG$13:$BG$25</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'29（問18）'!$BK$13:$BK$25</c:f>
              <c:numCache>
                <c:formatCode>0.0%</c:formatCode>
                <c:ptCount val="13"/>
                <c:pt idx="0">
                  <c:v>0</c:v>
                </c:pt>
                <c:pt idx="1">
                  <c:v>7.1942446043165471E-3</c:v>
                </c:pt>
                <c:pt idx="2">
                  <c:v>2.2058823529411766E-2</c:v>
                </c:pt>
                <c:pt idx="3">
                  <c:v>0</c:v>
                </c:pt>
                <c:pt idx="4">
                  <c:v>3.2258064516129031E-2</c:v>
                </c:pt>
                <c:pt idx="5">
                  <c:v>4.878048780487805E-2</c:v>
                </c:pt>
                <c:pt idx="6">
                  <c:v>0</c:v>
                </c:pt>
                <c:pt idx="7">
                  <c:v>0.1</c:v>
                </c:pt>
                <c:pt idx="8">
                  <c:v>5.5865921787709494E-2</c:v>
                </c:pt>
                <c:pt idx="9">
                  <c:v>0</c:v>
                </c:pt>
                <c:pt idx="10">
                  <c:v>9.0909090909090912E-2</c:v>
                </c:pt>
                <c:pt idx="11">
                  <c:v>3.2051282051282048E-2</c:v>
                </c:pt>
                <c:pt idx="12">
                  <c:v>9.2165898617511521E-3</c:v>
                </c:pt>
              </c:numCache>
            </c:numRef>
          </c:val>
          <c:extLst>
            <c:ext xmlns:c16="http://schemas.microsoft.com/office/drawing/2014/chart" uri="{C3380CC4-5D6E-409C-BE32-E72D297353CC}">
              <c16:uniqueId val="{00000012-7ED4-46AE-AC96-5F199E568A6B}"/>
            </c:ext>
          </c:extLst>
        </c:ser>
        <c:ser>
          <c:idx val="4"/>
          <c:order val="4"/>
          <c:tx>
            <c:strRef>
              <c:f>'29（問18）'!$BL$11:$BL$12</c:f>
              <c:strCache>
                <c:ptCount val="2"/>
                <c:pt idx="0">
                  <c:v>無回答</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8126888217522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ED4-46AE-AC96-5F199E568A6B}"/>
                </c:ext>
              </c:extLst>
            </c:dLbl>
            <c:dLbl>
              <c:idx val="2"/>
              <c:layout>
                <c:manualLayout>
                  <c:x val="2.5721784776902887E-2"/>
                  <c:y val="-7.51080357379569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ED4-46AE-AC96-5F199E568A6B}"/>
                </c:ext>
              </c:extLst>
            </c:dLbl>
            <c:dLbl>
              <c:idx val="3"/>
              <c:layout>
                <c:manualLayout>
                  <c:x val="1.5735185669767109E-2"/>
                  <c:y val="-2.4995360428431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ED4-46AE-AC96-5F199E568A6B}"/>
                </c:ext>
              </c:extLst>
            </c:dLbl>
            <c:dLbl>
              <c:idx val="4"/>
              <c:layout>
                <c:manualLayout>
                  <c:x val="1.7964071856287425E-2"/>
                  <c:y val="-3.36700336700336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A5-4714-BF2E-56D85CA37801}"/>
                </c:ext>
              </c:extLst>
            </c:dLbl>
            <c:dLbl>
              <c:idx val="5"/>
              <c:layout>
                <c:manualLayout>
                  <c:x val="5.7138552544980219E-3"/>
                  <c:y val="1.5795752803626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ED4-46AE-AC96-5F199E568A6B}"/>
                </c:ext>
              </c:extLst>
            </c:dLbl>
            <c:dLbl>
              <c:idx val="7"/>
              <c:layout>
                <c:manualLayout>
                  <c:x val="1.208459214501510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ED4-46AE-AC96-5F199E568A6B}"/>
                </c:ext>
              </c:extLst>
            </c:dLbl>
            <c:dLbl>
              <c:idx val="11"/>
              <c:layout>
                <c:manualLayout>
                  <c:x val="2.00323761924967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ED4-46AE-AC96-5F199E568A6B}"/>
                </c:ext>
              </c:extLst>
            </c:dLbl>
            <c:dLbl>
              <c:idx val="12"/>
              <c:layout>
                <c:manualLayout>
                  <c:x val="2.798025995253572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ED4-46AE-AC96-5F199E568A6B}"/>
                </c:ext>
              </c:extLst>
            </c:dLbl>
            <c:dLbl>
              <c:idx val="13"/>
              <c:layout>
                <c:manualLayout>
                  <c:xMode val="edge"/>
                  <c:yMode val="edge"/>
                  <c:x val="0.81873111782477337"/>
                  <c:y val="0.1010103501083839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ED4-46AE-AC96-5F199E568A6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'29（問18）'!$BG$13:$BG$25</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'29（問18）'!$BL$13:$BL$25</c:f>
              <c:numCache>
                <c:formatCode>0.0%</c:formatCode>
                <c:ptCount val="13"/>
                <c:pt idx="0">
                  <c:v>0</c:v>
                </c:pt>
                <c:pt idx="1">
                  <c:v>6.4748201438848921E-2</c:v>
                </c:pt>
                <c:pt idx="2">
                  <c:v>0.125</c:v>
                </c:pt>
                <c:pt idx="3">
                  <c:v>0.14814814814814814</c:v>
                </c:pt>
                <c:pt idx="4">
                  <c:v>3.2258064516129031E-2</c:v>
                </c:pt>
                <c:pt idx="5">
                  <c:v>0.29268292682926828</c:v>
                </c:pt>
                <c:pt idx="6">
                  <c:v>6.6666666666666666E-2</c:v>
                </c:pt>
                <c:pt idx="7">
                  <c:v>0</c:v>
                </c:pt>
                <c:pt idx="8">
                  <c:v>7.2625698324022353E-2</c:v>
                </c:pt>
                <c:pt idx="9">
                  <c:v>0.13043478260869565</c:v>
                </c:pt>
                <c:pt idx="10">
                  <c:v>0</c:v>
                </c:pt>
                <c:pt idx="11">
                  <c:v>2.564102564102564E-2</c:v>
                </c:pt>
                <c:pt idx="12">
                  <c:v>5.9907834101382486E-2</c:v>
                </c:pt>
              </c:numCache>
            </c:numRef>
          </c:val>
          <c:extLst>
            <c:ext xmlns:c16="http://schemas.microsoft.com/office/drawing/2014/chart" uri="{C3380CC4-5D6E-409C-BE32-E72D297353CC}">
              <c16:uniqueId val="{0000001B-7ED4-46AE-AC96-5F199E568A6B}"/>
            </c:ext>
          </c:extLst>
        </c:ser>
        <c:dLbls>
          <c:showLegendKey val="0"/>
          <c:showVal val="0"/>
          <c:showCatName val="0"/>
          <c:showSerName val="0"/>
          <c:showPercent val="0"/>
          <c:showBubbleSize val="0"/>
        </c:dLbls>
        <c:gapWidth val="30"/>
        <c:overlap val="100"/>
        <c:axId val="34768384"/>
        <c:axId val="34769920"/>
      </c:barChart>
      <c:catAx>
        <c:axId val="347683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769920"/>
        <c:crosses val="autoZero"/>
        <c:auto val="1"/>
        <c:lblAlgn val="ctr"/>
        <c:lblOffset val="100"/>
        <c:tickLblSkip val="1"/>
        <c:tickMarkSkip val="1"/>
        <c:noMultiLvlLbl val="0"/>
      </c:catAx>
      <c:valAx>
        <c:axId val="347699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768384"/>
        <c:crosses val="autoZero"/>
        <c:crossBetween val="between"/>
      </c:valAx>
      <c:spPr>
        <a:noFill/>
        <a:ln w="25400">
          <a:noFill/>
        </a:ln>
      </c:spPr>
    </c:plotArea>
    <c:legend>
      <c:legendPos val="r"/>
      <c:layout>
        <c:manualLayout>
          <c:xMode val="edge"/>
          <c:yMode val="edge"/>
          <c:x val="0.88519637462235645"/>
          <c:y val="0.1464649115830218"/>
          <c:w val="0.10876132930513593"/>
          <c:h val="0.7070725628993346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813268823324794"/>
          <c:y val="1.7921146953405017E-2"/>
        </c:manualLayout>
      </c:layout>
      <c:overlay val="0"/>
      <c:spPr>
        <a:noFill/>
        <a:ln w="25400">
          <a:noFill/>
        </a:ln>
      </c:spPr>
    </c:title>
    <c:autoTitleDeleted val="0"/>
    <c:plotArea>
      <c:layout>
        <c:manualLayout>
          <c:layoutTarget val="inner"/>
          <c:xMode val="edge"/>
          <c:yMode val="edge"/>
          <c:x val="0.13253021793978989"/>
          <c:y val="0.10035877421725967"/>
          <c:w val="0.72138607264953813"/>
          <c:h val="0.79928595180174666"/>
        </c:manualLayout>
      </c:layout>
      <c:barChart>
        <c:barDir val="bar"/>
        <c:grouping val="percentStacked"/>
        <c:varyColors val="0"/>
        <c:ser>
          <c:idx val="0"/>
          <c:order val="0"/>
          <c:tx>
            <c:strRef>
              <c:f>'29（問18）'!$BH$30:$BH$31</c:f>
              <c:strCache>
                <c:ptCount val="2"/>
                <c:pt idx="0">
                  <c:v>7.5時間
未満</c:v>
                </c:pt>
              </c:strCache>
            </c:strRef>
          </c:tx>
          <c:spPr>
            <a:solidFill>
              <a:srgbClr val="FFFFFF"/>
            </a:solidFill>
            <a:ln w="12700">
              <a:solidFill>
                <a:srgbClr val="000000"/>
              </a:solidFill>
              <a:prstDash val="solid"/>
            </a:ln>
          </c:spPr>
          <c:invertIfNegative val="0"/>
          <c:dLbls>
            <c:dLbl>
              <c:idx val="0"/>
              <c:layout>
                <c:manualLayout>
                  <c:x val="-1.4280745027353508E-3"/>
                  <c:y val="1.8517577775896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E2-48B7-AD34-027E7944863F}"/>
                </c:ext>
              </c:extLst>
            </c:dLbl>
            <c:dLbl>
              <c:idx val="1"/>
              <c:layout>
                <c:manualLayout>
                  <c:x val="1.3567094202571817E-3"/>
                  <c:y val="6.03364768175866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E2-48B7-AD34-027E7944863F}"/>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'29（問18）'!$BG$32:$BG$37</c:f>
              <c:strCache>
                <c:ptCount val="6"/>
                <c:pt idx="0">
                  <c:v>100人以上</c:v>
                </c:pt>
                <c:pt idx="1">
                  <c:v>50～99人</c:v>
                </c:pt>
                <c:pt idx="2">
                  <c:v>30～49人</c:v>
                </c:pt>
                <c:pt idx="3">
                  <c:v>10～29人</c:v>
                </c:pt>
                <c:pt idx="4">
                  <c:v>5～9人</c:v>
                </c:pt>
                <c:pt idx="5">
                  <c:v>1～4人</c:v>
                </c:pt>
              </c:strCache>
            </c:strRef>
          </c:cat>
          <c:val>
            <c:numRef>
              <c:f>'29（問18）'!$BH$32:$BH$37</c:f>
              <c:numCache>
                <c:formatCode>0.0%</c:formatCode>
                <c:ptCount val="6"/>
                <c:pt idx="0">
                  <c:v>6.25E-2</c:v>
                </c:pt>
                <c:pt idx="1">
                  <c:v>0</c:v>
                </c:pt>
                <c:pt idx="2">
                  <c:v>0.10714285714285714</c:v>
                </c:pt>
                <c:pt idx="3">
                  <c:v>8.3116883116883117E-2</c:v>
                </c:pt>
                <c:pt idx="4">
                  <c:v>0.16582914572864321</c:v>
                </c:pt>
                <c:pt idx="5">
                  <c:v>0.11004784688995216</c:v>
                </c:pt>
              </c:numCache>
            </c:numRef>
          </c:val>
          <c:extLst>
            <c:ext xmlns:c16="http://schemas.microsoft.com/office/drawing/2014/chart" uri="{C3380CC4-5D6E-409C-BE32-E72D297353CC}">
              <c16:uniqueId val="{00000002-32E2-48B7-AD34-027E7944863F}"/>
            </c:ext>
          </c:extLst>
        </c:ser>
        <c:ser>
          <c:idx val="1"/>
          <c:order val="1"/>
          <c:tx>
            <c:strRef>
              <c:f>'29（問18）'!$BI$30:$BI$31</c:f>
              <c:strCache>
                <c:ptCount val="2"/>
                <c:pt idx="0">
                  <c:v>7.5時間以上
8時間未満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3139839003201684E-2"/>
                  <c:y val="2.44940574542788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E2-48B7-AD34-027E7944863F}"/>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'29（問18）'!$BG$32:$BG$37</c:f>
              <c:strCache>
                <c:ptCount val="6"/>
                <c:pt idx="0">
                  <c:v>100人以上</c:v>
                </c:pt>
                <c:pt idx="1">
                  <c:v>50～99人</c:v>
                </c:pt>
                <c:pt idx="2">
                  <c:v>30～49人</c:v>
                </c:pt>
                <c:pt idx="3">
                  <c:v>10～29人</c:v>
                </c:pt>
                <c:pt idx="4">
                  <c:v>5～9人</c:v>
                </c:pt>
                <c:pt idx="5">
                  <c:v>1～4人</c:v>
                </c:pt>
              </c:strCache>
            </c:strRef>
          </c:cat>
          <c:val>
            <c:numRef>
              <c:f>'29（問18）'!$BI$32:$BI$37</c:f>
              <c:numCache>
                <c:formatCode>0.0%</c:formatCode>
                <c:ptCount val="6"/>
                <c:pt idx="0">
                  <c:v>0.3125</c:v>
                </c:pt>
                <c:pt idx="1">
                  <c:v>0.14814814814814814</c:v>
                </c:pt>
                <c:pt idx="2">
                  <c:v>0.20238095238095238</c:v>
                </c:pt>
                <c:pt idx="3">
                  <c:v>0.25194805194805192</c:v>
                </c:pt>
                <c:pt idx="4">
                  <c:v>0.17336683417085427</c:v>
                </c:pt>
                <c:pt idx="5">
                  <c:v>0.15311004784688995</c:v>
                </c:pt>
              </c:numCache>
            </c:numRef>
          </c:val>
          <c:extLst>
            <c:ext xmlns:c16="http://schemas.microsoft.com/office/drawing/2014/chart" uri="{C3380CC4-5D6E-409C-BE32-E72D297353CC}">
              <c16:uniqueId val="{00000004-32E2-48B7-AD34-027E7944863F}"/>
            </c:ext>
          </c:extLst>
        </c:ser>
        <c:ser>
          <c:idx val="2"/>
          <c:order val="2"/>
          <c:tx>
            <c:strRef>
              <c:f>'29（問18）'!$BJ$30:$BJ$31</c:f>
              <c:strCache>
                <c:ptCount val="2"/>
                <c:pt idx="0">
                  <c:v>8時間</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'29（問18）'!$BG$32:$BG$37</c:f>
              <c:strCache>
                <c:ptCount val="6"/>
                <c:pt idx="0">
                  <c:v>100人以上</c:v>
                </c:pt>
                <c:pt idx="1">
                  <c:v>50～99人</c:v>
                </c:pt>
                <c:pt idx="2">
                  <c:v>30～49人</c:v>
                </c:pt>
                <c:pt idx="3">
                  <c:v>10～29人</c:v>
                </c:pt>
                <c:pt idx="4">
                  <c:v>5～9人</c:v>
                </c:pt>
                <c:pt idx="5">
                  <c:v>1～4人</c:v>
                </c:pt>
              </c:strCache>
            </c:strRef>
          </c:cat>
          <c:val>
            <c:numRef>
              <c:f>'29（問18）'!$BJ$32:$BJ$37</c:f>
              <c:numCache>
                <c:formatCode>0.0%</c:formatCode>
                <c:ptCount val="6"/>
                <c:pt idx="0">
                  <c:v>0.625</c:v>
                </c:pt>
                <c:pt idx="1">
                  <c:v>0.81481481481481477</c:v>
                </c:pt>
                <c:pt idx="2">
                  <c:v>0.6428571428571429</c:v>
                </c:pt>
                <c:pt idx="3">
                  <c:v>0.59220779220779218</c:v>
                </c:pt>
                <c:pt idx="4">
                  <c:v>0.5653266331658291</c:v>
                </c:pt>
                <c:pt idx="5">
                  <c:v>0.54066985645933019</c:v>
                </c:pt>
              </c:numCache>
            </c:numRef>
          </c:val>
          <c:extLst>
            <c:ext xmlns:c16="http://schemas.microsoft.com/office/drawing/2014/chart" uri="{C3380CC4-5D6E-409C-BE32-E72D297353CC}">
              <c16:uniqueId val="{00000005-32E2-48B7-AD34-027E7944863F}"/>
            </c:ext>
          </c:extLst>
        </c:ser>
        <c:ser>
          <c:idx val="3"/>
          <c:order val="3"/>
          <c:tx>
            <c:strRef>
              <c:f>'29（問18）'!$BK$30:$BK$31</c:f>
              <c:strCache>
                <c:ptCount val="2"/>
                <c:pt idx="0">
                  <c:v>8時間
超</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1477880024033141E-2"/>
                  <c:y val="6.03354688190866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E2-48B7-AD34-027E7944863F}"/>
                </c:ext>
              </c:extLst>
            </c:dLbl>
            <c:dLbl>
              <c:idx val="2"/>
              <c:layout>
                <c:manualLayout>
                  <c:x val="-1.20481927710843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E2-48B7-AD34-027E7944863F}"/>
                </c:ext>
              </c:extLst>
            </c:dLbl>
            <c:dLbl>
              <c:idx val="3"/>
              <c:layout>
                <c:manualLayout>
                  <c:x val="-2.1228852417544193E-2"/>
                  <c:y val="5.9831230773572659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E2-48B7-AD34-027E7944863F}"/>
                </c:ext>
              </c:extLst>
            </c:dLbl>
            <c:dLbl>
              <c:idx val="4"/>
              <c:layout>
                <c:manualLayout>
                  <c:x val="-1.4667544309271117E-2"/>
                  <c:y val="6.57202976992236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E2-48B7-AD34-027E7944863F}"/>
                </c:ext>
              </c:extLst>
            </c:dLbl>
            <c:dLbl>
              <c:idx val="5"/>
              <c:layout>
                <c:manualLayout>
                  <c:x val="5.0279859595863772E-5"/>
                  <c:y val="1.25457436100057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E2-48B7-AD34-027E7944863F}"/>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'29（問18）'!$BG$32:$BG$37</c:f>
              <c:strCache>
                <c:ptCount val="6"/>
                <c:pt idx="0">
                  <c:v>100人以上</c:v>
                </c:pt>
                <c:pt idx="1">
                  <c:v>50～99人</c:v>
                </c:pt>
                <c:pt idx="2">
                  <c:v>30～49人</c:v>
                </c:pt>
                <c:pt idx="3">
                  <c:v>10～29人</c:v>
                </c:pt>
                <c:pt idx="4">
                  <c:v>5～9人</c:v>
                </c:pt>
                <c:pt idx="5">
                  <c:v>1～4人</c:v>
                </c:pt>
              </c:strCache>
            </c:strRef>
          </c:cat>
          <c:val>
            <c:numRef>
              <c:f>'29（問18）'!$BK$32:$BK$37</c:f>
              <c:numCache>
                <c:formatCode>0.0%</c:formatCode>
                <c:ptCount val="6"/>
                <c:pt idx="0">
                  <c:v>0</c:v>
                </c:pt>
                <c:pt idx="1">
                  <c:v>3.7037037037037035E-2</c:v>
                </c:pt>
                <c:pt idx="2">
                  <c:v>3.5714285714285712E-2</c:v>
                </c:pt>
                <c:pt idx="3">
                  <c:v>2.3376623376623377E-2</c:v>
                </c:pt>
                <c:pt idx="4">
                  <c:v>3.015075376884422E-2</c:v>
                </c:pt>
                <c:pt idx="5">
                  <c:v>2.8708133971291867E-2</c:v>
                </c:pt>
              </c:numCache>
            </c:numRef>
          </c:val>
          <c:extLst>
            <c:ext xmlns:c16="http://schemas.microsoft.com/office/drawing/2014/chart" uri="{C3380CC4-5D6E-409C-BE32-E72D297353CC}">
              <c16:uniqueId val="{0000000B-32E2-48B7-AD34-027E7944863F}"/>
            </c:ext>
          </c:extLst>
        </c:ser>
        <c:ser>
          <c:idx val="4"/>
          <c:order val="4"/>
          <c:tx>
            <c:strRef>
              <c:f>'29（問18）'!$BL$30:$BL$31</c:f>
              <c:strCache>
                <c:ptCount val="2"/>
                <c:pt idx="0">
                  <c:v>無回答</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0230054074565981E-2"/>
                  <c:y val="2.44931749122766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E2-48B7-AD34-027E7944863F}"/>
                </c:ext>
              </c:extLst>
            </c:dLbl>
            <c:dLbl>
              <c:idx val="2"/>
              <c:layout>
                <c:manualLayout>
                  <c:x val="1.7193814628593113E-2"/>
                  <c:y val="-5.373521858154827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2E2-48B7-AD34-027E7944863F}"/>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'29（問18）'!$BG$32:$BG$37</c:f>
              <c:strCache>
                <c:ptCount val="6"/>
                <c:pt idx="0">
                  <c:v>100人以上</c:v>
                </c:pt>
                <c:pt idx="1">
                  <c:v>50～99人</c:v>
                </c:pt>
                <c:pt idx="2">
                  <c:v>30～49人</c:v>
                </c:pt>
                <c:pt idx="3">
                  <c:v>10～29人</c:v>
                </c:pt>
                <c:pt idx="4">
                  <c:v>5～9人</c:v>
                </c:pt>
                <c:pt idx="5">
                  <c:v>1～4人</c:v>
                </c:pt>
              </c:strCache>
            </c:strRef>
          </c:cat>
          <c:val>
            <c:numRef>
              <c:f>'29（問18）'!$BL$32:$BL$37</c:f>
              <c:numCache>
                <c:formatCode>0.0%</c:formatCode>
                <c:ptCount val="6"/>
                <c:pt idx="0">
                  <c:v>0</c:v>
                </c:pt>
                <c:pt idx="1">
                  <c:v>0</c:v>
                </c:pt>
                <c:pt idx="2">
                  <c:v>1.1904761904761904E-2</c:v>
                </c:pt>
                <c:pt idx="3">
                  <c:v>4.9350649350649353E-2</c:v>
                </c:pt>
                <c:pt idx="4">
                  <c:v>6.5326633165829151E-2</c:v>
                </c:pt>
                <c:pt idx="5">
                  <c:v>0.1674641148325359</c:v>
                </c:pt>
              </c:numCache>
            </c:numRef>
          </c:val>
          <c:extLst>
            <c:ext xmlns:c16="http://schemas.microsoft.com/office/drawing/2014/chart" uri="{C3380CC4-5D6E-409C-BE32-E72D297353CC}">
              <c16:uniqueId val="{0000000E-32E2-48B7-AD34-027E7944863F}"/>
            </c:ext>
          </c:extLst>
        </c:ser>
        <c:dLbls>
          <c:showLegendKey val="0"/>
          <c:showVal val="0"/>
          <c:showCatName val="0"/>
          <c:showSerName val="0"/>
          <c:showPercent val="0"/>
          <c:showBubbleSize val="0"/>
        </c:dLbls>
        <c:gapWidth val="40"/>
        <c:overlap val="100"/>
        <c:axId val="35082624"/>
        <c:axId val="35084160"/>
      </c:barChart>
      <c:catAx>
        <c:axId val="350826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5084160"/>
        <c:crosses val="autoZero"/>
        <c:auto val="1"/>
        <c:lblAlgn val="ctr"/>
        <c:lblOffset val="100"/>
        <c:tickLblSkip val="1"/>
        <c:tickMarkSkip val="1"/>
        <c:noMultiLvlLbl val="0"/>
      </c:catAx>
      <c:valAx>
        <c:axId val="3508416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5082624"/>
        <c:crosses val="autoZero"/>
        <c:crossBetween val="between"/>
      </c:valAx>
      <c:spPr>
        <a:noFill/>
        <a:ln w="25400">
          <a:noFill/>
        </a:ln>
      </c:spPr>
    </c:plotArea>
    <c:legend>
      <c:legendPos val="r"/>
      <c:layout>
        <c:manualLayout>
          <c:xMode val="edge"/>
          <c:yMode val="edge"/>
          <c:x val="0.88122489959839356"/>
          <c:y val="0.13823272090988625"/>
          <c:w val="0.11074297188755022"/>
          <c:h val="0.7411208007601201"/>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1.2030075187969926E-2"/>
          <c:y val="1.953125E-2"/>
        </c:manualLayout>
      </c:layout>
      <c:overlay val="0"/>
      <c:spPr>
        <a:noFill/>
        <a:ln w="25400">
          <a:noFill/>
        </a:ln>
      </c:spPr>
    </c:title>
    <c:autoTitleDeleted val="0"/>
    <c:plotArea>
      <c:layout>
        <c:manualLayout>
          <c:layoutTarget val="inner"/>
          <c:xMode val="edge"/>
          <c:yMode val="edge"/>
          <c:x val="0.1368421052631579"/>
          <c:y val="8.9843921363680579E-2"/>
          <c:w val="0.82556390977443606"/>
          <c:h val="0.60937616229279001"/>
        </c:manualLayout>
      </c:layout>
      <c:barChart>
        <c:barDir val="bar"/>
        <c:grouping val="percentStacked"/>
        <c:varyColors val="0"/>
        <c:ser>
          <c:idx val="0"/>
          <c:order val="0"/>
          <c:tx>
            <c:strRef>
              <c:f>'30（問21）'!$BB$22</c:f>
              <c:strCache>
                <c:ptCount val="1"/>
                <c:pt idx="0">
                  <c:v>1週間単位の
非定型的変形
労働時間制</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4269534586997196E-2"/>
                  <c:y val="-2.60325540115048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96-478A-8C1C-96E3CDF06CFE}"/>
                </c:ext>
              </c:extLst>
            </c:dLbl>
            <c:dLbl>
              <c:idx val="1"/>
              <c:layout>
                <c:manualLayout>
                  <c:x val="1.0340877306737568E-2"/>
                  <c:y val="4.8654641644740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96-478A-8C1C-96E3CDF06CFE}"/>
                </c:ext>
              </c:extLst>
            </c:dLbl>
            <c:dLbl>
              <c:idx val="2"/>
              <c:layout>
                <c:manualLayout>
                  <c:x val="7.6720341237961221E-3"/>
                  <c:y val="1.5117043573652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96-478A-8C1C-96E3CDF06CFE}"/>
                </c:ext>
              </c:extLst>
            </c:dLbl>
            <c:dLbl>
              <c:idx val="3"/>
              <c:layout>
                <c:manualLayout>
                  <c:x val="1.8873219423271687E-3"/>
                  <c:y val="1.0195881851758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96-478A-8C1C-96E3CDF06CFE}"/>
                </c:ext>
              </c:extLst>
            </c:dLbl>
            <c:dLbl>
              <c:idx val="4"/>
              <c:layout>
                <c:manualLayout>
                  <c:x val="-3.334951552108618E-3"/>
                  <c:y val="-2.602912977846681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96-478A-8C1C-96E3CDF06CFE}"/>
                </c:ext>
              </c:extLst>
            </c:dLbl>
            <c:dLbl>
              <c:idx val="5"/>
              <c:layout>
                <c:manualLayout>
                  <c:x val="5.9350106810998633E-3"/>
                  <c:y val="1.76940646180459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96-478A-8C1C-96E3CDF06CFE}"/>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'30（問21）'!$BA$23:$BA$28</c:f>
              <c:strCache>
                <c:ptCount val="6"/>
                <c:pt idx="0">
                  <c:v>100人以上</c:v>
                </c:pt>
                <c:pt idx="1">
                  <c:v>50～99人</c:v>
                </c:pt>
                <c:pt idx="2">
                  <c:v>30～49人</c:v>
                </c:pt>
                <c:pt idx="3">
                  <c:v>10～29人</c:v>
                </c:pt>
                <c:pt idx="4">
                  <c:v>5～9人</c:v>
                </c:pt>
                <c:pt idx="5">
                  <c:v>1～4人</c:v>
                </c:pt>
              </c:strCache>
            </c:strRef>
          </c:cat>
          <c:val>
            <c:numRef>
              <c:f>'30（問21）'!$BB$23:$BB$28</c:f>
              <c:numCache>
                <c:formatCode>0.0%</c:formatCode>
                <c:ptCount val="6"/>
                <c:pt idx="0">
                  <c:v>0</c:v>
                </c:pt>
                <c:pt idx="1">
                  <c:v>0</c:v>
                </c:pt>
                <c:pt idx="2">
                  <c:v>4.7619047619047616E-2</c:v>
                </c:pt>
                <c:pt idx="3">
                  <c:v>4.1558441558441558E-2</c:v>
                </c:pt>
                <c:pt idx="4">
                  <c:v>3.5175879396984924E-2</c:v>
                </c:pt>
                <c:pt idx="5">
                  <c:v>2.3923444976076555E-2</c:v>
                </c:pt>
              </c:numCache>
            </c:numRef>
          </c:val>
          <c:extLst>
            <c:ext xmlns:c16="http://schemas.microsoft.com/office/drawing/2014/chart" uri="{C3380CC4-5D6E-409C-BE32-E72D297353CC}">
              <c16:uniqueId val="{00000006-5696-478A-8C1C-96E3CDF06CFE}"/>
            </c:ext>
          </c:extLst>
        </c:ser>
        <c:ser>
          <c:idx val="1"/>
          <c:order val="1"/>
          <c:tx>
            <c:strRef>
              <c:f>'30（問21）'!$BC$22</c:f>
              <c:strCache>
                <c:ptCount val="1"/>
                <c:pt idx="0">
                  <c:v>1ヵ月単位の
変形労働
時間制</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4773311230832987E-2"/>
                  <c:y val="1.01464648525151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696-478A-8C1C-96E3CDF06CFE}"/>
                </c:ext>
              </c:extLst>
            </c:dLbl>
            <c:dLbl>
              <c:idx val="2"/>
              <c:layout>
                <c:manualLayout>
                  <c:x val="1.0025062656641603E-2"/>
                  <c:y val="5.18134715025911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696-478A-8C1C-96E3CDF06CFE}"/>
                </c:ext>
              </c:extLst>
            </c:dLbl>
            <c:dLbl>
              <c:idx val="4"/>
              <c:layout>
                <c:manualLayout>
                  <c:x val="6.5608114775126793E-3"/>
                  <c:y val="-2.602912977846681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696-478A-8C1C-96E3CDF06CFE}"/>
                </c:ext>
              </c:extLst>
            </c:dLbl>
            <c:dLbl>
              <c:idx val="5"/>
              <c:layout>
                <c:manualLayout>
                  <c:x val="1.7279219475589771E-2"/>
                  <c:y val="1.5117043573652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696-478A-8C1C-96E3CDF06CFE}"/>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'30（問21）'!$BA$23:$BA$28</c:f>
              <c:strCache>
                <c:ptCount val="6"/>
                <c:pt idx="0">
                  <c:v>100人以上</c:v>
                </c:pt>
                <c:pt idx="1">
                  <c:v>50～99人</c:v>
                </c:pt>
                <c:pt idx="2">
                  <c:v>30～49人</c:v>
                </c:pt>
                <c:pt idx="3">
                  <c:v>10～29人</c:v>
                </c:pt>
                <c:pt idx="4">
                  <c:v>5～9人</c:v>
                </c:pt>
                <c:pt idx="5">
                  <c:v>1～4人</c:v>
                </c:pt>
              </c:strCache>
            </c:strRef>
          </c:cat>
          <c:val>
            <c:numRef>
              <c:f>'30（問21）'!$BC$23:$BC$28</c:f>
              <c:numCache>
                <c:formatCode>0.0%</c:formatCode>
                <c:ptCount val="6"/>
                <c:pt idx="0">
                  <c:v>0.375</c:v>
                </c:pt>
                <c:pt idx="1">
                  <c:v>0.18518518518518517</c:v>
                </c:pt>
                <c:pt idx="2">
                  <c:v>0.17857142857142858</c:v>
                </c:pt>
                <c:pt idx="3">
                  <c:v>0.11688311688311688</c:v>
                </c:pt>
                <c:pt idx="4">
                  <c:v>5.0251256281407038E-2</c:v>
                </c:pt>
                <c:pt idx="5">
                  <c:v>9.0909090909090912E-2</c:v>
                </c:pt>
              </c:numCache>
            </c:numRef>
          </c:val>
          <c:extLst>
            <c:ext xmlns:c16="http://schemas.microsoft.com/office/drawing/2014/chart" uri="{C3380CC4-5D6E-409C-BE32-E72D297353CC}">
              <c16:uniqueId val="{0000000B-5696-478A-8C1C-96E3CDF06CFE}"/>
            </c:ext>
          </c:extLst>
        </c:ser>
        <c:ser>
          <c:idx val="2"/>
          <c:order val="2"/>
          <c:tx>
            <c:strRef>
              <c:f>'30（問21）'!$BD$22</c:f>
              <c:strCache>
                <c:ptCount val="1"/>
                <c:pt idx="0">
                  <c:v>一年単位の
変形労働
時間制</c:v>
                </c:pt>
              </c:strCache>
            </c:strRef>
          </c:tx>
          <c:spPr>
            <a:pattFill prst="openDmn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4.6429459475460302E-3"/>
                  <c:y val="-2.602912977846681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696-478A-8C1C-96E3CDF06CFE}"/>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'30（問21）'!$BA$23:$BA$28</c:f>
              <c:strCache>
                <c:ptCount val="6"/>
                <c:pt idx="0">
                  <c:v>100人以上</c:v>
                </c:pt>
                <c:pt idx="1">
                  <c:v>50～99人</c:v>
                </c:pt>
                <c:pt idx="2">
                  <c:v>30～49人</c:v>
                </c:pt>
                <c:pt idx="3">
                  <c:v>10～29人</c:v>
                </c:pt>
                <c:pt idx="4">
                  <c:v>5～9人</c:v>
                </c:pt>
                <c:pt idx="5">
                  <c:v>1～4人</c:v>
                </c:pt>
              </c:strCache>
            </c:strRef>
          </c:cat>
          <c:val>
            <c:numRef>
              <c:f>'30（問21）'!$BD$23:$BD$28</c:f>
              <c:numCache>
                <c:formatCode>0.0%</c:formatCode>
                <c:ptCount val="6"/>
                <c:pt idx="0">
                  <c:v>0.25</c:v>
                </c:pt>
                <c:pt idx="1">
                  <c:v>0.44444444444444442</c:v>
                </c:pt>
                <c:pt idx="2">
                  <c:v>0.2857142857142857</c:v>
                </c:pt>
                <c:pt idx="3">
                  <c:v>0.29350649350649349</c:v>
                </c:pt>
                <c:pt idx="4">
                  <c:v>0.16331658291457288</c:v>
                </c:pt>
                <c:pt idx="5">
                  <c:v>0.10047846889952153</c:v>
                </c:pt>
              </c:numCache>
            </c:numRef>
          </c:val>
          <c:extLst>
            <c:ext xmlns:c16="http://schemas.microsoft.com/office/drawing/2014/chart" uri="{C3380CC4-5D6E-409C-BE32-E72D297353CC}">
              <c16:uniqueId val="{0000000D-5696-478A-8C1C-96E3CDF06CFE}"/>
            </c:ext>
          </c:extLst>
        </c:ser>
        <c:ser>
          <c:idx val="3"/>
          <c:order val="3"/>
          <c:tx>
            <c:strRef>
              <c:f>'30（問21）'!$BE$22</c:f>
              <c:strCache>
                <c:ptCount val="1"/>
                <c:pt idx="0">
                  <c:v>フレックス
タイム制</c:v>
                </c:pt>
              </c:strCache>
            </c:strRef>
          </c:tx>
          <c:spPr>
            <a:pattFill prst="pct90">
              <a:fgClr>
                <a:schemeClr val="tx1"/>
              </a:fgClr>
              <a:bgClr>
                <a:schemeClr val="bg1"/>
              </a:bgClr>
            </a:pattFill>
            <a:ln w="12700">
              <a:solidFill>
                <a:srgbClr val="000000"/>
              </a:solidFill>
              <a:prstDash val="solid"/>
            </a:ln>
          </c:spPr>
          <c:invertIfNegative val="0"/>
          <c:dLbls>
            <c:dLbl>
              <c:idx val="0"/>
              <c:layout>
                <c:manualLayout>
                  <c:x val="-5.0835750794308604E-5"/>
                  <c:y val="-2.602912977846681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696-478A-8C1C-96E3CDF06CFE}"/>
                </c:ext>
              </c:extLst>
            </c:dLbl>
            <c:dLbl>
              <c:idx val="1"/>
              <c:layout>
                <c:manualLayout>
                  <c:x val="1.3445898210092172E-2"/>
                  <c:y val="3.64599660187422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696-478A-8C1C-96E3CDF06CFE}"/>
                </c:ext>
              </c:extLst>
            </c:dLbl>
            <c:dLbl>
              <c:idx val="2"/>
              <c:layout>
                <c:manualLayout>
                  <c:x val="3.3268999269828112E-3"/>
                  <c:y val="7.55211945657056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696-478A-8C1C-96E3CDF06CFE}"/>
                </c:ext>
              </c:extLst>
            </c:dLbl>
            <c:dLbl>
              <c:idx val="3"/>
              <c:layout>
                <c:manualLayout>
                  <c:x val="1.1868411185443925E-2"/>
                  <c:y val="-2.602912977846681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696-478A-8C1C-96E3CDF06CFE}"/>
                </c:ext>
              </c:extLst>
            </c:dLbl>
            <c:dLbl>
              <c:idx val="4"/>
              <c:layout>
                <c:manualLayout>
                  <c:x val="2.3487064116985744E-3"/>
                  <c:y val="4.921055852474398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696-478A-8C1C-96E3CDF06CFE}"/>
                </c:ext>
              </c:extLst>
            </c:dLbl>
            <c:dLbl>
              <c:idx val="5"/>
              <c:layout>
                <c:manualLayout>
                  <c:x val="1.1722818609214113E-2"/>
                  <c:y val="-4.16641945830491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696-478A-8C1C-96E3CDF06CFE}"/>
                </c:ext>
              </c:extLst>
            </c:dLbl>
            <c:numFmt formatCode="0.0%;\-#;;" sourceLinked="0"/>
            <c:spPr>
              <a:pattFill prst="pct5">
                <a:fgClr>
                  <a:srgbClr val="FFFFFF"/>
                </a:fgClr>
                <a:bgClr>
                  <a:schemeClr val="bg1"/>
                </a:bgClr>
              </a:patt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'30（問21）'!$BA$23:$BA$28</c:f>
              <c:strCache>
                <c:ptCount val="6"/>
                <c:pt idx="0">
                  <c:v>100人以上</c:v>
                </c:pt>
                <c:pt idx="1">
                  <c:v>50～99人</c:v>
                </c:pt>
                <c:pt idx="2">
                  <c:v>30～49人</c:v>
                </c:pt>
                <c:pt idx="3">
                  <c:v>10～29人</c:v>
                </c:pt>
                <c:pt idx="4">
                  <c:v>5～9人</c:v>
                </c:pt>
                <c:pt idx="5">
                  <c:v>1～4人</c:v>
                </c:pt>
              </c:strCache>
            </c:strRef>
          </c:cat>
          <c:val>
            <c:numRef>
              <c:f>'30（問21）'!$BE$23:$BE$28</c:f>
              <c:numCache>
                <c:formatCode>0.0%</c:formatCode>
                <c:ptCount val="6"/>
                <c:pt idx="0">
                  <c:v>0</c:v>
                </c:pt>
                <c:pt idx="1">
                  <c:v>3.7037037037037035E-2</c:v>
                </c:pt>
                <c:pt idx="2">
                  <c:v>3.5714285714285712E-2</c:v>
                </c:pt>
                <c:pt idx="3">
                  <c:v>3.3766233766233764E-2</c:v>
                </c:pt>
                <c:pt idx="4">
                  <c:v>4.7738693467336682E-2</c:v>
                </c:pt>
                <c:pt idx="5">
                  <c:v>3.3492822966507178E-2</c:v>
                </c:pt>
              </c:numCache>
            </c:numRef>
          </c:val>
          <c:extLst>
            <c:ext xmlns:c16="http://schemas.microsoft.com/office/drawing/2014/chart" uri="{C3380CC4-5D6E-409C-BE32-E72D297353CC}">
              <c16:uniqueId val="{00000014-5696-478A-8C1C-96E3CDF06CFE}"/>
            </c:ext>
          </c:extLst>
        </c:ser>
        <c:ser>
          <c:idx val="4"/>
          <c:order val="4"/>
          <c:tx>
            <c:strRef>
              <c:f>'30（問21）'!$BF$22</c:f>
              <c:strCache>
                <c:ptCount val="1"/>
                <c:pt idx="0">
                  <c:v>採用して
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'30（問21）'!$BA$23:$BA$28</c:f>
              <c:strCache>
                <c:ptCount val="6"/>
                <c:pt idx="0">
                  <c:v>100人以上</c:v>
                </c:pt>
                <c:pt idx="1">
                  <c:v>50～99人</c:v>
                </c:pt>
                <c:pt idx="2">
                  <c:v>30～49人</c:v>
                </c:pt>
                <c:pt idx="3">
                  <c:v>10～29人</c:v>
                </c:pt>
                <c:pt idx="4">
                  <c:v>5～9人</c:v>
                </c:pt>
                <c:pt idx="5">
                  <c:v>1～4人</c:v>
                </c:pt>
              </c:strCache>
            </c:strRef>
          </c:cat>
          <c:val>
            <c:numRef>
              <c:f>'30（問21）'!$BF$23:$BF$28</c:f>
              <c:numCache>
                <c:formatCode>0.0%</c:formatCode>
                <c:ptCount val="6"/>
                <c:pt idx="0">
                  <c:v>0.375</c:v>
                </c:pt>
                <c:pt idx="1">
                  <c:v>0.25925925925925924</c:v>
                </c:pt>
                <c:pt idx="2">
                  <c:v>0.39285714285714285</c:v>
                </c:pt>
                <c:pt idx="3">
                  <c:v>0.45194805194805193</c:v>
                </c:pt>
                <c:pt idx="4">
                  <c:v>0.57286432160804024</c:v>
                </c:pt>
                <c:pt idx="5">
                  <c:v>0.60765550239234445</c:v>
                </c:pt>
              </c:numCache>
            </c:numRef>
          </c:val>
          <c:extLst>
            <c:ext xmlns:c16="http://schemas.microsoft.com/office/drawing/2014/chart" uri="{C3380CC4-5D6E-409C-BE32-E72D297353CC}">
              <c16:uniqueId val="{00000015-5696-478A-8C1C-96E3CDF06CFE}"/>
            </c:ext>
          </c:extLst>
        </c:ser>
        <c:ser>
          <c:idx val="5"/>
          <c:order val="5"/>
          <c:tx>
            <c:strRef>
              <c:f>'30（問21）'!$BG$22</c:f>
              <c:strCache>
                <c:ptCount val="1"/>
                <c:pt idx="0">
                  <c:v>無回答</c:v>
                </c:pt>
              </c:strCache>
            </c:strRef>
          </c:tx>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7.8631964791454258E-3"/>
                  <c:y val="1.025157940917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21-4F95-988C-01C58FE7D94A}"/>
                </c:ext>
              </c:extLst>
            </c:dLbl>
            <c:dLbl>
              <c:idx val="1"/>
              <c:layout>
                <c:manualLayout>
                  <c:x val="1.3760593838504495E-2"/>
                  <c:y val="5.12578970458903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21-4F95-988C-01C58FE7D94A}"/>
                </c:ext>
              </c:extLst>
            </c:dLbl>
            <c:dLbl>
              <c:idx val="2"/>
              <c:layout>
                <c:manualLayout>
                  <c:x val="5.8973973593590689E-3"/>
                  <c:y val="1.53773691137671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21-4F95-988C-01C58FE7D94A}"/>
                </c:ext>
              </c:extLst>
            </c:dLbl>
            <c:dLbl>
              <c:idx val="5"/>
              <c:layout>
                <c:manualLayout>
                  <c:x val="2.00501253132832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696-478A-8C1C-96E3CDF06CFE}"/>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'30（問21）'!$BA$23:$BA$28</c:f>
              <c:strCache>
                <c:ptCount val="6"/>
                <c:pt idx="0">
                  <c:v>100人以上</c:v>
                </c:pt>
                <c:pt idx="1">
                  <c:v>50～99人</c:v>
                </c:pt>
                <c:pt idx="2">
                  <c:v>30～49人</c:v>
                </c:pt>
                <c:pt idx="3">
                  <c:v>10～29人</c:v>
                </c:pt>
                <c:pt idx="4">
                  <c:v>5～9人</c:v>
                </c:pt>
                <c:pt idx="5">
                  <c:v>1～4人</c:v>
                </c:pt>
              </c:strCache>
            </c:strRef>
          </c:cat>
          <c:val>
            <c:numRef>
              <c:f>'30（問21）'!$BG$23:$BG$28</c:f>
              <c:numCache>
                <c:formatCode>0.0%</c:formatCode>
                <c:ptCount val="6"/>
                <c:pt idx="0">
                  <c:v>0</c:v>
                </c:pt>
                <c:pt idx="1">
                  <c:v>7.407407407407407E-2</c:v>
                </c:pt>
                <c:pt idx="2">
                  <c:v>5.9523809523809521E-2</c:v>
                </c:pt>
                <c:pt idx="3">
                  <c:v>6.2337662337662338E-2</c:v>
                </c:pt>
                <c:pt idx="4">
                  <c:v>0.1306532663316583</c:v>
                </c:pt>
                <c:pt idx="5">
                  <c:v>0.14354066985645933</c:v>
                </c:pt>
              </c:numCache>
            </c:numRef>
          </c:val>
          <c:extLst>
            <c:ext xmlns:c16="http://schemas.microsoft.com/office/drawing/2014/chart" uri="{C3380CC4-5D6E-409C-BE32-E72D297353CC}">
              <c16:uniqueId val="{00000017-5696-478A-8C1C-96E3CDF06CFE}"/>
            </c:ext>
          </c:extLst>
        </c:ser>
        <c:dLbls>
          <c:showLegendKey val="0"/>
          <c:showVal val="0"/>
          <c:showCatName val="0"/>
          <c:showSerName val="0"/>
          <c:showPercent val="0"/>
          <c:showBubbleSize val="0"/>
        </c:dLbls>
        <c:gapWidth val="30"/>
        <c:overlap val="100"/>
        <c:axId val="34452608"/>
        <c:axId val="34454144"/>
      </c:barChart>
      <c:catAx>
        <c:axId val="344526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454144"/>
        <c:crosses val="autoZero"/>
        <c:auto val="1"/>
        <c:lblAlgn val="ctr"/>
        <c:lblOffset val="100"/>
        <c:tickLblSkip val="1"/>
        <c:tickMarkSkip val="1"/>
        <c:noMultiLvlLbl val="0"/>
      </c:catAx>
      <c:valAx>
        <c:axId val="3445414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452608"/>
        <c:crosses val="autoZero"/>
        <c:crossBetween val="between"/>
      </c:valAx>
      <c:spPr>
        <a:noFill/>
        <a:ln w="25400">
          <a:noFill/>
        </a:ln>
      </c:spPr>
    </c:plotArea>
    <c:legend>
      <c:legendPos val="b"/>
      <c:layout>
        <c:manualLayout>
          <c:xMode val="edge"/>
          <c:yMode val="edge"/>
          <c:x val="8.1202982380403174E-2"/>
          <c:y val="0.77504281245219786"/>
          <c:w val="0.90225563909774431"/>
          <c:h val="0.218255318410424"/>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0034418378115105"/>
          <c:y val="4.7077778644006134E-3"/>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220"/>
      <c:rAngAx val="0"/>
    </c:view3D>
    <c:floor>
      <c:thickness val="0"/>
    </c:floor>
    <c:sideWall>
      <c:thickness val="0"/>
    </c:sideWall>
    <c:backWall>
      <c:thickness val="0"/>
    </c:backWall>
    <c:plotArea>
      <c:layout>
        <c:manualLayout>
          <c:layoutTarget val="inner"/>
          <c:xMode val="edge"/>
          <c:yMode val="edge"/>
          <c:x val="0.22600752225559434"/>
          <c:y val="0.10066112805928945"/>
          <c:w val="0.46993181264713046"/>
          <c:h val="0.89580000519737002"/>
        </c:manualLayout>
      </c:layout>
      <c:pie3DChart>
        <c:varyColors val="1"/>
        <c:ser>
          <c:idx val="1"/>
          <c:order val="0"/>
          <c:tx>
            <c:strRef>
              <c:f>'30（問21）'!$BA$5</c:f>
              <c:strCache>
                <c:ptCount val="1"/>
                <c:pt idx="0">
                  <c:v>全　体</c:v>
                </c:pt>
              </c:strCache>
            </c:strRef>
          </c:tx>
          <c:spPr>
            <a:solidFill>
              <a:srgbClr val="FFFFFF"/>
            </a:solidFill>
            <a:ln w="12700">
              <a:solidFill>
                <a:srgbClr val="000000"/>
              </a:solidFill>
              <a:prstDash val="solid"/>
            </a:ln>
          </c:spPr>
          <c:dPt>
            <c:idx val="0"/>
            <c:bubble3D val="0"/>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E2EE-4FCE-8A18-154B9E0D6E37}"/>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E2EE-4FCE-8A18-154B9E0D6E37}"/>
              </c:ext>
            </c:extLst>
          </c:dPt>
          <c:dPt>
            <c:idx val="2"/>
            <c:bubble3D val="0"/>
            <c:spPr>
              <a:pattFill prst="openDmnd">
                <a:fgClr>
                  <a:schemeClr val="tx1"/>
                </a:fgClr>
                <a:bgClr>
                  <a:schemeClr val="bg1"/>
                </a:bgClr>
              </a:pattFill>
              <a:ln w="12700">
                <a:solidFill>
                  <a:schemeClr val="tx1"/>
                </a:solidFill>
                <a:prstDash val="solid"/>
              </a:ln>
            </c:spPr>
            <c:extLst>
              <c:ext xmlns:c16="http://schemas.microsoft.com/office/drawing/2014/chart" uri="{C3380CC4-5D6E-409C-BE32-E72D297353CC}">
                <c16:uniqueId val="{00000005-E2EE-4FCE-8A18-154B9E0D6E37}"/>
              </c:ext>
            </c:extLst>
          </c:dPt>
          <c:dPt>
            <c:idx val="3"/>
            <c:bubble3D val="0"/>
            <c:spPr>
              <a:pattFill prst="pct9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7-E2EE-4FCE-8A18-154B9E0D6E37}"/>
              </c:ext>
            </c:extLst>
          </c:dPt>
          <c:dPt>
            <c:idx val="4"/>
            <c:bubble3D val="0"/>
            <c:spPr>
              <a:solidFill>
                <a:schemeClr val="bg1"/>
              </a:solidFill>
              <a:ln w="12700">
                <a:solidFill>
                  <a:srgbClr val="000000"/>
                </a:solidFill>
                <a:prstDash val="solid"/>
              </a:ln>
            </c:spPr>
            <c:extLst>
              <c:ext xmlns:c16="http://schemas.microsoft.com/office/drawing/2014/chart" uri="{C3380CC4-5D6E-409C-BE32-E72D297353CC}">
                <c16:uniqueId val="{00000009-E2EE-4FCE-8A18-154B9E0D6E37}"/>
              </c:ext>
            </c:extLst>
          </c:dPt>
          <c:dPt>
            <c:idx val="5"/>
            <c:bubble3D val="0"/>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B-E2EE-4FCE-8A18-154B9E0D6E37}"/>
              </c:ext>
            </c:extLst>
          </c:dPt>
          <c:dLbls>
            <c:dLbl>
              <c:idx val="0"/>
              <c:layout>
                <c:manualLayout>
                  <c:x val="-9.980490453832043E-2"/>
                  <c:y val="-5.421127728161496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2EE-4FCE-8A18-154B9E0D6E37}"/>
                </c:ext>
              </c:extLst>
            </c:dLbl>
            <c:dLbl>
              <c:idx val="1"/>
              <c:layout>
                <c:manualLayout>
                  <c:x val="-6.3294371635000624E-2"/>
                  <c:y val="-0.191725413517941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2EE-4FCE-8A18-154B9E0D6E37}"/>
                </c:ext>
              </c:extLst>
            </c:dLbl>
            <c:dLbl>
              <c:idx val="2"/>
              <c:layout>
                <c:manualLayout>
                  <c:x val="-0.12443656057496229"/>
                  <c:y val="1.203732079349177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EE-4FCE-8A18-154B9E0D6E37}"/>
                </c:ext>
              </c:extLst>
            </c:dLbl>
            <c:dLbl>
              <c:idx val="3"/>
              <c:layout>
                <c:manualLayout>
                  <c:x val="6.6337225088243273E-2"/>
                  <c:y val="5.9715689901178463E-5"/>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2EE-4FCE-8A18-154B9E0D6E37}"/>
                </c:ext>
              </c:extLst>
            </c:dLbl>
            <c:dLbl>
              <c:idx val="4"/>
              <c:layout>
                <c:manualLayout>
                  <c:x val="-0.17592153798268909"/>
                  <c:y val="-0.19857369338899744"/>
                </c:manualLayout>
              </c:layout>
              <c:spPr>
                <a:solidFill>
                  <a:schemeClr val="bg1"/>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2EE-4FCE-8A18-154B9E0D6E37}"/>
                </c:ext>
              </c:extLst>
            </c:dLbl>
            <c:dLbl>
              <c:idx val="5"/>
              <c:layout>
                <c:manualLayout>
                  <c:x val="-1.9296479692615744E-2"/>
                  <c:y val="3.4936722018658558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E2EE-4FCE-8A18-154B9E0D6E37}"/>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'30（問21）'!$BB$4:$BG$4</c:f>
              <c:strCache>
                <c:ptCount val="6"/>
                <c:pt idx="0">
                  <c:v>1週間単位の
非定型的変形
労働時間制</c:v>
                </c:pt>
                <c:pt idx="1">
                  <c:v>1ヵ月単位の
変形労働
時間制</c:v>
                </c:pt>
                <c:pt idx="2">
                  <c:v>一年単位の
変形労働
時間制</c:v>
                </c:pt>
                <c:pt idx="3">
                  <c:v>フレックス
タイム制</c:v>
                </c:pt>
                <c:pt idx="4">
                  <c:v>採用して
いない</c:v>
                </c:pt>
                <c:pt idx="5">
                  <c:v>無回答</c:v>
                </c:pt>
              </c:strCache>
            </c:strRef>
          </c:cat>
          <c:val>
            <c:numRef>
              <c:f>'30（問21）'!$BB$5:$BG$5</c:f>
              <c:numCache>
                <c:formatCode>0.0%</c:formatCode>
                <c:ptCount val="6"/>
                <c:pt idx="0">
                  <c:v>3.4852546916890083E-2</c:v>
                </c:pt>
                <c:pt idx="1">
                  <c:v>9.8302055406613048E-2</c:v>
                </c:pt>
                <c:pt idx="2">
                  <c:v>0.21358355674709562</c:v>
                </c:pt>
                <c:pt idx="3">
                  <c:v>3.8427167113494191E-2</c:v>
                </c:pt>
                <c:pt idx="4">
                  <c:v>0.5138516532618409</c:v>
                </c:pt>
                <c:pt idx="5">
                  <c:v>0.10098302055406613</c:v>
                </c:pt>
              </c:numCache>
            </c:numRef>
          </c:val>
          <c:extLst>
            <c:ext xmlns:c16="http://schemas.microsoft.com/office/drawing/2014/chart" uri="{C3380CC4-5D6E-409C-BE32-E72D297353CC}">
              <c16:uniqueId val="{0000000C-E2EE-4FCE-8A18-154B9E0D6E3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5876288659793822"/>
          <c:y val="2.1320132013201321E-2"/>
          <c:w val="0.20343642611683854"/>
          <c:h val="0.95735973597359725"/>
        </c:manualLayout>
      </c:layout>
      <c:overlay val="0"/>
      <c:spPr>
        <a:ln>
          <a:solidFill>
            <a:sysClr val="windowText" lastClr="000000"/>
          </a:solidFill>
        </a:ln>
      </c:spPr>
      <c:txPr>
        <a:bodyPr/>
        <a:lstStyle/>
        <a:p>
          <a:pPr>
            <a:defRPr sz="600"/>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7.5187969924812026E-3"/>
          <c:y val="9.140767824497258E-3"/>
        </c:manualLayout>
      </c:layout>
      <c:overlay val="0"/>
      <c:spPr>
        <a:noFill/>
        <a:ln w="25400">
          <a:noFill/>
        </a:ln>
      </c:spPr>
    </c:title>
    <c:autoTitleDeleted val="0"/>
    <c:plotArea>
      <c:layout>
        <c:manualLayout>
          <c:layoutTarget val="inner"/>
          <c:xMode val="edge"/>
          <c:yMode val="edge"/>
          <c:x val="0.14736842105263157"/>
          <c:y val="4.0219414329773134E-2"/>
          <c:w val="0.81654135338345868"/>
          <c:h val="0.79890382100503898"/>
        </c:manualLayout>
      </c:layout>
      <c:barChart>
        <c:barDir val="bar"/>
        <c:grouping val="percentStacked"/>
        <c:varyColors val="0"/>
        <c:ser>
          <c:idx val="0"/>
          <c:order val="0"/>
          <c:tx>
            <c:strRef>
              <c:f>'30（問21）'!$BB$7</c:f>
              <c:strCache>
                <c:ptCount val="1"/>
                <c:pt idx="0">
                  <c:v>1週間単位の
非定型的変形
労働時間制</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1.5790657746729145E-3"/>
                  <c:y val="1.77654693516784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08-48BF-8A45-39359E2126C2}"/>
                </c:ext>
              </c:extLst>
            </c:dLbl>
            <c:dLbl>
              <c:idx val="3"/>
              <c:layout>
                <c:manualLayout>
                  <c:x val="-6.0150375939849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08-48BF-8A45-39359E2126C2}"/>
                </c:ext>
              </c:extLst>
            </c:dLbl>
            <c:dLbl>
              <c:idx val="8"/>
              <c:layout>
                <c:manualLayout>
                  <c:x val="1.1572237680816213E-4"/>
                  <c:y val="5.766803591676720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08-48BF-8A45-39359E2126C2}"/>
                </c:ext>
              </c:extLst>
            </c:dLbl>
            <c:dLbl>
              <c:idx val="11"/>
              <c:layout>
                <c:manualLayout>
                  <c:x val="2.005012531328320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08-48BF-8A45-39359E2126C2}"/>
                </c:ext>
              </c:extLst>
            </c:dLbl>
            <c:dLbl>
              <c:idx val="12"/>
              <c:layout>
                <c:manualLayout>
                  <c:x val="2.004854656325853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08-48BF-8A45-39359E2126C2}"/>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'30（問21）'!$BA$8:$BA$20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'30（問21）'!$BB$8:$BB$20</c:f>
              <c:numCache>
                <c:formatCode>0.0%</c:formatCode>
                <c:ptCount val="13"/>
                <c:pt idx="0">
                  <c:v>0</c:v>
                </c:pt>
                <c:pt idx="1">
                  <c:v>6.4748201438848921E-2</c:v>
                </c:pt>
                <c:pt idx="2">
                  <c:v>3.6764705882352942E-2</c:v>
                </c:pt>
                <c:pt idx="3">
                  <c:v>7.407407407407407E-2</c:v>
                </c:pt>
                <c:pt idx="4">
                  <c:v>4.5161290322580643E-2</c:v>
                </c:pt>
                <c:pt idx="5">
                  <c:v>9.7560975609756101E-2</c:v>
                </c:pt>
                <c:pt idx="6">
                  <c:v>0</c:v>
                </c:pt>
                <c:pt idx="7">
                  <c:v>0</c:v>
                </c:pt>
                <c:pt idx="8">
                  <c:v>1.6759776536312849E-2</c:v>
                </c:pt>
                <c:pt idx="9">
                  <c:v>0</c:v>
                </c:pt>
                <c:pt idx="10">
                  <c:v>0</c:v>
                </c:pt>
                <c:pt idx="11">
                  <c:v>2.564102564102564E-2</c:v>
                </c:pt>
                <c:pt idx="12">
                  <c:v>2.3041474654377881E-2</c:v>
                </c:pt>
              </c:numCache>
            </c:numRef>
          </c:val>
          <c:extLst>
            <c:ext xmlns:c16="http://schemas.microsoft.com/office/drawing/2014/chart" uri="{C3380CC4-5D6E-409C-BE32-E72D297353CC}">
              <c16:uniqueId val="{00000005-3408-48BF-8A45-39359E2126C2}"/>
            </c:ext>
          </c:extLst>
        </c:ser>
        <c:ser>
          <c:idx val="1"/>
          <c:order val="1"/>
          <c:tx>
            <c:strRef>
              <c:f>'30（問21）'!$BC$7</c:f>
              <c:strCache>
                <c:ptCount val="1"/>
                <c:pt idx="0">
                  <c:v>1ヵ月単位の
変形労働
時間制</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9198034456219289E-2"/>
                  <c:y val="1.358879500209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08-48BF-8A45-39359E2126C2}"/>
                </c:ext>
              </c:extLst>
            </c:dLbl>
            <c:dLbl>
              <c:idx val="1"/>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08-48BF-8A45-39359E2126C2}"/>
                </c:ext>
              </c:extLst>
            </c:dLbl>
            <c:dLbl>
              <c:idx val="2"/>
              <c:layout>
                <c:manualLayout>
                  <c:x val="-8.2694926292108226E-4"/>
                  <c:y val="-5.162974372261968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408-48BF-8A45-39359E2126C2}"/>
                </c:ext>
              </c:extLst>
            </c:dLbl>
            <c:dLbl>
              <c:idx val="3"/>
              <c:layout>
                <c:manualLayout>
                  <c:x val="4.6808359481380615E-3"/>
                  <c:y val="1.0734040437849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08-48BF-8A45-39359E2126C2}"/>
                </c:ext>
              </c:extLst>
            </c:dLbl>
            <c:dLbl>
              <c:idx val="4"/>
              <c:layout>
                <c:manualLayout>
                  <c:x val="-1.403508771929824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408-48BF-8A45-39359E2126C2}"/>
                </c:ext>
              </c:extLst>
            </c:dLbl>
            <c:dLbl>
              <c:idx val="6"/>
              <c:layout>
                <c:manualLayout>
                  <c:x val="4.010025062656641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408-48BF-8A45-39359E2126C2}"/>
                </c:ext>
              </c:extLst>
            </c:dLbl>
            <c:dLbl>
              <c:idx val="8"/>
              <c:layout>
                <c:manualLayout>
                  <c:x val="4.9422769522230771E-3"/>
                  <c:y val="-6.140825267377791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408-48BF-8A45-39359E2126C2}"/>
                </c:ext>
              </c:extLst>
            </c:dLbl>
            <c:dLbl>
              <c:idx val="10"/>
              <c:layout>
                <c:manualLayout>
                  <c:x val="1.403508771929824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408-48BF-8A45-39359E2126C2}"/>
                </c:ext>
              </c:extLst>
            </c:dLbl>
            <c:dLbl>
              <c:idx val="11"/>
              <c:layout>
                <c:manualLayout>
                  <c:x val="2.3160262861879107E-2"/>
                  <c:y val="9.32955088011498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408-48BF-8A45-39359E2126C2}"/>
                </c:ext>
              </c:extLst>
            </c:dLbl>
            <c:dLbl>
              <c:idx val="12"/>
              <c:layout>
                <c:manualLayout>
                  <c:x val="2.5190219643597182E-2"/>
                  <c:y val="2.05788252589813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408-48BF-8A45-39359E2126C2}"/>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'30（問21）'!$BA$8:$BA$20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'30（問21）'!$BC$8:$BC$20</c:f>
              <c:numCache>
                <c:formatCode>0.0%</c:formatCode>
                <c:ptCount val="13"/>
                <c:pt idx="0">
                  <c:v>0</c:v>
                </c:pt>
                <c:pt idx="1">
                  <c:v>7.9136690647482008E-2</c:v>
                </c:pt>
                <c:pt idx="2">
                  <c:v>7.3529411764705885E-2</c:v>
                </c:pt>
                <c:pt idx="3">
                  <c:v>0.1111111111111111</c:v>
                </c:pt>
                <c:pt idx="4">
                  <c:v>0.22580645161290322</c:v>
                </c:pt>
                <c:pt idx="5">
                  <c:v>9.7560975609756101E-2</c:v>
                </c:pt>
                <c:pt idx="6">
                  <c:v>0.13333333333333333</c:v>
                </c:pt>
                <c:pt idx="7">
                  <c:v>0.05</c:v>
                </c:pt>
                <c:pt idx="8">
                  <c:v>8.3798882681564241E-2</c:v>
                </c:pt>
                <c:pt idx="9">
                  <c:v>0.17391304347826086</c:v>
                </c:pt>
                <c:pt idx="10">
                  <c:v>0</c:v>
                </c:pt>
                <c:pt idx="11">
                  <c:v>5.7692307692307696E-2</c:v>
                </c:pt>
                <c:pt idx="12">
                  <c:v>7.3732718894009217E-2</c:v>
                </c:pt>
              </c:numCache>
            </c:numRef>
          </c:val>
          <c:extLst>
            <c:ext xmlns:c16="http://schemas.microsoft.com/office/drawing/2014/chart" uri="{C3380CC4-5D6E-409C-BE32-E72D297353CC}">
              <c16:uniqueId val="{00000010-3408-48BF-8A45-39359E2126C2}"/>
            </c:ext>
          </c:extLst>
        </c:ser>
        <c:ser>
          <c:idx val="2"/>
          <c:order val="2"/>
          <c:tx>
            <c:strRef>
              <c:f>'30（問21）'!$BD$7</c:f>
              <c:strCache>
                <c:ptCount val="1"/>
                <c:pt idx="0">
                  <c:v>一年単位の
変形労働
時間制</c:v>
                </c:pt>
              </c:strCache>
            </c:strRef>
          </c:tx>
          <c:spPr>
            <a:pattFill prst="openDmn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1.002506265664160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408-48BF-8A45-39359E2126C2}"/>
                </c:ext>
              </c:extLst>
            </c:dLbl>
            <c:dLbl>
              <c:idx val="5"/>
              <c:layout>
                <c:manualLayout>
                  <c:x val="-1.9657991197863565E-3"/>
                  <c:y val="2.39281191763526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73-42A2-B6C4-70F94F6DEF2C}"/>
                </c:ext>
              </c:extLst>
            </c:dLbl>
            <c:dLbl>
              <c:idx val="6"/>
              <c:layout>
                <c:manualLayout>
                  <c:x val="1.00249047816391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408-48BF-8A45-39359E2126C2}"/>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'30（問21）'!$BA$8:$BA$20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'30（問21）'!$BD$8:$BD$20</c:f>
              <c:numCache>
                <c:formatCode>0.0%</c:formatCode>
                <c:ptCount val="13"/>
                <c:pt idx="0">
                  <c:v>0</c:v>
                </c:pt>
                <c:pt idx="1">
                  <c:v>0.18705035971223022</c:v>
                </c:pt>
                <c:pt idx="2">
                  <c:v>0.15441176470588236</c:v>
                </c:pt>
                <c:pt idx="3">
                  <c:v>0.29629629629629628</c:v>
                </c:pt>
                <c:pt idx="4">
                  <c:v>3.870967741935484E-2</c:v>
                </c:pt>
                <c:pt idx="5">
                  <c:v>4.878048780487805E-2</c:v>
                </c:pt>
                <c:pt idx="6">
                  <c:v>0.13333333333333333</c:v>
                </c:pt>
                <c:pt idx="7">
                  <c:v>0.1</c:v>
                </c:pt>
                <c:pt idx="8">
                  <c:v>0.16201117318435754</c:v>
                </c:pt>
                <c:pt idx="9">
                  <c:v>0.2608695652173913</c:v>
                </c:pt>
                <c:pt idx="10">
                  <c:v>0.18181818181818182</c:v>
                </c:pt>
                <c:pt idx="11">
                  <c:v>0.40384615384615385</c:v>
                </c:pt>
                <c:pt idx="12">
                  <c:v>0.33179723502304148</c:v>
                </c:pt>
              </c:numCache>
            </c:numRef>
          </c:val>
          <c:extLst>
            <c:ext xmlns:c16="http://schemas.microsoft.com/office/drawing/2014/chart" uri="{C3380CC4-5D6E-409C-BE32-E72D297353CC}">
              <c16:uniqueId val="{00000013-3408-48BF-8A45-39359E2126C2}"/>
            </c:ext>
          </c:extLst>
        </c:ser>
        <c:ser>
          <c:idx val="3"/>
          <c:order val="3"/>
          <c:tx>
            <c:strRef>
              <c:f>'30（問21）'!$BE$7</c:f>
              <c:strCache>
                <c:ptCount val="1"/>
                <c:pt idx="0">
                  <c:v>フレックス
タイム制</c:v>
                </c:pt>
              </c:strCache>
            </c:strRef>
          </c:tx>
          <c:spPr>
            <a:pattFill prst="pct90">
              <a:fgClr>
                <a:schemeClr val="tx1"/>
              </a:fgClr>
              <a:bgClr>
                <a:schemeClr val="bg1"/>
              </a:bgClr>
            </a:patt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408-48BF-8A45-39359E2126C2}"/>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408-48BF-8A45-39359E2126C2}"/>
                </c:ext>
              </c:extLst>
            </c:dLbl>
            <c:dLbl>
              <c:idx val="2"/>
              <c:layout>
                <c:manualLayout>
                  <c:x val="3.0075187969924935E-3"/>
                  <c:y val="-5.1608261639946008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408-48BF-8A45-39359E2126C2}"/>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408-48BF-8A45-39359E2126C2}"/>
                </c:ext>
              </c:extLst>
            </c:dLbl>
            <c:dLbl>
              <c:idx val="4"/>
              <c:layout>
                <c:manualLayout>
                  <c:x val="7.5397943678092872E-3"/>
                  <c:y val="-2.249854875773280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408-48BF-8A45-39359E2126C2}"/>
                </c:ext>
              </c:extLst>
            </c:dLbl>
            <c:dLbl>
              <c:idx val="5"/>
              <c:layout>
                <c:manualLayout>
                  <c:x val="-3.3955755530558681E-3"/>
                  <c:y val="2.625784825329969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408-48BF-8A45-39359E2126C2}"/>
                </c:ext>
              </c:extLst>
            </c:dLbl>
            <c:dLbl>
              <c:idx val="6"/>
              <c:layout>
                <c:manualLayout>
                  <c:x val="0"/>
                  <c:y val="2.4235077966344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408-48BF-8A45-39359E2126C2}"/>
                </c:ext>
              </c:extLst>
            </c:dLbl>
            <c:dLbl>
              <c:idx val="7"/>
              <c:layout>
                <c:manualLayout>
                  <c:x val="3.1338187989662865E-4"/>
                  <c:y val="8.8925561671785288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408-48BF-8A45-39359E2126C2}"/>
                </c:ext>
              </c:extLst>
            </c:dLbl>
            <c:dLbl>
              <c:idx val="8"/>
              <c:layout>
                <c:manualLayout>
                  <c:x val="1.634006275531399E-3"/>
                  <c:y val="-6.141071241052888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408-48BF-8A45-39359E2126C2}"/>
                </c:ext>
              </c:extLst>
            </c:dLbl>
            <c:dLbl>
              <c:idx val="10"/>
              <c:layout>
                <c:manualLayout>
                  <c:x val="2.1519783711246646E-2"/>
                  <c:y val="-1.921577019468830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408-48BF-8A45-39359E2126C2}"/>
                </c:ext>
              </c:extLst>
            </c:dLbl>
            <c:dLbl>
              <c:idx val="12"/>
              <c:layout>
                <c:manualLayout>
                  <c:x val="3.2872733013636565E-3"/>
                  <c:y val="-1.59836347659630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408-48BF-8A45-39359E2126C2}"/>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'30（問21）'!$BA$8:$BA$20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'30（問21）'!$BE$8:$BE$20</c:f>
              <c:numCache>
                <c:formatCode>0.0%</c:formatCode>
                <c:ptCount val="13"/>
                <c:pt idx="0">
                  <c:v>0</c:v>
                </c:pt>
                <c:pt idx="1">
                  <c:v>0</c:v>
                </c:pt>
                <c:pt idx="2">
                  <c:v>8.8235294117647065E-2</c:v>
                </c:pt>
                <c:pt idx="3">
                  <c:v>0.1111111111111111</c:v>
                </c:pt>
                <c:pt idx="4">
                  <c:v>5.1612903225806452E-2</c:v>
                </c:pt>
                <c:pt idx="5">
                  <c:v>4.878048780487805E-2</c:v>
                </c:pt>
                <c:pt idx="6">
                  <c:v>0</c:v>
                </c:pt>
                <c:pt idx="7">
                  <c:v>0.15</c:v>
                </c:pt>
                <c:pt idx="8">
                  <c:v>5.027932960893855E-2</c:v>
                </c:pt>
                <c:pt idx="9">
                  <c:v>0</c:v>
                </c:pt>
                <c:pt idx="10">
                  <c:v>0.18181818181818182</c:v>
                </c:pt>
                <c:pt idx="11">
                  <c:v>6.41025641025641E-3</c:v>
                </c:pt>
                <c:pt idx="12">
                  <c:v>1.3824884792626729E-2</c:v>
                </c:pt>
              </c:numCache>
            </c:numRef>
          </c:val>
          <c:extLst>
            <c:ext xmlns:c16="http://schemas.microsoft.com/office/drawing/2014/chart" uri="{C3380CC4-5D6E-409C-BE32-E72D297353CC}">
              <c16:uniqueId val="{0000001F-3408-48BF-8A45-39359E2126C2}"/>
            </c:ext>
          </c:extLst>
        </c:ser>
        <c:ser>
          <c:idx val="4"/>
          <c:order val="4"/>
          <c:tx>
            <c:strRef>
              <c:f>'30（問21）'!$BF$7</c:f>
              <c:strCache>
                <c:ptCount val="1"/>
                <c:pt idx="0">
                  <c:v>採用して
いない</c:v>
                </c:pt>
              </c:strCache>
            </c:strRef>
          </c:tx>
          <c:spPr>
            <a:solidFill>
              <a:schemeClr val="bg1"/>
            </a:solidFill>
            <a:ln w="12700">
              <a:solidFill>
                <a:srgbClr val="000000"/>
              </a:solidFill>
              <a:prstDash val="solid"/>
            </a:ln>
          </c:spPr>
          <c:invertIfNegative val="0"/>
          <c:dLbls>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408-48BF-8A45-39359E2126C2}"/>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'30（問21）'!$BA$8:$BA$20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'30（問21）'!$BF$8:$BF$20</c:f>
              <c:numCache>
                <c:formatCode>0.0%</c:formatCode>
                <c:ptCount val="13"/>
                <c:pt idx="0">
                  <c:v>0</c:v>
                </c:pt>
                <c:pt idx="1">
                  <c:v>0.53956834532374098</c:v>
                </c:pt>
                <c:pt idx="2">
                  <c:v>0.5220588235294118</c:v>
                </c:pt>
                <c:pt idx="3">
                  <c:v>0.37037037037037035</c:v>
                </c:pt>
                <c:pt idx="4">
                  <c:v>0.55483870967741933</c:v>
                </c:pt>
                <c:pt idx="5">
                  <c:v>0.56097560975609762</c:v>
                </c:pt>
                <c:pt idx="6">
                  <c:v>0.66666666666666663</c:v>
                </c:pt>
                <c:pt idx="7">
                  <c:v>0.55000000000000004</c:v>
                </c:pt>
                <c:pt idx="8">
                  <c:v>0.57541899441340782</c:v>
                </c:pt>
                <c:pt idx="9">
                  <c:v>0.47826086956521741</c:v>
                </c:pt>
                <c:pt idx="10">
                  <c:v>0.45454545454545453</c:v>
                </c:pt>
                <c:pt idx="11">
                  <c:v>0.42948717948717946</c:v>
                </c:pt>
                <c:pt idx="12">
                  <c:v>0.47465437788018433</c:v>
                </c:pt>
              </c:numCache>
            </c:numRef>
          </c:val>
          <c:extLst>
            <c:ext xmlns:c16="http://schemas.microsoft.com/office/drawing/2014/chart" uri="{C3380CC4-5D6E-409C-BE32-E72D297353CC}">
              <c16:uniqueId val="{00000021-3408-48BF-8A45-39359E2126C2}"/>
            </c:ext>
          </c:extLst>
        </c:ser>
        <c:ser>
          <c:idx val="5"/>
          <c:order val="5"/>
          <c:tx>
            <c:strRef>
              <c:f>'30（問21）'!$BG$7</c:f>
              <c:strCache>
                <c:ptCount val="1"/>
                <c:pt idx="0">
                  <c:v>無回答</c:v>
                </c:pt>
              </c:strCache>
            </c:strRef>
          </c:tx>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3"/>
              <c:layout>
                <c:manualLayout>
                  <c:x val="2.0050125313283208E-3"/>
                  <c:y val="-2.4235077966344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3408-48BF-8A45-39359E2126C2}"/>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'30（問21）'!$BA$8:$BA$20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'30（問21）'!$BG$8:$BG$20</c:f>
              <c:numCache>
                <c:formatCode>0.0%</c:formatCode>
                <c:ptCount val="13"/>
                <c:pt idx="0">
                  <c:v>0</c:v>
                </c:pt>
                <c:pt idx="1">
                  <c:v>0.12949640287769784</c:v>
                </c:pt>
                <c:pt idx="2">
                  <c:v>0.125</c:v>
                </c:pt>
                <c:pt idx="3">
                  <c:v>3.7037037037037035E-2</c:v>
                </c:pt>
                <c:pt idx="4">
                  <c:v>8.387096774193549E-2</c:v>
                </c:pt>
                <c:pt idx="5">
                  <c:v>0.14634146341463414</c:v>
                </c:pt>
                <c:pt idx="6">
                  <c:v>6.6666666666666666E-2</c:v>
                </c:pt>
                <c:pt idx="7">
                  <c:v>0.15</c:v>
                </c:pt>
                <c:pt idx="8">
                  <c:v>0.11173184357541899</c:v>
                </c:pt>
                <c:pt idx="9">
                  <c:v>8.6956521739130432E-2</c:v>
                </c:pt>
                <c:pt idx="10">
                  <c:v>0.18181818181818182</c:v>
                </c:pt>
                <c:pt idx="11">
                  <c:v>7.6923076923076927E-2</c:v>
                </c:pt>
                <c:pt idx="12">
                  <c:v>8.294930875576037E-2</c:v>
                </c:pt>
              </c:numCache>
            </c:numRef>
          </c:val>
          <c:extLst>
            <c:ext xmlns:c16="http://schemas.microsoft.com/office/drawing/2014/chart" uri="{C3380CC4-5D6E-409C-BE32-E72D297353CC}">
              <c16:uniqueId val="{00000023-3408-48BF-8A45-39359E2126C2}"/>
            </c:ext>
          </c:extLst>
        </c:ser>
        <c:dLbls>
          <c:showLegendKey val="0"/>
          <c:showVal val="0"/>
          <c:showCatName val="0"/>
          <c:showSerName val="0"/>
          <c:showPercent val="0"/>
          <c:showBubbleSize val="0"/>
        </c:dLbls>
        <c:gapWidth val="50"/>
        <c:overlap val="100"/>
        <c:axId val="35220480"/>
        <c:axId val="80417536"/>
      </c:barChart>
      <c:catAx>
        <c:axId val="3522048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0417536"/>
        <c:crosses val="autoZero"/>
        <c:auto val="1"/>
        <c:lblAlgn val="ctr"/>
        <c:lblOffset val="100"/>
        <c:tickLblSkip val="1"/>
        <c:tickMarkSkip val="1"/>
        <c:noMultiLvlLbl val="0"/>
      </c:catAx>
      <c:valAx>
        <c:axId val="80417536"/>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5220480"/>
        <c:crosses val="autoZero"/>
        <c:crossBetween val="between"/>
      </c:valAx>
      <c:spPr>
        <a:solidFill>
          <a:srgbClr val="FFFFFF"/>
        </a:solidFill>
        <a:ln w="25400">
          <a:noFill/>
        </a:ln>
      </c:spPr>
    </c:plotArea>
    <c:legend>
      <c:legendPos val="b"/>
      <c:layout>
        <c:manualLayout>
          <c:xMode val="edge"/>
          <c:yMode val="edge"/>
          <c:x val="7.8195488721804512E-2"/>
          <c:y val="0.89281931814321902"/>
          <c:w val="0.89022556390977448"/>
          <c:h val="8.957952468007313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0699088145896658"/>
          <c:y val="7.0038910505836577E-2"/>
        </c:manualLayout>
      </c:layout>
      <c:overlay val="0"/>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2462006079027356"/>
          <c:y val="0.28015564202334631"/>
          <c:w val="0.52279635258358659"/>
          <c:h val="0.66926070038910501"/>
        </c:manualLayout>
      </c:layout>
      <c:pie3DChart>
        <c:varyColors val="1"/>
        <c:ser>
          <c:idx val="0"/>
          <c:order val="0"/>
          <c:tx>
            <c:strRef>
              <c:f>'31（問26）'!$BD$6</c:f>
              <c:strCache>
                <c:ptCount val="1"/>
                <c:pt idx="0">
                  <c:v>全　体</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740F-434C-B0CC-9269D6A3CBE3}"/>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740F-434C-B0CC-9269D6A3CBE3}"/>
              </c:ext>
            </c:extLst>
          </c:dPt>
          <c:dPt>
            <c:idx val="2"/>
            <c:bubble3D val="0"/>
            <c:spPr>
              <a:pattFill prst="pct10"/>
              <a:ln w="12700">
                <a:solidFill>
                  <a:srgbClr val="000000"/>
                </a:solidFill>
                <a:prstDash val="solid"/>
              </a:ln>
            </c:spPr>
            <c:extLst>
              <c:ext xmlns:c16="http://schemas.microsoft.com/office/drawing/2014/chart" uri="{C3380CC4-5D6E-409C-BE32-E72D297353CC}">
                <c16:uniqueId val="{00000005-740F-434C-B0CC-9269D6A3CBE3}"/>
              </c:ext>
            </c:extLst>
          </c:dPt>
          <c:dLbls>
            <c:dLbl>
              <c:idx val="0"/>
              <c:layout>
                <c:manualLayout>
                  <c:x val="9.7257059479330901E-2"/>
                  <c:y val="-3.39596279336337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40F-434C-B0CC-9269D6A3CBE3}"/>
                </c:ext>
              </c:extLst>
            </c:dLbl>
            <c:dLbl>
              <c:idx val="1"/>
              <c:layout>
                <c:manualLayout>
                  <c:x val="-4.8383952005999251E-2"/>
                  <c:y val="-2.59648477792416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40F-434C-B0CC-9269D6A3CBE3}"/>
                </c:ext>
              </c:extLst>
            </c:dLbl>
            <c:dLbl>
              <c:idx val="2"/>
              <c:layout>
                <c:manualLayout>
                  <c:x val="0.15723747297545254"/>
                  <c:y val="-4.991165987520042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40F-434C-B0CC-9269D6A3CBE3}"/>
                </c:ext>
              </c:extLst>
            </c:dLbl>
            <c:numFmt formatCode="0.0%" sourceLinked="0"/>
            <c:spPr>
              <a:noFill/>
              <a:ln w="25400">
                <a:noFill/>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'31（問26）'!$BE$5:$BG$5</c:f>
              <c:strCache>
                <c:ptCount val="3"/>
                <c:pt idx="0">
                  <c:v>ある</c:v>
                </c:pt>
                <c:pt idx="1">
                  <c:v>ない</c:v>
                </c:pt>
                <c:pt idx="2">
                  <c:v>無回答</c:v>
                </c:pt>
              </c:strCache>
            </c:strRef>
          </c:cat>
          <c:val>
            <c:numRef>
              <c:f>'31（問26）'!$BE$6:$BG$6</c:f>
              <c:numCache>
                <c:formatCode>0.0%</c:formatCode>
                <c:ptCount val="3"/>
                <c:pt idx="0">
                  <c:v>0.85165326184092938</c:v>
                </c:pt>
                <c:pt idx="1">
                  <c:v>0.11528150134048257</c:v>
                </c:pt>
                <c:pt idx="2">
                  <c:v>3.3065236818588022E-2</c:v>
                </c:pt>
              </c:numCache>
            </c:numRef>
          </c:val>
          <c:extLst>
            <c:ext xmlns:c16="http://schemas.microsoft.com/office/drawing/2014/chart" uri="{C3380CC4-5D6E-409C-BE32-E72D297353CC}">
              <c16:uniqueId val="{00000006-740F-434C-B0CC-9269D6A3CBE3}"/>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3860182370820671"/>
          <c:y val="0.23865110246433205"/>
          <c:w val="0.2042147922998987"/>
          <c:h val="0.4254055986192387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696985604072219"/>
          <c:y val="1.1312217194570135E-2"/>
        </c:manualLayout>
      </c:layout>
      <c:overlay val="0"/>
      <c:spPr>
        <a:noFill/>
        <a:ln w="25400">
          <a:noFill/>
        </a:ln>
      </c:spPr>
    </c:title>
    <c:autoTitleDeleted val="0"/>
    <c:plotArea>
      <c:layout>
        <c:manualLayout>
          <c:layoutTarget val="inner"/>
          <c:xMode val="edge"/>
          <c:yMode val="edge"/>
          <c:x val="0.14848506818931728"/>
          <c:y val="9.0497837530310474E-2"/>
          <c:w val="0.7181828808340448"/>
          <c:h val="0.84615478090840301"/>
        </c:manualLayout>
      </c:layout>
      <c:barChart>
        <c:barDir val="bar"/>
        <c:grouping val="percentStacked"/>
        <c:varyColors val="0"/>
        <c:ser>
          <c:idx val="0"/>
          <c:order val="0"/>
          <c:tx>
            <c:strRef>
              <c:f>'25（問24）'!$BD$10</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'25（問24）'!$BC$11:$BC$23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'25（問24）'!$BD$11:$BD$23</c:f>
              <c:numCache>
                <c:formatCode>0.0%</c:formatCode>
                <c:ptCount val="13"/>
                <c:pt idx="0">
                  <c:v>0</c:v>
                </c:pt>
                <c:pt idx="1">
                  <c:v>0.58273381294964033</c:v>
                </c:pt>
                <c:pt idx="2">
                  <c:v>0.55882352941176472</c:v>
                </c:pt>
                <c:pt idx="3">
                  <c:v>0.81481481481481477</c:v>
                </c:pt>
                <c:pt idx="4">
                  <c:v>0.6387096774193548</c:v>
                </c:pt>
                <c:pt idx="5">
                  <c:v>0.17073170731707318</c:v>
                </c:pt>
                <c:pt idx="6">
                  <c:v>0.4</c:v>
                </c:pt>
                <c:pt idx="7">
                  <c:v>0.55000000000000004</c:v>
                </c:pt>
                <c:pt idx="8">
                  <c:v>0.58659217877094971</c:v>
                </c:pt>
                <c:pt idx="9">
                  <c:v>0.73913043478260865</c:v>
                </c:pt>
                <c:pt idx="10">
                  <c:v>0.90909090909090906</c:v>
                </c:pt>
                <c:pt idx="11">
                  <c:v>0.58974358974358976</c:v>
                </c:pt>
                <c:pt idx="12">
                  <c:v>0.59907834101382484</c:v>
                </c:pt>
              </c:numCache>
            </c:numRef>
          </c:val>
          <c:extLst>
            <c:ext xmlns:c16="http://schemas.microsoft.com/office/drawing/2014/chart" uri="{C3380CC4-5D6E-409C-BE32-E72D297353CC}">
              <c16:uniqueId val="{00000000-35E9-413D-A14F-C4CFE2F2CFDD}"/>
            </c:ext>
          </c:extLst>
        </c:ser>
        <c:ser>
          <c:idx val="1"/>
          <c:order val="1"/>
          <c:tx>
            <c:strRef>
              <c:f>'25（問24）'!$BE$10</c:f>
              <c:strCache>
                <c:ptCount val="1"/>
                <c:pt idx="0">
                  <c:v>なし</c:v>
                </c:pt>
              </c:strCache>
            </c:strRef>
          </c:tx>
          <c:spPr>
            <a:solidFill>
              <a:schemeClr val="bg1"/>
            </a:solidFill>
            <a:ln w="12700">
              <a:solidFill>
                <a:srgbClr val="000000"/>
              </a:solidFill>
              <a:prstDash val="solid"/>
            </a:ln>
          </c:spPr>
          <c:invertIfNegative val="0"/>
          <c:dLbls>
            <c:dLbl>
              <c:idx val="6"/>
              <c:layout>
                <c:manualLayout>
                  <c:x val="-1.7651597866322824E-2"/>
                  <c:y val="-2.413205697658284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9-413D-A14F-C4CFE2F2CFDD}"/>
                </c:ext>
              </c:extLst>
            </c:dLbl>
            <c:dLbl>
              <c:idx val="7"/>
              <c:layout>
                <c:manualLayout>
                  <c:x val="-2.2045446515337998E-2"/>
                  <c:y val="-6.729163011282342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9-413D-A14F-C4CFE2F2CFDD}"/>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'25（問24）'!$BC$11:$BC$23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'25（問24）'!$BE$11:$BE$23</c:f>
              <c:numCache>
                <c:formatCode>0.0%</c:formatCode>
                <c:ptCount val="13"/>
                <c:pt idx="0">
                  <c:v>0</c:v>
                </c:pt>
                <c:pt idx="1">
                  <c:v>0.41007194244604317</c:v>
                </c:pt>
                <c:pt idx="2">
                  <c:v>0.38970588235294118</c:v>
                </c:pt>
                <c:pt idx="3">
                  <c:v>0.14814814814814814</c:v>
                </c:pt>
                <c:pt idx="4">
                  <c:v>0.35483870967741937</c:v>
                </c:pt>
                <c:pt idx="5">
                  <c:v>0.78048780487804881</c:v>
                </c:pt>
                <c:pt idx="6">
                  <c:v>0.6</c:v>
                </c:pt>
                <c:pt idx="7">
                  <c:v>0.45</c:v>
                </c:pt>
                <c:pt idx="8">
                  <c:v>0.36312849162011174</c:v>
                </c:pt>
                <c:pt idx="9">
                  <c:v>0.21739130434782608</c:v>
                </c:pt>
                <c:pt idx="10">
                  <c:v>9.0909090909090912E-2</c:v>
                </c:pt>
                <c:pt idx="11">
                  <c:v>0.38461538461538464</c:v>
                </c:pt>
                <c:pt idx="12">
                  <c:v>0.3686635944700461</c:v>
                </c:pt>
              </c:numCache>
            </c:numRef>
          </c:val>
          <c:extLst>
            <c:ext xmlns:c16="http://schemas.microsoft.com/office/drawing/2014/chart" uri="{C3380CC4-5D6E-409C-BE32-E72D297353CC}">
              <c16:uniqueId val="{00000003-35E9-413D-A14F-C4CFE2F2CFDD}"/>
            </c:ext>
          </c:extLst>
        </c:ser>
        <c:ser>
          <c:idx val="2"/>
          <c:order val="2"/>
          <c:tx>
            <c:strRef>
              <c:f>'25（問24）'!$BF$10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4.2550639079939945E-2"/>
                  <c:y val="7.194960258375812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9-413D-A14F-C4CFE2F2CFDD}"/>
                </c:ext>
              </c:extLst>
            </c:dLbl>
            <c:dLbl>
              <c:idx val="6"/>
              <c:layout>
                <c:manualLayout>
                  <c:x val="6.8050299682688919E-3"/>
                  <c:y val="-2.41351200454750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E9-413D-A14F-C4CFE2F2CFDD}"/>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'25（問24）'!$BC$11:$BC$23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'25（問24）'!$BF$11:$BF$23</c:f>
              <c:numCache>
                <c:formatCode>0.0%</c:formatCode>
                <c:ptCount val="13"/>
                <c:pt idx="0">
                  <c:v>0</c:v>
                </c:pt>
                <c:pt idx="1">
                  <c:v>7.1942446043165471E-3</c:v>
                </c:pt>
                <c:pt idx="2">
                  <c:v>5.1470588235294115E-2</c:v>
                </c:pt>
                <c:pt idx="3">
                  <c:v>3.7037037037037035E-2</c:v>
                </c:pt>
                <c:pt idx="4">
                  <c:v>6.4516129032258064E-3</c:v>
                </c:pt>
                <c:pt idx="5">
                  <c:v>4.878048780487805E-2</c:v>
                </c:pt>
                <c:pt idx="6">
                  <c:v>0</c:v>
                </c:pt>
                <c:pt idx="7">
                  <c:v>0</c:v>
                </c:pt>
                <c:pt idx="8">
                  <c:v>5.027932960893855E-2</c:v>
                </c:pt>
                <c:pt idx="9">
                  <c:v>4.3478260869565216E-2</c:v>
                </c:pt>
                <c:pt idx="10">
                  <c:v>0</c:v>
                </c:pt>
                <c:pt idx="11">
                  <c:v>2.564102564102564E-2</c:v>
                </c:pt>
                <c:pt idx="12">
                  <c:v>3.2258064516129031E-2</c:v>
                </c:pt>
              </c:numCache>
            </c:numRef>
          </c:val>
          <c:extLst>
            <c:ext xmlns:c16="http://schemas.microsoft.com/office/drawing/2014/chart" uri="{C3380CC4-5D6E-409C-BE32-E72D297353CC}">
              <c16:uniqueId val="{00000006-35E9-413D-A14F-C4CFE2F2CFDD}"/>
            </c:ext>
          </c:extLst>
        </c:ser>
        <c:dLbls>
          <c:showLegendKey val="0"/>
          <c:showVal val="0"/>
          <c:showCatName val="0"/>
          <c:showSerName val="0"/>
          <c:showPercent val="0"/>
          <c:showBubbleSize val="0"/>
        </c:dLbls>
        <c:gapWidth val="40"/>
        <c:overlap val="100"/>
        <c:axId val="33951744"/>
        <c:axId val="33953280"/>
      </c:barChart>
      <c:catAx>
        <c:axId val="339517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953280"/>
        <c:crosses val="autoZero"/>
        <c:auto val="1"/>
        <c:lblAlgn val="ctr"/>
        <c:lblOffset val="100"/>
        <c:tickLblSkip val="1"/>
        <c:tickMarkSkip val="1"/>
        <c:noMultiLvlLbl val="0"/>
      </c:catAx>
      <c:valAx>
        <c:axId val="339532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951744"/>
        <c:crosses val="autoZero"/>
        <c:crossBetween val="between"/>
      </c:valAx>
      <c:spPr>
        <a:noFill/>
        <a:ln w="25400">
          <a:noFill/>
        </a:ln>
      </c:spPr>
    </c:plotArea>
    <c:legend>
      <c:legendPos val="r"/>
      <c:layout>
        <c:manualLayout>
          <c:xMode val="edge"/>
          <c:yMode val="edge"/>
          <c:x val="0.88181945438638343"/>
          <c:y val="0.34841676464650062"/>
          <c:w val="0.11060621967708584"/>
          <c:h val="0.1809957126399923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037593984962405"/>
          <c:y val="1.2531328320802004E-2"/>
        </c:manualLayout>
      </c:layout>
      <c:overlay val="0"/>
      <c:spPr>
        <a:noFill/>
        <a:ln w="25400">
          <a:noFill/>
        </a:ln>
      </c:spPr>
    </c:title>
    <c:autoTitleDeleted val="0"/>
    <c:plotArea>
      <c:layout>
        <c:manualLayout>
          <c:layoutTarget val="inner"/>
          <c:xMode val="edge"/>
          <c:yMode val="edge"/>
          <c:x val="0.14736842105263157"/>
          <c:y val="6.5163066756409468E-2"/>
          <c:w val="0.72481203007518802"/>
          <c:h val="0.86466377042158726"/>
        </c:manualLayout>
      </c:layout>
      <c:barChart>
        <c:barDir val="bar"/>
        <c:grouping val="percentStacked"/>
        <c:varyColors val="0"/>
        <c:ser>
          <c:idx val="0"/>
          <c:order val="0"/>
          <c:tx>
            <c:strRef>
              <c:f>'31（問26）'!$BE$10</c:f>
              <c:strCache>
                <c:ptCount val="1"/>
                <c:pt idx="0">
                  <c:v>ある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'31（問26）'!$BD$11:$BD$23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'31（問26）'!$BE$11:$BE$23</c:f>
              <c:numCache>
                <c:formatCode>0.0%</c:formatCode>
                <c:ptCount val="13"/>
                <c:pt idx="0">
                  <c:v>0</c:v>
                </c:pt>
                <c:pt idx="1">
                  <c:v>0.84892086330935257</c:v>
                </c:pt>
                <c:pt idx="2">
                  <c:v>0.80882352941176472</c:v>
                </c:pt>
                <c:pt idx="3">
                  <c:v>0.85185185185185186</c:v>
                </c:pt>
                <c:pt idx="4">
                  <c:v>0.87096774193548387</c:v>
                </c:pt>
                <c:pt idx="5">
                  <c:v>0.87804878048780488</c:v>
                </c:pt>
                <c:pt idx="6">
                  <c:v>0.53333333333333333</c:v>
                </c:pt>
                <c:pt idx="7">
                  <c:v>0.75</c:v>
                </c:pt>
                <c:pt idx="8">
                  <c:v>0.83240223463687146</c:v>
                </c:pt>
                <c:pt idx="9">
                  <c:v>0.82608695652173914</c:v>
                </c:pt>
                <c:pt idx="10">
                  <c:v>0.90909090909090906</c:v>
                </c:pt>
                <c:pt idx="11">
                  <c:v>0.86538461538461542</c:v>
                </c:pt>
                <c:pt idx="12">
                  <c:v>0.89861751152073732</c:v>
                </c:pt>
              </c:numCache>
            </c:numRef>
          </c:val>
          <c:extLst>
            <c:ext xmlns:c16="http://schemas.microsoft.com/office/drawing/2014/chart" uri="{C3380CC4-5D6E-409C-BE32-E72D297353CC}">
              <c16:uniqueId val="{00000000-C4AE-4DAA-82B2-FCDA9ED5578D}"/>
            </c:ext>
          </c:extLst>
        </c:ser>
        <c:ser>
          <c:idx val="1"/>
          <c:order val="1"/>
          <c:tx>
            <c:strRef>
              <c:f>'31（問26）'!$BF$10</c:f>
              <c:strCache>
                <c:ptCount val="1"/>
                <c:pt idx="0">
                  <c:v>ない</c:v>
                </c:pt>
              </c:strCache>
            </c:strRef>
          </c:tx>
          <c:spPr>
            <a:solidFill>
              <a:schemeClr val="bg1"/>
            </a:solidFill>
            <a:ln w="12700">
              <a:solidFill>
                <a:srgbClr val="000000"/>
              </a:solidFill>
              <a:prstDash val="solid"/>
            </a:ln>
          </c:spPr>
          <c:invertIfNegative val="0"/>
          <c:dLbls>
            <c:dLbl>
              <c:idx val="3"/>
              <c:layout>
                <c:manualLayout>
                  <c:x val="-1.60401002506265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AE-4DAA-82B2-FCDA9ED5578D}"/>
                </c:ext>
              </c:extLst>
            </c:dLbl>
            <c:dLbl>
              <c:idx val="4"/>
              <c:layout>
                <c:manualLayout>
                  <c:x val="-1.60401002506265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AE-4DAA-82B2-FCDA9ED5578D}"/>
                </c:ext>
              </c:extLst>
            </c:dLbl>
            <c:dLbl>
              <c:idx val="5"/>
              <c:layout>
                <c:manualLayout>
                  <c:x val="-1.60401002506265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AE-4DAA-82B2-FCDA9ED5578D}"/>
                </c:ext>
              </c:extLst>
            </c:dLbl>
            <c:dLbl>
              <c:idx val="9"/>
              <c:layout>
                <c:manualLayout>
                  <c:x val="-1.403508771929824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AE-4DAA-82B2-FCDA9ED5578D}"/>
                </c:ext>
              </c:extLst>
            </c:dLbl>
            <c:dLbl>
              <c:idx val="11"/>
              <c:layout>
                <c:manualLayout>
                  <c:x val="-1.2030075187969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FB-4330-8733-0D3B8D2D0F25}"/>
                </c:ext>
              </c:extLst>
            </c:dLbl>
            <c:dLbl>
              <c:idx val="12"/>
              <c:layout>
                <c:manualLayout>
                  <c:x val="-8.02005012531328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FB-4330-8733-0D3B8D2D0F25}"/>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'31（問26）'!$BD$11:$BD$23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'31（問26）'!$BF$11:$BF$23</c:f>
              <c:numCache>
                <c:formatCode>0.0%</c:formatCode>
                <c:ptCount val="13"/>
                <c:pt idx="0">
                  <c:v>0</c:v>
                </c:pt>
                <c:pt idx="1">
                  <c:v>0.1223021582733813</c:v>
                </c:pt>
                <c:pt idx="2">
                  <c:v>0.13970588235294118</c:v>
                </c:pt>
                <c:pt idx="3">
                  <c:v>7.407407407407407E-2</c:v>
                </c:pt>
                <c:pt idx="4">
                  <c:v>9.6774193548387094E-2</c:v>
                </c:pt>
                <c:pt idx="5">
                  <c:v>7.3170731707317069E-2</c:v>
                </c:pt>
                <c:pt idx="6">
                  <c:v>0.4</c:v>
                </c:pt>
                <c:pt idx="7">
                  <c:v>0.25</c:v>
                </c:pt>
                <c:pt idx="8">
                  <c:v>0.15083798882681565</c:v>
                </c:pt>
                <c:pt idx="9">
                  <c:v>0.17391304347826086</c:v>
                </c:pt>
                <c:pt idx="10">
                  <c:v>9.0909090909090912E-2</c:v>
                </c:pt>
                <c:pt idx="11">
                  <c:v>9.6153846153846159E-2</c:v>
                </c:pt>
                <c:pt idx="12">
                  <c:v>6.9124423963133647E-2</c:v>
                </c:pt>
              </c:numCache>
            </c:numRef>
          </c:val>
          <c:extLst>
            <c:ext xmlns:c16="http://schemas.microsoft.com/office/drawing/2014/chart" uri="{C3380CC4-5D6E-409C-BE32-E72D297353CC}">
              <c16:uniqueId val="{00000005-C4AE-4DAA-82B2-FCDA9ED5578D}"/>
            </c:ext>
          </c:extLst>
        </c:ser>
        <c:ser>
          <c:idx val="2"/>
          <c:order val="2"/>
          <c:tx>
            <c:strRef>
              <c:f>'31（問26）'!$BG$10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2.7193021924890967E-2"/>
                  <c:y val="-1.16327564317618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AE-4DAA-82B2-FCDA9ED5578D}"/>
                </c:ext>
              </c:extLst>
            </c:dLbl>
            <c:dLbl>
              <c:idx val="2"/>
              <c:layout>
                <c:manualLayout>
                  <c:x val="1.6040100250626566E-2"/>
                  <c:y val="-1.2252712813733526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FB-4330-8733-0D3B8D2D0F25}"/>
                </c:ext>
              </c:extLst>
            </c:dLbl>
            <c:dLbl>
              <c:idx val="4"/>
              <c:layout>
                <c:manualLayout>
                  <c:x val="6.0150375939849628E-3"/>
                  <c:y val="3.3416875522138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63-4493-8C96-7E8C0258E977}"/>
                </c:ext>
              </c:extLst>
            </c:dLbl>
            <c:dLbl>
              <c:idx val="5"/>
              <c:layout>
                <c:manualLayout>
                  <c:x val="1.4035087719298098E-2"/>
                  <c:y val="-6.12635640686676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63-4493-8C96-7E8C0258E977}"/>
                </c:ext>
              </c:extLst>
            </c:dLbl>
            <c:dLbl>
              <c:idx val="6"/>
              <c:layout>
                <c:manualLayout>
                  <c:x val="-8.0200501253132831E-3"/>
                  <c:y val="-6.12635640686676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AE-4DAA-82B2-FCDA9ED5578D}"/>
                </c:ext>
              </c:extLst>
            </c:dLbl>
            <c:dLbl>
              <c:idx val="8"/>
              <c:layout>
                <c:manualLayout>
                  <c:x val="1.2030075187969778E-2"/>
                  <c:y val="3.34168755221380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63-4493-8C96-7E8C0258E977}"/>
                </c:ext>
              </c:extLst>
            </c:dLbl>
            <c:dLbl>
              <c:idx val="11"/>
              <c:layout>
                <c:manualLayout>
                  <c:x val="3.2080200501253132E-2"/>
                  <c:y val="-3.34168755221389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63-4493-8C96-7E8C0258E977}"/>
                </c:ext>
              </c:extLst>
            </c:dLbl>
            <c:dLbl>
              <c:idx val="12"/>
              <c:layout>
                <c:manualLayout>
                  <c:x val="2.807017543859634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63-4493-8C96-7E8C0258E977}"/>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'31（問26）'!$BD$11:$BD$23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'31（問26）'!$BG$11:$BG$23</c:f>
              <c:numCache>
                <c:formatCode>0.0%</c:formatCode>
                <c:ptCount val="13"/>
                <c:pt idx="0">
                  <c:v>0</c:v>
                </c:pt>
                <c:pt idx="1">
                  <c:v>2.8776978417266189E-2</c:v>
                </c:pt>
                <c:pt idx="2">
                  <c:v>5.1470588235294115E-2</c:v>
                </c:pt>
                <c:pt idx="3">
                  <c:v>7.407407407407407E-2</c:v>
                </c:pt>
                <c:pt idx="4">
                  <c:v>3.2258064516129031E-2</c:v>
                </c:pt>
                <c:pt idx="5">
                  <c:v>4.878048780487805E-2</c:v>
                </c:pt>
                <c:pt idx="6">
                  <c:v>6.6666666666666666E-2</c:v>
                </c:pt>
                <c:pt idx="7">
                  <c:v>0</c:v>
                </c:pt>
                <c:pt idx="8">
                  <c:v>1.6759776536312849E-2</c:v>
                </c:pt>
                <c:pt idx="9">
                  <c:v>0</c:v>
                </c:pt>
                <c:pt idx="10">
                  <c:v>0</c:v>
                </c:pt>
                <c:pt idx="11">
                  <c:v>3.8461538461538464E-2</c:v>
                </c:pt>
                <c:pt idx="12">
                  <c:v>3.2258064516129031E-2</c:v>
                </c:pt>
              </c:numCache>
            </c:numRef>
          </c:val>
          <c:extLst>
            <c:ext xmlns:c16="http://schemas.microsoft.com/office/drawing/2014/chart" uri="{C3380CC4-5D6E-409C-BE32-E72D297353CC}">
              <c16:uniqueId val="{00000008-C4AE-4DAA-82B2-FCDA9ED5578D}"/>
            </c:ext>
          </c:extLst>
        </c:ser>
        <c:dLbls>
          <c:showLegendKey val="0"/>
          <c:showVal val="0"/>
          <c:showCatName val="0"/>
          <c:showSerName val="0"/>
          <c:showPercent val="0"/>
          <c:showBubbleSize val="0"/>
        </c:dLbls>
        <c:gapWidth val="30"/>
        <c:overlap val="100"/>
        <c:axId val="80458112"/>
        <c:axId val="80459648"/>
      </c:barChart>
      <c:catAx>
        <c:axId val="804581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0459648"/>
        <c:crosses val="autoZero"/>
        <c:auto val="1"/>
        <c:lblAlgn val="ctr"/>
        <c:lblOffset val="100"/>
        <c:tickLblSkip val="1"/>
        <c:tickMarkSkip val="1"/>
        <c:noMultiLvlLbl val="0"/>
      </c:catAx>
      <c:valAx>
        <c:axId val="804596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0458112"/>
        <c:crosses val="autoZero"/>
        <c:crossBetween val="between"/>
        <c:majorUnit val="0.2"/>
      </c:valAx>
      <c:spPr>
        <a:noFill/>
        <a:ln w="25400">
          <a:noFill/>
        </a:ln>
      </c:spPr>
    </c:plotArea>
    <c:legend>
      <c:legendPos val="r"/>
      <c:layout>
        <c:manualLayout>
          <c:xMode val="edge"/>
          <c:yMode val="edge"/>
          <c:x val="0.89473684210526316"/>
          <c:y val="0.27569001243265645"/>
          <c:w val="9.4736842105263119E-2"/>
          <c:h val="0.4862168544721383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909654365493469"/>
          <c:y val="2.2624434389140271E-2"/>
        </c:manualLayout>
      </c:layout>
      <c:overlay val="0"/>
      <c:spPr>
        <a:noFill/>
        <a:ln w="25400">
          <a:noFill/>
        </a:ln>
      </c:spPr>
    </c:title>
    <c:autoTitleDeleted val="0"/>
    <c:plotArea>
      <c:layout>
        <c:manualLayout>
          <c:layoutTarget val="inner"/>
          <c:xMode val="edge"/>
          <c:yMode val="edge"/>
          <c:x val="0.14307239436681862"/>
          <c:y val="0.13574660633484162"/>
          <c:w val="0.72289209785339936"/>
          <c:h val="0.73755656108597289"/>
        </c:manualLayout>
      </c:layout>
      <c:barChart>
        <c:barDir val="bar"/>
        <c:grouping val="percentStacked"/>
        <c:varyColors val="0"/>
        <c:ser>
          <c:idx val="0"/>
          <c:order val="0"/>
          <c:tx>
            <c:strRef>
              <c:f>'31（問26）'!$BE$28</c:f>
              <c:strCache>
                <c:ptCount val="1"/>
                <c:pt idx="0">
                  <c:v>ある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'31（問26）'!$BD$29:$BD$34</c:f>
              <c:strCache>
                <c:ptCount val="6"/>
                <c:pt idx="0">
                  <c:v>100人以上</c:v>
                </c:pt>
                <c:pt idx="1">
                  <c:v>50～99人</c:v>
                </c:pt>
                <c:pt idx="2">
                  <c:v>30～49人</c:v>
                </c:pt>
                <c:pt idx="3">
                  <c:v>10～29人</c:v>
                </c:pt>
                <c:pt idx="4">
                  <c:v>5～9人</c:v>
                </c:pt>
                <c:pt idx="5">
                  <c:v>1～4人</c:v>
                </c:pt>
              </c:strCache>
            </c:strRef>
          </c:cat>
          <c:val>
            <c:numRef>
              <c:f>'31（問26）'!$BE$29:$BE$34</c:f>
              <c:numCache>
                <c:formatCode>0.0%</c:formatCode>
                <c:ptCount val="6"/>
                <c:pt idx="0">
                  <c:v>0.9375</c:v>
                </c:pt>
                <c:pt idx="1">
                  <c:v>1</c:v>
                </c:pt>
                <c:pt idx="2">
                  <c:v>0.90476190476190477</c:v>
                </c:pt>
                <c:pt idx="3">
                  <c:v>0.90909090909090906</c:v>
                </c:pt>
                <c:pt idx="4">
                  <c:v>0.84673366834170849</c:v>
                </c:pt>
                <c:pt idx="5">
                  <c:v>0.70813397129186606</c:v>
                </c:pt>
              </c:numCache>
            </c:numRef>
          </c:val>
          <c:extLst>
            <c:ext xmlns:c16="http://schemas.microsoft.com/office/drawing/2014/chart" uri="{C3380CC4-5D6E-409C-BE32-E72D297353CC}">
              <c16:uniqueId val="{00000000-5EF5-4B36-8205-D7FF01D208AA}"/>
            </c:ext>
          </c:extLst>
        </c:ser>
        <c:ser>
          <c:idx val="1"/>
          <c:order val="1"/>
          <c:tx>
            <c:strRef>
              <c:f>'31（問26）'!$BF$28</c:f>
              <c:strCache>
                <c:ptCount val="1"/>
                <c:pt idx="0">
                  <c:v>ない</c:v>
                </c:pt>
              </c:strCache>
            </c:strRef>
          </c:tx>
          <c:spPr>
            <a:solidFill>
              <a:schemeClr val="bg1"/>
            </a:solidFill>
            <a:ln w="12700">
              <a:solidFill>
                <a:srgbClr val="000000"/>
              </a:solidFill>
              <a:prstDash val="solid"/>
            </a:ln>
          </c:spPr>
          <c:invertIfNegative val="0"/>
          <c:dLbls>
            <c:dLbl>
              <c:idx val="0"/>
              <c:layout>
                <c:manualLayout>
                  <c:x val="-6.024096385542169E-3"/>
                  <c:y val="-1.1060706816017369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8C-4335-99CE-5EBF4512F8DA}"/>
                </c:ext>
              </c:extLst>
            </c:dLbl>
            <c:dLbl>
              <c:idx val="1"/>
              <c:layout>
                <c:manualLayout>
                  <c:x val="-2.2220535686051437E-2"/>
                  <c:y val="7.6170116744456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F5-4B36-8205-D7FF01D208AA}"/>
                </c:ext>
              </c:extLst>
            </c:dLbl>
            <c:dLbl>
              <c:idx val="3"/>
              <c:layout>
                <c:manualLayout>
                  <c:x val="-1.20481927710843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F5-4B36-8205-D7FF01D208AA}"/>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'31（問26）'!$BD$29:$BD$34</c:f>
              <c:strCache>
                <c:ptCount val="6"/>
                <c:pt idx="0">
                  <c:v>100人以上</c:v>
                </c:pt>
                <c:pt idx="1">
                  <c:v>50～99人</c:v>
                </c:pt>
                <c:pt idx="2">
                  <c:v>30～49人</c:v>
                </c:pt>
                <c:pt idx="3">
                  <c:v>10～29人</c:v>
                </c:pt>
                <c:pt idx="4">
                  <c:v>5～9人</c:v>
                </c:pt>
                <c:pt idx="5">
                  <c:v>1～4人</c:v>
                </c:pt>
              </c:strCache>
            </c:strRef>
          </c:cat>
          <c:val>
            <c:numRef>
              <c:f>'31（問26）'!$BF$29:$BF$34</c:f>
              <c:numCache>
                <c:formatCode>0.0%</c:formatCode>
                <c:ptCount val="6"/>
                <c:pt idx="0">
                  <c:v>6.25E-2</c:v>
                </c:pt>
                <c:pt idx="1">
                  <c:v>0</c:v>
                </c:pt>
                <c:pt idx="2">
                  <c:v>9.5238095238095233E-2</c:v>
                </c:pt>
                <c:pt idx="3">
                  <c:v>5.9740259740259739E-2</c:v>
                </c:pt>
                <c:pt idx="4">
                  <c:v>0.11809045226130653</c:v>
                </c:pt>
                <c:pt idx="5">
                  <c:v>0.23923444976076555</c:v>
                </c:pt>
              </c:numCache>
            </c:numRef>
          </c:val>
          <c:extLst>
            <c:ext xmlns:c16="http://schemas.microsoft.com/office/drawing/2014/chart" uri="{C3380CC4-5D6E-409C-BE32-E72D297353CC}">
              <c16:uniqueId val="{00000003-5EF5-4B36-8205-D7FF01D208AA}"/>
            </c:ext>
          </c:extLst>
        </c:ser>
        <c:ser>
          <c:idx val="2"/>
          <c:order val="2"/>
          <c:tx>
            <c:strRef>
              <c:f>'31（問26）'!$BG$28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1.19253099993724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F5-4B36-8205-D7FF01D208AA}"/>
                </c:ext>
              </c:extLst>
            </c:dLbl>
            <c:dLbl>
              <c:idx val="1"/>
              <c:layout>
                <c:manualLayout>
                  <c:x val="9.93775833281036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F5-4B36-8205-D7FF01D208AA}"/>
                </c:ext>
              </c:extLst>
            </c:dLbl>
            <c:dLbl>
              <c:idx val="2"/>
              <c:layout>
                <c:manualLayout>
                  <c:x val="1.807228915662650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95-4432-B3DA-FCB520CA5642}"/>
                </c:ext>
              </c:extLst>
            </c:dLbl>
            <c:dLbl>
              <c:idx val="3"/>
              <c:layout>
                <c:manualLayout>
                  <c:x val="1.0040160642570281E-2"/>
                  <c:y val="1.2066365007541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5A-49CD-B2B3-42798C844E1B}"/>
                </c:ext>
              </c:extLst>
            </c:dLbl>
            <c:dLbl>
              <c:idx val="4"/>
              <c:layout>
                <c:manualLayout>
                  <c:x val="1.6064257028112303E-2"/>
                  <c:y val="6.03318250377073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5A-49CD-B2B3-42798C844E1B}"/>
                </c:ext>
              </c:extLst>
            </c:dLbl>
            <c:dLbl>
              <c:idx val="5"/>
              <c:layout>
                <c:manualLayout>
                  <c:x val="1.8072289156626505E-2"/>
                  <c:y val="1.2066365007541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F5-4B36-8205-D7FF01D208AA}"/>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'31（問26）'!$BD$29:$BD$34</c:f>
              <c:strCache>
                <c:ptCount val="6"/>
                <c:pt idx="0">
                  <c:v>100人以上</c:v>
                </c:pt>
                <c:pt idx="1">
                  <c:v>50～99人</c:v>
                </c:pt>
                <c:pt idx="2">
                  <c:v>30～49人</c:v>
                </c:pt>
                <c:pt idx="3">
                  <c:v>10～29人</c:v>
                </c:pt>
                <c:pt idx="4">
                  <c:v>5～9人</c:v>
                </c:pt>
                <c:pt idx="5">
                  <c:v>1～4人</c:v>
                </c:pt>
              </c:strCache>
            </c:strRef>
          </c:cat>
          <c:val>
            <c:numRef>
              <c:f>'31（問26）'!$BG$29:$BG$34</c:f>
              <c:numCache>
                <c:formatCode>0.0%</c:formatCode>
                <c:ptCount val="6"/>
                <c:pt idx="0">
                  <c:v>0</c:v>
                </c:pt>
                <c:pt idx="1">
                  <c:v>0</c:v>
                </c:pt>
                <c:pt idx="2">
                  <c:v>0</c:v>
                </c:pt>
                <c:pt idx="3">
                  <c:v>3.1168831168831169E-2</c:v>
                </c:pt>
                <c:pt idx="4">
                  <c:v>3.5175879396984924E-2</c:v>
                </c:pt>
                <c:pt idx="5">
                  <c:v>5.2631578947368418E-2</c:v>
                </c:pt>
              </c:numCache>
            </c:numRef>
          </c:val>
          <c:extLst>
            <c:ext xmlns:c16="http://schemas.microsoft.com/office/drawing/2014/chart" uri="{C3380CC4-5D6E-409C-BE32-E72D297353CC}">
              <c16:uniqueId val="{00000007-5EF5-4B36-8205-D7FF01D208AA}"/>
            </c:ext>
          </c:extLst>
        </c:ser>
        <c:dLbls>
          <c:showLegendKey val="0"/>
          <c:showVal val="0"/>
          <c:showCatName val="0"/>
          <c:showSerName val="0"/>
          <c:showPercent val="0"/>
          <c:showBubbleSize val="0"/>
        </c:dLbls>
        <c:gapWidth val="30"/>
        <c:overlap val="100"/>
        <c:axId val="35050240"/>
        <c:axId val="35051776"/>
      </c:barChart>
      <c:catAx>
        <c:axId val="350502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5051776"/>
        <c:crosses val="autoZero"/>
        <c:auto val="1"/>
        <c:lblAlgn val="ctr"/>
        <c:lblOffset val="100"/>
        <c:tickLblSkip val="1"/>
        <c:tickMarkSkip val="1"/>
        <c:noMultiLvlLbl val="0"/>
      </c:catAx>
      <c:valAx>
        <c:axId val="3505177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5050240"/>
        <c:crosses val="autoZero"/>
        <c:crossBetween val="between"/>
      </c:valAx>
      <c:spPr>
        <a:noFill/>
        <a:ln w="25400">
          <a:noFill/>
        </a:ln>
      </c:spPr>
    </c:plotArea>
    <c:legend>
      <c:legendPos val="r"/>
      <c:layout>
        <c:manualLayout>
          <c:xMode val="edge"/>
          <c:yMode val="edge"/>
          <c:x val="0.89909701799323272"/>
          <c:y val="0.167420814479638"/>
          <c:w val="9.4879518072289115E-2"/>
          <c:h val="0.7239819004524886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2.2757697456492636E-2"/>
          <c:y val="2.7777777777777776E-2"/>
        </c:manualLayout>
      </c:layout>
      <c:overlay val="0"/>
      <c:spPr>
        <a:noFill/>
        <a:ln w="25400">
          <a:noFill/>
        </a:ln>
      </c:spPr>
    </c:title>
    <c:autoTitleDeleted val="0"/>
    <c:plotArea>
      <c:layout>
        <c:manualLayout>
          <c:layoutTarget val="inner"/>
          <c:xMode val="edge"/>
          <c:yMode val="edge"/>
          <c:x val="0.12048208521858948"/>
          <c:y val="9.2592871675080998E-2"/>
          <c:w val="0.84337459653012636"/>
          <c:h val="0.62345866927887872"/>
        </c:manualLayout>
      </c:layout>
      <c:barChart>
        <c:barDir val="bar"/>
        <c:grouping val="percentStacked"/>
        <c:varyColors val="0"/>
        <c:ser>
          <c:idx val="0"/>
          <c:order val="0"/>
          <c:tx>
            <c:strRef>
              <c:f>'32（問26）'!$AR$27</c:f>
              <c:strCache>
                <c:ptCount val="1"/>
                <c:pt idx="0">
                  <c:v>大量退職</c:v>
                </c:pt>
              </c:strCache>
            </c:strRef>
          </c:tx>
          <c:spPr>
            <a:solidFill>
              <a:srgbClr val="FFFFFF"/>
            </a:solidFill>
            <a:ln w="12700">
              <a:solidFill>
                <a:srgbClr val="000000"/>
              </a:solidFill>
              <a:prstDash val="solid"/>
            </a:ln>
          </c:spPr>
          <c:invertIfNegative val="0"/>
          <c:dLbls>
            <c:dLbl>
              <c:idx val="0"/>
              <c:layout>
                <c:manualLayout>
                  <c:x val="-7.1396697902721996E-3"/>
                  <c:y val="4.10680146463181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66-4A62-B7AD-C4BA71AB5788}"/>
                </c:ext>
              </c:extLst>
            </c:dLbl>
            <c:dLbl>
              <c:idx val="3"/>
              <c:layout>
                <c:manualLayout>
                  <c:x val="8.9245872378402504E-3"/>
                  <c:y val="-4.10709954890135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66-4A62-B7AD-C4BA71AB5788}"/>
                </c:ext>
              </c:extLst>
            </c:dLbl>
            <c:dLbl>
              <c:idx val="4"/>
              <c:layout>
                <c:manualLayout>
                  <c:x val="8.924587237840250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66-4A62-B7AD-C4BA71AB5788}"/>
                </c:ext>
              </c:extLst>
            </c:dLbl>
            <c:dLbl>
              <c:idx val="5"/>
              <c:layout>
                <c:manualLayout>
                  <c:x val="-3.569975439817010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66-4A62-B7AD-C4BA71AB5788}"/>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'32（問26）'!$AQ$28:$AQ$33</c:f>
              <c:strCache>
                <c:ptCount val="6"/>
                <c:pt idx="0">
                  <c:v>100人以上</c:v>
                </c:pt>
                <c:pt idx="1">
                  <c:v>50～99人</c:v>
                </c:pt>
                <c:pt idx="2">
                  <c:v>30～49人</c:v>
                </c:pt>
                <c:pt idx="3">
                  <c:v>10～29人</c:v>
                </c:pt>
                <c:pt idx="4">
                  <c:v>5～9人</c:v>
                </c:pt>
                <c:pt idx="5">
                  <c:v>1～4人</c:v>
                </c:pt>
              </c:strCache>
            </c:strRef>
          </c:cat>
          <c:val>
            <c:numRef>
              <c:f>'32（問26）'!$AR$28:$AR$33</c:f>
              <c:numCache>
                <c:formatCode>0.0%</c:formatCode>
                <c:ptCount val="6"/>
                <c:pt idx="0">
                  <c:v>0</c:v>
                </c:pt>
                <c:pt idx="1">
                  <c:v>0</c:v>
                </c:pt>
                <c:pt idx="2">
                  <c:v>2.3809523809523808E-2</c:v>
                </c:pt>
                <c:pt idx="3">
                  <c:v>5.1948051948051948E-3</c:v>
                </c:pt>
                <c:pt idx="4">
                  <c:v>5.0251256281407036E-3</c:v>
                </c:pt>
                <c:pt idx="5">
                  <c:v>4.7846889952153108E-3</c:v>
                </c:pt>
              </c:numCache>
            </c:numRef>
          </c:val>
          <c:extLst>
            <c:ext xmlns:c16="http://schemas.microsoft.com/office/drawing/2014/chart" uri="{C3380CC4-5D6E-409C-BE32-E72D297353CC}">
              <c16:uniqueId val="{00000004-8866-4A62-B7AD-C4BA71AB5788}"/>
            </c:ext>
          </c:extLst>
        </c:ser>
        <c:ser>
          <c:idx val="1"/>
          <c:order val="1"/>
          <c:tx>
            <c:strRef>
              <c:f>'32（問26）'!$AS$27</c:f>
              <c:strCache>
                <c:ptCount val="1"/>
                <c:pt idx="0">
                  <c:v>若年層
定着率</c:v>
                </c:pt>
              </c:strCache>
            </c:strRef>
          </c:tx>
          <c:spPr>
            <a:solidFill>
              <a:srgbClr val="FFFFFF"/>
            </a:solidFill>
            <a:ln w="12700">
              <a:solidFill>
                <a:srgbClr val="000000"/>
              </a:solidFill>
              <a:prstDash val="solid"/>
            </a:ln>
          </c:spPr>
          <c:invertIfNegative val="0"/>
          <c:dLbls>
            <c:dLbl>
              <c:idx val="0"/>
              <c:layout>
                <c:manualLayout>
                  <c:x val="4.1052960749384207E-2"/>
                  <c:y val="4.10615339749197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66-4A62-B7AD-C4BA71AB5788}"/>
                </c:ext>
              </c:extLst>
            </c:dLbl>
            <c:dLbl>
              <c:idx val="1"/>
              <c:layout>
                <c:manualLayout>
                  <c:x val="1.0709504685408299E-2"/>
                  <c:y val="7.529002688931741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66-4A62-B7AD-C4BA71AB5788}"/>
                </c:ext>
              </c:extLst>
            </c:dLbl>
            <c:dLbl>
              <c:idx val="2"/>
              <c:layout>
                <c:manualLayout>
                  <c:x val="-1.42793395805443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866-4A62-B7AD-C4BA71AB5788}"/>
                </c:ext>
              </c:extLst>
            </c:dLbl>
            <c:dLbl>
              <c:idx val="4"/>
              <c:layout>
                <c:manualLayout>
                  <c:x val="-1.4279339580544399E-2"/>
                  <c:y val="-3.772247232005923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866-4A62-B7AD-C4BA71AB5788}"/>
                </c:ext>
              </c:extLst>
            </c:dLbl>
            <c:dLbl>
              <c:idx val="5"/>
              <c:layout>
                <c:manualLayout>
                  <c:x val="-1.784917447568049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866-4A62-B7AD-C4BA71AB578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'32（問26）'!$AQ$28:$AQ$33</c:f>
              <c:strCache>
                <c:ptCount val="6"/>
                <c:pt idx="0">
                  <c:v>100人以上</c:v>
                </c:pt>
                <c:pt idx="1">
                  <c:v>50～99人</c:v>
                </c:pt>
                <c:pt idx="2">
                  <c:v>30～49人</c:v>
                </c:pt>
                <c:pt idx="3">
                  <c:v>10～29人</c:v>
                </c:pt>
                <c:pt idx="4">
                  <c:v>5～9人</c:v>
                </c:pt>
                <c:pt idx="5">
                  <c:v>1～4人</c:v>
                </c:pt>
              </c:strCache>
            </c:strRef>
          </c:cat>
          <c:val>
            <c:numRef>
              <c:f>'32（問26）'!$AS$28:$AS$33</c:f>
              <c:numCache>
                <c:formatCode>0.0%</c:formatCode>
                <c:ptCount val="6"/>
                <c:pt idx="0">
                  <c:v>0.125</c:v>
                </c:pt>
                <c:pt idx="1">
                  <c:v>0.14814814814814814</c:v>
                </c:pt>
                <c:pt idx="2">
                  <c:v>8.3333333333333329E-2</c:v>
                </c:pt>
                <c:pt idx="3">
                  <c:v>0.11948051948051948</c:v>
                </c:pt>
                <c:pt idx="4">
                  <c:v>8.7939698492462318E-2</c:v>
                </c:pt>
                <c:pt idx="5">
                  <c:v>7.6555023923444973E-2</c:v>
                </c:pt>
              </c:numCache>
            </c:numRef>
          </c:val>
          <c:extLst>
            <c:ext xmlns:c16="http://schemas.microsoft.com/office/drawing/2014/chart" uri="{C3380CC4-5D6E-409C-BE32-E72D297353CC}">
              <c16:uniqueId val="{0000000A-8866-4A62-B7AD-C4BA71AB5788}"/>
            </c:ext>
          </c:extLst>
        </c:ser>
        <c:ser>
          <c:idx val="2"/>
          <c:order val="2"/>
          <c:tx>
            <c:strRef>
              <c:f>'32（問26）'!$AT$27</c:f>
              <c:strCache>
                <c:ptCount val="1"/>
                <c:pt idx="0">
                  <c:v>女性
労働環境</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3913431503792953E-2"/>
                  <c:y val="4.10615339749197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866-4A62-B7AD-C4BA71AB5788}"/>
                </c:ext>
              </c:extLst>
            </c:dLbl>
            <c:dLbl>
              <c:idx val="4"/>
              <c:layout>
                <c:manualLayout>
                  <c:x val="1.7849174475680172E-3"/>
                  <c:y val="8.4248728168238235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866-4A62-B7AD-C4BA71AB5788}"/>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'32（問26）'!$AQ$28:$AQ$33</c:f>
              <c:strCache>
                <c:ptCount val="6"/>
                <c:pt idx="0">
                  <c:v>100人以上</c:v>
                </c:pt>
                <c:pt idx="1">
                  <c:v>50～99人</c:v>
                </c:pt>
                <c:pt idx="2">
                  <c:v>30～49人</c:v>
                </c:pt>
                <c:pt idx="3">
                  <c:v>10～29人</c:v>
                </c:pt>
                <c:pt idx="4">
                  <c:v>5～9人</c:v>
                </c:pt>
                <c:pt idx="5">
                  <c:v>1～4人</c:v>
                </c:pt>
              </c:strCache>
            </c:strRef>
          </c:cat>
          <c:val>
            <c:numRef>
              <c:f>'32（問26）'!$AT$28:$AT$33</c:f>
              <c:numCache>
                <c:formatCode>0.0%</c:formatCode>
                <c:ptCount val="6"/>
                <c:pt idx="0">
                  <c:v>0</c:v>
                </c:pt>
                <c:pt idx="1">
                  <c:v>3.7037037037037035E-2</c:v>
                </c:pt>
                <c:pt idx="2">
                  <c:v>3.5714285714285712E-2</c:v>
                </c:pt>
                <c:pt idx="3">
                  <c:v>1.2987012987012988E-2</c:v>
                </c:pt>
                <c:pt idx="4">
                  <c:v>1.507537688442211E-2</c:v>
                </c:pt>
                <c:pt idx="5">
                  <c:v>2.3923444976076555E-2</c:v>
                </c:pt>
              </c:numCache>
            </c:numRef>
          </c:val>
          <c:extLst>
            <c:ext xmlns:c16="http://schemas.microsoft.com/office/drawing/2014/chart" uri="{C3380CC4-5D6E-409C-BE32-E72D297353CC}">
              <c16:uniqueId val="{0000000D-8866-4A62-B7AD-C4BA71AB5788}"/>
            </c:ext>
          </c:extLst>
        </c:ser>
        <c:ser>
          <c:idx val="3"/>
          <c:order val="3"/>
          <c:tx>
            <c:strRef>
              <c:f>'32（問26）'!$AU$27</c:f>
              <c:strCache>
                <c:ptCount val="1"/>
                <c:pt idx="0">
                  <c:v>人材確保</c:v>
                </c:pt>
              </c:strCache>
            </c:strRef>
          </c:tx>
          <c:spPr>
            <a:pattFill prst="dkHorz">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'32（問26）'!$AQ$28:$AQ$33</c:f>
              <c:strCache>
                <c:ptCount val="6"/>
                <c:pt idx="0">
                  <c:v>100人以上</c:v>
                </c:pt>
                <c:pt idx="1">
                  <c:v>50～99人</c:v>
                </c:pt>
                <c:pt idx="2">
                  <c:v>30～49人</c:v>
                </c:pt>
                <c:pt idx="3">
                  <c:v>10～29人</c:v>
                </c:pt>
                <c:pt idx="4">
                  <c:v>5～9人</c:v>
                </c:pt>
                <c:pt idx="5">
                  <c:v>1～4人</c:v>
                </c:pt>
              </c:strCache>
            </c:strRef>
          </c:cat>
          <c:val>
            <c:numRef>
              <c:f>'32（問26）'!$AU$28:$AU$33</c:f>
              <c:numCache>
                <c:formatCode>0.0%</c:formatCode>
                <c:ptCount val="6"/>
                <c:pt idx="0">
                  <c:v>0.375</c:v>
                </c:pt>
                <c:pt idx="1">
                  <c:v>0.55555555555555558</c:v>
                </c:pt>
                <c:pt idx="2">
                  <c:v>0.38095238095238093</c:v>
                </c:pt>
                <c:pt idx="3">
                  <c:v>0.38961038961038963</c:v>
                </c:pt>
                <c:pt idx="4">
                  <c:v>0.3693467336683417</c:v>
                </c:pt>
                <c:pt idx="5">
                  <c:v>0.291866028708134</c:v>
                </c:pt>
              </c:numCache>
            </c:numRef>
          </c:val>
          <c:extLst>
            <c:ext xmlns:c16="http://schemas.microsoft.com/office/drawing/2014/chart" uri="{C3380CC4-5D6E-409C-BE32-E72D297353CC}">
              <c16:uniqueId val="{0000000E-8866-4A62-B7AD-C4BA71AB5788}"/>
            </c:ext>
          </c:extLst>
        </c:ser>
        <c:ser>
          <c:idx val="4"/>
          <c:order val="4"/>
          <c:tx>
            <c:strRef>
              <c:f>'32（問26）'!$AV$27</c:f>
              <c:strCache>
                <c:ptCount val="1"/>
                <c:pt idx="0">
                  <c:v>高齢化</c:v>
                </c:pt>
              </c:strCache>
            </c:strRef>
          </c:tx>
          <c:spPr>
            <a:solidFill>
              <a:srgbClr val="808080"/>
            </a:solidFill>
            <a:ln w="12700">
              <a:solidFill>
                <a:srgbClr val="000000"/>
              </a:solidFill>
              <a:prstDash val="solid"/>
            </a:ln>
          </c:spPr>
          <c:invertIfNegative val="0"/>
          <c:dLbls>
            <c:dLbl>
              <c:idx val="0"/>
              <c:layout>
                <c:manualLayout>
                  <c:x val="-8.92458723784025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866-4A62-B7AD-C4BA71AB5788}"/>
                </c:ext>
              </c:extLst>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'32（問26）'!$AQ$28:$AQ$33</c:f>
              <c:strCache>
                <c:ptCount val="6"/>
                <c:pt idx="0">
                  <c:v>100人以上</c:v>
                </c:pt>
                <c:pt idx="1">
                  <c:v>50～99人</c:v>
                </c:pt>
                <c:pt idx="2">
                  <c:v>30～49人</c:v>
                </c:pt>
                <c:pt idx="3">
                  <c:v>10～29人</c:v>
                </c:pt>
                <c:pt idx="4">
                  <c:v>5～9人</c:v>
                </c:pt>
                <c:pt idx="5">
                  <c:v>1～4人</c:v>
                </c:pt>
              </c:strCache>
            </c:strRef>
          </c:cat>
          <c:val>
            <c:numRef>
              <c:f>'32（問26）'!$AV$28:$AV$33</c:f>
              <c:numCache>
                <c:formatCode>0.0%</c:formatCode>
                <c:ptCount val="6"/>
                <c:pt idx="0">
                  <c:v>0.3125</c:v>
                </c:pt>
                <c:pt idx="1">
                  <c:v>0.14814814814814814</c:v>
                </c:pt>
                <c:pt idx="2">
                  <c:v>0.17857142857142858</c:v>
                </c:pt>
                <c:pt idx="3">
                  <c:v>0.21818181818181817</c:v>
                </c:pt>
                <c:pt idx="4">
                  <c:v>0.21608040201005024</c:v>
                </c:pt>
                <c:pt idx="5">
                  <c:v>0.18660287081339713</c:v>
                </c:pt>
              </c:numCache>
            </c:numRef>
          </c:val>
          <c:extLst>
            <c:ext xmlns:c16="http://schemas.microsoft.com/office/drawing/2014/chart" uri="{C3380CC4-5D6E-409C-BE32-E72D297353CC}">
              <c16:uniqueId val="{00000010-8866-4A62-B7AD-C4BA71AB5788}"/>
            </c:ext>
          </c:extLst>
        </c:ser>
        <c:ser>
          <c:idx val="5"/>
          <c:order val="5"/>
          <c:tx>
            <c:strRef>
              <c:f>'32（問26）'!$AW$27</c:f>
              <c:strCache>
                <c:ptCount val="1"/>
                <c:pt idx="0">
                  <c:v>時間
短縮</c:v>
                </c:pt>
              </c:strCache>
            </c:strRef>
          </c:tx>
          <c:spPr>
            <a:pattFill prst="dash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7.139669790272199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866-4A62-B7AD-C4BA71AB5788}"/>
                </c:ext>
              </c:extLst>
            </c:dLbl>
            <c:dLbl>
              <c:idx val="1"/>
              <c:layout>
                <c:manualLayout>
                  <c:x val="-7.1396697902721996E-3"/>
                  <c:y val="7.54449446401184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866-4A62-B7AD-C4BA71AB5788}"/>
                </c:ext>
              </c:extLst>
            </c:dLbl>
            <c:dLbl>
              <c:idx val="2"/>
              <c:layout>
                <c:manualLayout>
                  <c:x val="-5.354752342704149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866-4A62-B7AD-C4BA71AB5788}"/>
                </c:ext>
              </c:extLst>
            </c:dLbl>
            <c:dLbl>
              <c:idx val="3"/>
              <c:layout>
                <c:manualLayout>
                  <c:x val="-2.156419202619753E-2"/>
                  <c:y val="3.772247232005923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866-4A62-B7AD-C4BA71AB5788}"/>
                </c:ext>
              </c:extLst>
            </c:dLbl>
            <c:dLbl>
              <c:idx val="4"/>
              <c:layout>
                <c:manualLayout>
                  <c:x val="-2.1419009370816731E-2"/>
                  <c:y val="-3.772247232005923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866-4A62-B7AD-C4BA71AB5788}"/>
                </c:ext>
              </c:extLst>
            </c:dLbl>
            <c:dLbl>
              <c:idx val="5"/>
              <c:layout>
                <c:manualLayout>
                  <c:x val="-2.14190093708165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866-4A62-B7AD-C4BA71AB5788}"/>
                </c:ext>
              </c:extLst>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'32（問26）'!$AQ$28:$AQ$33</c:f>
              <c:strCache>
                <c:ptCount val="6"/>
                <c:pt idx="0">
                  <c:v>100人以上</c:v>
                </c:pt>
                <c:pt idx="1">
                  <c:v>50～99人</c:v>
                </c:pt>
                <c:pt idx="2">
                  <c:v>30～49人</c:v>
                </c:pt>
                <c:pt idx="3">
                  <c:v>10～29人</c:v>
                </c:pt>
                <c:pt idx="4">
                  <c:v>5～9人</c:v>
                </c:pt>
                <c:pt idx="5">
                  <c:v>1～4人</c:v>
                </c:pt>
              </c:strCache>
            </c:strRef>
          </c:cat>
          <c:val>
            <c:numRef>
              <c:f>'32（問26）'!$AW$28:$AW$33</c:f>
              <c:numCache>
                <c:formatCode>0.0%</c:formatCode>
                <c:ptCount val="6"/>
                <c:pt idx="0">
                  <c:v>0</c:v>
                </c:pt>
                <c:pt idx="1">
                  <c:v>3.7037037037037035E-2</c:v>
                </c:pt>
                <c:pt idx="2">
                  <c:v>3.5714285714285712E-2</c:v>
                </c:pt>
                <c:pt idx="3">
                  <c:v>2.5974025974025976E-2</c:v>
                </c:pt>
                <c:pt idx="4">
                  <c:v>2.7638190954773871E-2</c:v>
                </c:pt>
                <c:pt idx="5">
                  <c:v>9.5693779904306216E-3</c:v>
                </c:pt>
              </c:numCache>
            </c:numRef>
          </c:val>
          <c:extLst>
            <c:ext xmlns:c16="http://schemas.microsoft.com/office/drawing/2014/chart" uri="{C3380CC4-5D6E-409C-BE32-E72D297353CC}">
              <c16:uniqueId val="{00000017-8866-4A62-B7AD-C4BA71AB5788}"/>
            </c:ext>
          </c:extLst>
        </c:ser>
        <c:ser>
          <c:idx val="6"/>
          <c:order val="6"/>
          <c:tx>
            <c:strRef>
              <c:f>'32（問26）'!$AX$27</c:f>
              <c:strCache>
                <c:ptCount val="1"/>
                <c:pt idx="0">
                  <c:v>福利
充実</c:v>
                </c:pt>
              </c:strCache>
            </c:strRef>
          </c:tx>
          <c:spPr>
            <a:pattFill prst="dkDnDi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8.960847765515254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866-4A62-B7AD-C4BA71AB5788}"/>
                </c:ext>
              </c:extLst>
            </c:dLbl>
            <c:dLbl>
              <c:idx val="3"/>
              <c:layout>
                <c:manualLayout>
                  <c:x val="-5.439079151250672E-5"/>
                  <c:y val="-7.54449446401184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866-4A62-B7AD-C4BA71AB5788}"/>
                </c:ext>
              </c:extLst>
            </c:dLbl>
            <c:dLbl>
              <c:idx val="4"/>
              <c:layout>
                <c:manualLayout>
                  <c:x val="0"/>
                  <c:y val="-3.772247232005923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866-4A62-B7AD-C4BA71AB5788}"/>
                </c:ext>
              </c:extLst>
            </c:dLbl>
            <c:dLbl>
              <c:idx val="5"/>
              <c:layout>
                <c:manualLayout>
                  <c:x val="0"/>
                  <c:y val="-4.115226337448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866-4A62-B7AD-C4BA71AB5788}"/>
                </c:ext>
              </c:extLst>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'32（問26）'!$AQ$28:$AQ$33</c:f>
              <c:strCache>
                <c:ptCount val="6"/>
                <c:pt idx="0">
                  <c:v>100人以上</c:v>
                </c:pt>
                <c:pt idx="1">
                  <c:v>50～99人</c:v>
                </c:pt>
                <c:pt idx="2">
                  <c:v>30～49人</c:v>
                </c:pt>
                <c:pt idx="3">
                  <c:v>10～29人</c:v>
                </c:pt>
                <c:pt idx="4">
                  <c:v>5～9人</c:v>
                </c:pt>
                <c:pt idx="5">
                  <c:v>1～4人</c:v>
                </c:pt>
              </c:strCache>
            </c:strRef>
          </c:cat>
          <c:val>
            <c:numRef>
              <c:f>'32（問26）'!$AX$28:$AX$33</c:f>
              <c:numCache>
                <c:formatCode>0.0%</c:formatCode>
                <c:ptCount val="6"/>
                <c:pt idx="0">
                  <c:v>0</c:v>
                </c:pt>
                <c:pt idx="1">
                  <c:v>3.7037037037037035E-2</c:v>
                </c:pt>
                <c:pt idx="2">
                  <c:v>0</c:v>
                </c:pt>
                <c:pt idx="3">
                  <c:v>5.1948051948051948E-3</c:v>
                </c:pt>
                <c:pt idx="4">
                  <c:v>1.7587939698492462E-2</c:v>
                </c:pt>
                <c:pt idx="5">
                  <c:v>1.4354066985645933E-2</c:v>
                </c:pt>
              </c:numCache>
            </c:numRef>
          </c:val>
          <c:extLst>
            <c:ext xmlns:c16="http://schemas.microsoft.com/office/drawing/2014/chart" uri="{C3380CC4-5D6E-409C-BE32-E72D297353CC}">
              <c16:uniqueId val="{0000001C-8866-4A62-B7AD-C4BA71AB5788}"/>
            </c:ext>
          </c:extLst>
        </c:ser>
        <c:ser>
          <c:idx val="7"/>
          <c:order val="7"/>
          <c:tx>
            <c:strRef>
              <c:f>'32（問26）'!$AY$27</c:f>
              <c:strCache>
                <c:ptCount val="1"/>
                <c:pt idx="0">
                  <c:v>人件費
高騰</c:v>
                </c:pt>
              </c:strCache>
            </c:strRef>
          </c:tx>
          <c:spPr>
            <a:pattFill prst="zigZ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5698348951359688E-3"/>
                  <c:y val="-7.54449446401184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866-4A62-B7AD-C4BA71AB5788}"/>
                </c:ext>
              </c:extLst>
            </c:dLbl>
            <c:dLbl>
              <c:idx val="2"/>
              <c:layout>
                <c:manualLayout>
                  <c:x val="7.157800054109702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866-4A62-B7AD-C4BA71AB5788}"/>
                </c:ext>
              </c:extLst>
            </c:dLbl>
            <c:dLbl>
              <c:idx val="3"/>
              <c:layout>
                <c:manualLayout>
                  <c:x val="1.7849174475680499E-3"/>
                  <c:y val="4.115226337448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866-4A62-B7AD-C4BA71AB5788}"/>
                </c:ext>
              </c:extLst>
            </c:dLbl>
            <c:dLbl>
              <c:idx val="4"/>
              <c:layout>
                <c:manualLayout>
                  <c:x val="1.7849174475680499E-3"/>
                  <c:y val="-3.772247232005923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8866-4A62-B7AD-C4BA71AB5788}"/>
                </c:ext>
              </c:extLst>
            </c:dLbl>
            <c:dLbl>
              <c:idx val="5"/>
              <c:layout>
                <c:manualLayout>
                  <c:x val="2.14190093708165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866-4A62-B7AD-C4BA71AB5788}"/>
                </c:ext>
              </c:extLst>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'32（問26）'!$AQ$28:$AQ$33</c:f>
              <c:strCache>
                <c:ptCount val="6"/>
                <c:pt idx="0">
                  <c:v>100人以上</c:v>
                </c:pt>
                <c:pt idx="1">
                  <c:v>50～99人</c:v>
                </c:pt>
                <c:pt idx="2">
                  <c:v>30～49人</c:v>
                </c:pt>
                <c:pt idx="3">
                  <c:v>10～29人</c:v>
                </c:pt>
                <c:pt idx="4">
                  <c:v>5～9人</c:v>
                </c:pt>
                <c:pt idx="5">
                  <c:v>1～4人</c:v>
                </c:pt>
              </c:strCache>
            </c:strRef>
          </c:cat>
          <c:val>
            <c:numRef>
              <c:f>'32（問26）'!$AY$28:$AY$33</c:f>
              <c:numCache>
                <c:formatCode>0.0%</c:formatCode>
                <c:ptCount val="6"/>
                <c:pt idx="0">
                  <c:v>6.25E-2</c:v>
                </c:pt>
                <c:pt idx="1">
                  <c:v>3.7037037037037035E-2</c:v>
                </c:pt>
                <c:pt idx="2">
                  <c:v>0.16666666666666666</c:v>
                </c:pt>
                <c:pt idx="3">
                  <c:v>0.12987012987012986</c:v>
                </c:pt>
                <c:pt idx="4">
                  <c:v>0.10552763819095477</c:v>
                </c:pt>
                <c:pt idx="5">
                  <c:v>0.10047846889952153</c:v>
                </c:pt>
              </c:numCache>
            </c:numRef>
          </c:val>
          <c:extLst>
            <c:ext xmlns:c16="http://schemas.microsoft.com/office/drawing/2014/chart" uri="{C3380CC4-5D6E-409C-BE32-E72D297353CC}">
              <c16:uniqueId val="{00000022-8866-4A62-B7AD-C4BA71AB5788}"/>
            </c:ext>
          </c:extLst>
        </c:ser>
        <c:ser>
          <c:idx val="8"/>
          <c:order val="8"/>
          <c:tx>
            <c:strRef>
              <c:f>'32（問26）'!$AZ$27</c:f>
              <c:strCache>
                <c:ptCount val="1"/>
                <c:pt idx="0">
                  <c:v>その他</c:v>
                </c:pt>
              </c:strCache>
            </c:strRef>
          </c:tx>
          <c:spPr>
            <a:pattFill prst="lt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5698348951362308E-3"/>
                  <c:y val="-7.54449446401184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8866-4A62-B7AD-C4BA71AB5788}"/>
                </c:ext>
              </c:extLst>
            </c:dLbl>
            <c:dLbl>
              <c:idx val="1"/>
              <c:layout>
                <c:manualLayout>
                  <c:x val="7.1396697902721996E-3"/>
                  <c:y val="7.54449446401184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8866-4A62-B7AD-C4BA71AB5788}"/>
                </c:ext>
              </c:extLst>
            </c:dLbl>
            <c:dLbl>
              <c:idx val="2"/>
              <c:layout>
                <c:manualLayout>
                  <c:x val="1.253068266065135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866-4A62-B7AD-C4BA71AB5788}"/>
                </c:ext>
              </c:extLst>
            </c:dLbl>
            <c:dLbl>
              <c:idx val="3"/>
              <c:layout>
                <c:manualLayout>
                  <c:x val="5.3547523427041497E-3"/>
                  <c:y val="-7.544494464011847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13-4892-BDA6-7CC2856DCD4D}"/>
                </c:ext>
              </c:extLst>
            </c:dLbl>
            <c:dLbl>
              <c:idx val="4"/>
              <c:layout>
                <c:manualLayout>
                  <c:x val="1.0709504685408169E-2"/>
                  <c:y val="-3.772247232005923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8866-4A62-B7AD-C4BA71AB5788}"/>
                </c:ext>
              </c:extLst>
            </c:dLbl>
            <c:dLbl>
              <c:idx val="5"/>
              <c:layout>
                <c:manualLayout>
                  <c:x val="3.932257463800960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8866-4A62-B7AD-C4BA71AB5788}"/>
                </c:ext>
              </c:extLst>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'32（問26）'!$AQ$28:$AQ$33</c:f>
              <c:strCache>
                <c:ptCount val="6"/>
                <c:pt idx="0">
                  <c:v>100人以上</c:v>
                </c:pt>
                <c:pt idx="1">
                  <c:v>50～99人</c:v>
                </c:pt>
                <c:pt idx="2">
                  <c:v>30～49人</c:v>
                </c:pt>
                <c:pt idx="3">
                  <c:v>10～29人</c:v>
                </c:pt>
                <c:pt idx="4">
                  <c:v>5～9人</c:v>
                </c:pt>
                <c:pt idx="5">
                  <c:v>1～4人</c:v>
                </c:pt>
              </c:strCache>
            </c:strRef>
          </c:cat>
          <c:val>
            <c:numRef>
              <c:f>'32（問26）'!$AZ$28:$AZ$33</c:f>
              <c:numCache>
                <c:formatCode>0.0%</c:formatCode>
                <c:ptCount val="6"/>
                <c:pt idx="0">
                  <c:v>6.25E-2</c:v>
                </c:pt>
                <c:pt idx="1">
                  <c:v>0</c:v>
                </c:pt>
                <c:pt idx="2">
                  <c:v>0</c:v>
                </c:pt>
                <c:pt idx="3">
                  <c:v>2.5974025974025974E-3</c:v>
                </c:pt>
                <c:pt idx="4">
                  <c:v>2.5125628140703518E-3</c:v>
                </c:pt>
                <c:pt idx="5">
                  <c:v>0</c:v>
                </c:pt>
              </c:numCache>
            </c:numRef>
          </c:val>
          <c:extLst>
            <c:ext xmlns:c16="http://schemas.microsoft.com/office/drawing/2014/chart" uri="{C3380CC4-5D6E-409C-BE32-E72D297353CC}">
              <c16:uniqueId val="{00000028-8866-4A62-B7AD-C4BA71AB5788}"/>
            </c:ext>
          </c:extLst>
        </c:ser>
        <c:ser>
          <c:idx val="9"/>
          <c:order val="9"/>
          <c:tx>
            <c:strRef>
              <c:f>'32（問26）'!$BA$27</c:f>
              <c:strCache>
                <c:ptCount val="1"/>
                <c:pt idx="0">
                  <c:v>雇用調整
していない</c:v>
                </c:pt>
              </c:strCache>
            </c:strRef>
          </c:tx>
          <c:spPr>
            <a:pattFill prst="narVert">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0"/>
                  <c:y val="-4.11522633744863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B2-4ED7-9742-D893464D0676}"/>
                </c:ext>
              </c:extLst>
            </c:dLbl>
            <c:dLbl>
              <c:idx val="1"/>
              <c:layout>
                <c:manualLayout>
                  <c:x val="5.35461179802337E-3"/>
                  <c:y val="7.54449446401184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8866-4A62-B7AD-C4BA71AB5788}"/>
                </c:ext>
              </c:extLst>
            </c:dLbl>
            <c:dLbl>
              <c:idx val="2"/>
              <c:layout>
                <c:manualLayout>
                  <c:x val="8.924587237840250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8866-4A62-B7AD-C4BA71AB5788}"/>
                </c:ext>
              </c:extLst>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'32（問26）'!$AQ$28:$AQ$33</c:f>
              <c:strCache>
                <c:ptCount val="6"/>
                <c:pt idx="0">
                  <c:v>100人以上</c:v>
                </c:pt>
                <c:pt idx="1">
                  <c:v>50～99人</c:v>
                </c:pt>
                <c:pt idx="2">
                  <c:v>30～49人</c:v>
                </c:pt>
                <c:pt idx="3">
                  <c:v>10～29人</c:v>
                </c:pt>
                <c:pt idx="4">
                  <c:v>5～9人</c:v>
                </c:pt>
                <c:pt idx="5">
                  <c:v>1～4人</c:v>
                </c:pt>
              </c:strCache>
            </c:strRef>
          </c:cat>
          <c:val>
            <c:numRef>
              <c:f>'32（問26）'!$BA$28:$BA$33</c:f>
              <c:numCache>
                <c:formatCode>0.0%</c:formatCode>
                <c:ptCount val="6"/>
                <c:pt idx="0">
                  <c:v>6.25E-2</c:v>
                </c:pt>
                <c:pt idx="1">
                  <c:v>0</c:v>
                </c:pt>
                <c:pt idx="2">
                  <c:v>9.5238095238095233E-2</c:v>
                </c:pt>
                <c:pt idx="3">
                  <c:v>5.9740259740259739E-2</c:v>
                </c:pt>
                <c:pt idx="4">
                  <c:v>0.11809045226130653</c:v>
                </c:pt>
                <c:pt idx="5">
                  <c:v>0.23923444976076555</c:v>
                </c:pt>
              </c:numCache>
            </c:numRef>
          </c:val>
          <c:extLst>
            <c:ext xmlns:c16="http://schemas.microsoft.com/office/drawing/2014/chart" uri="{C3380CC4-5D6E-409C-BE32-E72D297353CC}">
              <c16:uniqueId val="{0000002B-8866-4A62-B7AD-C4BA71AB5788}"/>
            </c:ext>
          </c:extLst>
        </c:ser>
        <c:ser>
          <c:idx val="10"/>
          <c:order val="10"/>
          <c:tx>
            <c:strRef>
              <c:f>'32（問26）'!$BB$27</c:f>
              <c:strCache>
                <c:ptCount val="1"/>
                <c:pt idx="0">
                  <c:v>無回答</c:v>
                </c:pt>
              </c:strCache>
            </c:strRef>
          </c:tx>
          <c:spPr>
            <a:pattFill prst="pct20">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0709504685408169E-2"/>
                  <c:y val="-7.544494464011847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13-4892-BDA6-7CC2856DCD4D}"/>
                </c:ext>
              </c:extLst>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'32（問26）'!$AQ$28:$AQ$33</c:f>
              <c:strCache>
                <c:ptCount val="6"/>
                <c:pt idx="0">
                  <c:v>100人以上</c:v>
                </c:pt>
                <c:pt idx="1">
                  <c:v>50～99人</c:v>
                </c:pt>
                <c:pt idx="2">
                  <c:v>30～49人</c:v>
                </c:pt>
                <c:pt idx="3">
                  <c:v>10～29人</c:v>
                </c:pt>
                <c:pt idx="4">
                  <c:v>5～9人</c:v>
                </c:pt>
                <c:pt idx="5">
                  <c:v>1～4人</c:v>
                </c:pt>
              </c:strCache>
            </c:strRef>
          </c:cat>
          <c:val>
            <c:numRef>
              <c:f>'32（問26）'!$BB$28:$BB$33</c:f>
              <c:numCache>
                <c:formatCode>0.0%</c:formatCode>
                <c:ptCount val="6"/>
                <c:pt idx="0">
                  <c:v>0</c:v>
                </c:pt>
                <c:pt idx="1">
                  <c:v>0</c:v>
                </c:pt>
                <c:pt idx="2">
                  <c:v>0</c:v>
                </c:pt>
                <c:pt idx="3">
                  <c:v>3.1168831168831169E-2</c:v>
                </c:pt>
                <c:pt idx="4">
                  <c:v>3.5175879396984924E-2</c:v>
                </c:pt>
                <c:pt idx="5">
                  <c:v>5.2631578947368418E-2</c:v>
                </c:pt>
              </c:numCache>
            </c:numRef>
          </c:val>
          <c:extLst>
            <c:ext xmlns:c16="http://schemas.microsoft.com/office/drawing/2014/chart" uri="{C3380CC4-5D6E-409C-BE32-E72D297353CC}">
              <c16:uniqueId val="{0000002C-8866-4A62-B7AD-C4BA71AB5788}"/>
            </c:ext>
          </c:extLst>
        </c:ser>
        <c:dLbls>
          <c:showLegendKey val="0"/>
          <c:showVal val="0"/>
          <c:showCatName val="0"/>
          <c:showSerName val="0"/>
          <c:showPercent val="0"/>
          <c:showBubbleSize val="0"/>
        </c:dLbls>
        <c:gapWidth val="30"/>
        <c:overlap val="100"/>
        <c:axId val="87854464"/>
        <c:axId val="87872640"/>
      </c:barChart>
      <c:catAx>
        <c:axId val="878544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87872640"/>
        <c:crosses val="autoZero"/>
        <c:auto val="1"/>
        <c:lblAlgn val="ctr"/>
        <c:lblOffset val="100"/>
        <c:tickLblSkip val="1"/>
        <c:tickMarkSkip val="1"/>
        <c:noMultiLvlLbl val="0"/>
      </c:catAx>
      <c:valAx>
        <c:axId val="878726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87854464"/>
        <c:crosses val="autoZero"/>
        <c:crossBetween val="between"/>
      </c:valAx>
      <c:spPr>
        <a:noFill/>
        <a:ln w="25400">
          <a:noFill/>
        </a:ln>
      </c:spPr>
    </c:plotArea>
    <c:legend>
      <c:legendPos val="b"/>
      <c:layout>
        <c:manualLayout>
          <c:xMode val="edge"/>
          <c:yMode val="edge"/>
          <c:x val="1.7402945113788489E-2"/>
          <c:y val="0.80247140403745831"/>
          <c:w val="0.92637342018994617"/>
          <c:h val="0.18827225300541139"/>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6.7204301075268818E-3"/>
          <c:y val="9.2081031307550652E-3"/>
        </c:manualLayout>
      </c:layout>
      <c:overlay val="0"/>
      <c:spPr>
        <a:noFill/>
        <a:ln w="25400">
          <a:noFill/>
        </a:ln>
      </c:spPr>
    </c:title>
    <c:autoTitleDeleted val="0"/>
    <c:plotArea>
      <c:layout>
        <c:manualLayout>
          <c:layoutTarget val="inner"/>
          <c:xMode val="edge"/>
          <c:yMode val="edge"/>
          <c:x val="0.1384410419305511"/>
          <c:y val="2.9465983011738556E-2"/>
          <c:w val="0.82258172486890546"/>
          <c:h val="0.79742316525517465"/>
        </c:manualLayout>
      </c:layout>
      <c:barChart>
        <c:barDir val="bar"/>
        <c:grouping val="percentStacked"/>
        <c:varyColors val="0"/>
        <c:ser>
          <c:idx val="0"/>
          <c:order val="0"/>
          <c:tx>
            <c:strRef>
              <c:f>'32（問26）'!$AR$9</c:f>
              <c:strCache>
                <c:ptCount val="1"/>
                <c:pt idx="0">
                  <c:v>大量退職</c:v>
                </c:pt>
              </c:strCache>
            </c:strRef>
          </c:tx>
          <c:spPr>
            <a:solidFill>
              <a:srgbClr val="FFFFFF"/>
            </a:solidFill>
            <a:ln w="12700">
              <a:solidFill>
                <a:srgbClr val="000000"/>
              </a:solidFill>
              <a:prstDash val="solid"/>
            </a:ln>
          </c:spPr>
          <c:invertIfNegative val="0"/>
          <c:dLbls>
            <c:dLbl>
              <c:idx val="1"/>
              <c:layout>
                <c:manualLayout>
                  <c:x val="-3.5842293906810036E-3"/>
                  <c:y val="9.00337460898651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29-47A3-9964-1A1565898B7C}"/>
                </c:ext>
              </c:extLst>
            </c:dLbl>
            <c:dLbl>
              <c:idx val="4"/>
              <c:layout>
                <c:manualLayout>
                  <c:x val="5.3763440860215058E-3"/>
                  <c:y val="-2.455494168201350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29-47A3-9964-1A1565898B7C}"/>
                </c:ext>
              </c:extLst>
            </c:dLbl>
            <c:dLbl>
              <c:idx val="8"/>
              <c:layout>
                <c:manualLayout>
                  <c:x val="5.376344086021505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29-47A3-9964-1A1565898B7C}"/>
                </c:ext>
              </c:extLst>
            </c:dLbl>
            <c:dLbl>
              <c:idx val="11"/>
              <c:layout>
                <c:manualLayout>
                  <c:x val="1.791973583947167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29-47A3-9964-1A1565898B7C}"/>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'32（問26）'!$AQ$10:$AQ$22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'32（問26）'!$AR$10:$AR$22</c:f>
              <c:numCache>
                <c:formatCode>0.0%</c:formatCode>
                <c:ptCount val="13"/>
                <c:pt idx="0">
                  <c:v>0</c:v>
                </c:pt>
                <c:pt idx="1">
                  <c:v>7.1942446043165471E-3</c:v>
                </c:pt>
                <c:pt idx="2">
                  <c:v>1.4705882352941176E-2</c:v>
                </c:pt>
                <c:pt idx="3">
                  <c:v>0</c:v>
                </c:pt>
                <c:pt idx="4">
                  <c:v>6.4516129032258064E-3</c:v>
                </c:pt>
                <c:pt idx="5">
                  <c:v>0</c:v>
                </c:pt>
                <c:pt idx="6">
                  <c:v>0</c:v>
                </c:pt>
                <c:pt idx="7">
                  <c:v>0</c:v>
                </c:pt>
                <c:pt idx="8">
                  <c:v>1.11731843575419E-2</c:v>
                </c:pt>
                <c:pt idx="9">
                  <c:v>0</c:v>
                </c:pt>
                <c:pt idx="10">
                  <c:v>0</c:v>
                </c:pt>
                <c:pt idx="11">
                  <c:v>0</c:v>
                </c:pt>
                <c:pt idx="12">
                  <c:v>4.608294930875576E-3</c:v>
                </c:pt>
              </c:numCache>
            </c:numRef>
          </c:val>
          <c:extLst>
            <c:ext xmlns:c16="http://schemas.microsoft.com/office/drawing/2014/chart" uri="{C3380CC4-5D6E-409C-BE32-E72D297353CC}">
              <c16:uniqueId val="{00000004-8229-47A3-9964-1A1565898B7C}"/>
            </c:ext>
          </c:extLst>
        </c:ser>
        <c:ser>
          <c:idx val="1"/>
          <c:order val="1"/>
          <c:tx>
            <c:strRef>
              <c:f>'32（問26）'!$AS$9</c:f>
              <c:strCache>
                <c:ptCount val="1"/>
                <c:pt idx="0">
                  <c:v>若年層
定着率</c:v>
                </c:pt>
              </c:strCache>
            </c:strRef>
          </c:tx>
          <c:spPr>
            <a:solidFill>
              <a:srgbClr val="FFFFFF"/>
            </a:solidFill>
            <a:ln w="12700">
              <a:solidFill>
                <a:srgbClr val="000000"/>
              </a:solidFill>
              <a:prstDash val="solid"/>
            </a:ln>
          </c:spPr>
          <c:invertIfNegative val="0"/>
          <c:dLbls>
            <c:dLbl>
              <c:idx val="1"/>
              <c:layout>
                <c:manualLayout>
                  <c:x val="0"/>
                  <c:y val="9.00337460898651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29-47A3-9964-1A1565898B7C}"/>
                </c:ext>
              </c:extLst>
            </c:dLbl>
            <c:dLbl>
              <c:idx val="2"/>
              <c:layout>
                <c:manualLayout>
                  <c:x val="-3.3598622752801062E-4"/>
                  <c:y val="-1.46846285098340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29-47A3-9964-1A1565898B7C}"/>
                </c:ext>
              </c:extLst>
            </c:dLbl>
            <c:dLbl>
              <c:idx val="4"/>
              <c:layout>
                <c:manualLayout>
                  <c:x val="1.3104873987525753E-2"/>
                  <c:y val="-2.79056278186230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29-47A3-9964-1A1565898B7C}"/>
                </c:ext>
              </c:extLst>
            </c:dLbl>
            <c:dLbl>
              <c:idx val="5"/>
              <c:layout>
                <c:manualLayout>
                  <c:x val="-1.612903225806453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29-47A3-9964-1A1565898B7C}"/>
                </c:ext>
              </c:extLst>
            </c:dLbl>
            <c:dLbl>
              <c:idx val="7"/>
              <c:layout>
                <c:manualLayout>
                  <c:x val="2.8898202240848596E-3"/>
                  <c:y val="7.50762508277625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229-47A3-9964-1A1565898B7C}"/>
                </c:ext>
              </c:extLst>
            </c:dLbl>
            <c:dLbl>
              <c:idx val="8"/>
              <c:layout>
                <c:manualLayout>
                  <c:x val="6.182090141958062E-3"/>
                  <c:y val="7.037794308860564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229-47A3-9964-1A1565898B7C}"/>
                </c:ext>
              </c:extLst>
            </c:dLbl>
            <c:dLbl>
              <c:idx val="9"/>
              <c:layout>
                <c:manualLayout>
                  <c:x val="-8.960573476702508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229-47A3-9964-1A1565898B7C}"/>
                </c:ext>
              </c:extLst>
            </c:dLbl>
            <c:dLbl>
              <c:idx val="10"/>
              <c:layout>
                <c:manualLayout>
                  <c:x val="1.075268817204301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229-47A3-9964-1A1565898B7C}"/>
                </c:ext>
              </c:extLst>
            </c:dLbl>
            <c:dLbl>
              <c:idx val="11"/>
              <c:layout>
                <c:manualLayout>
                  <c:x val="6.6899500465667601E-3"/>
                  <c:y val="-5.1816727328995893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29-47A3-9964-1A1565898B7C}"/>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'32（問26）'!$AQ$10:$AQ$22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'32（問26）'!$AS$10:$AS$22</c:f>
              <c:numCache>
                <c:formatCode>0.0%</c:formatCode>
                <c:ptCount val="13"/>
                <c:pt idx="0">
                  <c:v>0</c:v>
                </c:pt>
                <c:pt idx="1">
                  <c:v>0.1079136690647482</c:v>
                </c:pt>
                <c:pt idx="2">
                  <c:v>8.0882352941176475E-2</c:v>
                </c:pt>
                <c:pt idx="3">
                  <c:v>0.1111111111111111</c:v>
                </c:pt>
                <c:pt idx="4">
                  <c:v>9.6774193548387094E-2</c:v>
                </c:pt>
                <c:pt idx="5">
                  <c:v>9.7560975609756101E-2</c:v>
                </c:pt>
                <c:pt idx="6">
                  <c:v>0</c:v>
                </c:pt>
                <c:pt idx="7">
                  <c:v>0.1</c:v>
                </c:pt>
                <c:pt idx="8">
                  <c:v>6.7039106145251395E-2</c:v>
                </c:pt>
                <c:pt idx="9">
                  <c:v>4.3478260869565216E-2</c:v>
                </c:pt>
                <c:pt idx="10">
                  <c:v>0.27272727272727271</c:v>
                </c:pt>
                <c:pt idx="11">
                  <c:v>7.0512820512820512E-2</c:v>
                </c:pt>
                <c:pt idx="12">
                  <c:v>0.15207373271889402</c:v>
                </c:pt>
              </c:numCache>
            </c:numRef>
          </c:val>
          <c:extLst>
            <c:ext xmlns:c16="http://schemas.microsoft.com/office/drawing/2014/chart" uri="{C3380CC4-5D6E-409C-BE32-E72D297353CC}">
              <c16:uniqueId val="{0000000E-8229-47A3-9964-1A1565898B7C}"/>
            </c:ext>
          </c:extLst>
        </c:ser>
        <c:ser>
          <c:idx val="2"/>
          <c:order val="2"/>
          <c:tx>
            <c:strRef>
              <c:f>'32（問26）'!$AT$9</c:f>
              <c:strCache>
                <c:ptCount val="1"/>
                <c:pt idx="0">
                  <c:v>女性
労働環境</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7.7285299015042476E-3"/>
                  <c:y val="2.12042555454048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229-47A3-9964-1A1565898B7C}"/>
                </c:ext>
              </c:extLst>
            </c:dLbl>
            <c:dLbl>
              <c:idx val="5"/>
              <c:layout>
                <c:manualLayout>
                  <c:x val="-1.792114695340501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29-47A3-9964-1A1565898B7C}"/>
                </c:ext>
              </c:extLst>
            </c:dLbl>
            <c:dLbl>
              <c:idx val="7"/>
              <c:layout>
                <c:manualLayout>
                  <c:x val="-4.6817938080320606E-3"/>
                  <c:y val="1.3646360503279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229-47A3-9964-1A1565898B7C}"/>
                </c:ext>
              </c:extLst>
            </c:dLbl>
            <c:dLbl>
              <c:idx val="8"/>
              <c:layout>
                <c:manualLayout>
                  <c:x val="5.1660881099539974E-4"/>
                  <c:y val="1.9315265149867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29-47A3-9964-1A1565898B7C}"/>
                </c:ext>
              </c:extLst>
            </c:dLbl>
            <c:dLbl>
              <c:idx val="10"/>
              <c:layout>
                <c:manualLayout>
                  <c:x val="7.168458781362007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229-47A3-9964-1A1565898B7C}"/>
                </c:ext>
              </c:extLst>
            </c:dLbl>
            <c:dLbl>
              <c:idx val="11"/>
              <c:layout>
                <c:manualLayout>
                  <c:x val="9.6428470634719043E-3"/>
                  <c:y val="1.78980389882203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229-47A3-9964-1A1565898B7C}"/>
                </c:ext>
              </c:extLst>
            </c:dLbl>
            <c:dLbl>
              <c:idx val="12"/>
              <c:layout>
                <c:manualLayout>
                  <c:x val="8.80143570043891E-4"/>
                  <c:y val="-1.3268574029153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229-47A3-9964-1A1565898B7C}"/>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'32（問26）'!$AQ$10:$AQ$22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'32（問26）'!$AT$10:$AT$22</c:f>
              <c:numCache>
                <c:formatCode>0.0%</c:formatCode>
                <c:ptCount val="13"/>
                <c:pt idx="0">
                  <c:v>0</c:v>
                </c:pt>
                <c:pt idx="1">
                  <c:v>2.8776978417266189E-2</c:v>
                </c:pt>
                <c:pt idx="2">
                  <c:v>1.4705882352941176E-2</c:v>
                </c:pt>
                <c:pt idx="3">
                  <c:v>0</c:v>
                </c:pt>
                <c:pt idx="4">
                  <c:v>4.5161290322580643E-2</c:v>
                </c:pt>
                <c:pt idx="5">
                  <c:v>2.4390243902439025E-2</c:v>
                </c:pt>
                <c:pt idx="6">
                  <c:v>6.6666666666666666E-2</c:v>
                </c:pt>
                <c:pt idx="7">
                  <c:v>0</c:v>
                </c:pt>
                <c:pt idx="8">
                  <c:v>1.11731843575419E-2</c:v>
                </c:pt>
                <c:pt idx="9">
                  <c:v>0</c:v>
                </c:pt>
                <c:pt idx="10">
                  <c:v>0</c:v>
                </c:pt>
                <c:pt idx="11">
                  <c:v>6.41025641025641E-3</c:v>
                </c:pt>
                <c:pt idx="12">
                  <c:v>9.2165898617511521E-3</c:v>
                </c:pt>
              </c:numCache>
            </c:numRef>
          </c:val>
          <c:extLst>
            <c:ext xmlns:c16="http://schemas.microsoft.com/office/drawing/2014/chart" uri="{C3380CC4-5D6E-409C-BE32-E72D297353CC}">
              <c16:uniqueId val="{00000016-8229-47A3-9964-1A1565898B7C}"/>
            </c:ext>
          </c:extLst>
        </c:ser>
        <c:ser>
          <c:idx val="3"/>
          <c:order val="3"/>
          <c:tx>
            <c:strRef>
              <c:f>'32（問26）'!$AU$9</c:f>
              <c:strCache>
                <c:ptCount val="1"/>
                <c:pt idx="0">
                  <c:v>人材確保</c:v>
                </c:pt>
              </c:strCache>
            </c:strRef>
          </c:tx>
          <c:spPr>
            <a:pattFill prst="dkHorz">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3.7634408602150574E-2"/>
                  <c:y val="9.00337460898651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229-47A3-9964-1A1565898B7C}"/>
                </c:ext>
              </c:extLst>
            </c:dLbl>
            <c:dLbl>
              <c:idx val="3"/>
              <c:layout>
                <c:manualLayout>
                  <c:x val="5.0403032748495237E-3"/>
                  <c:y val="-2.74347994384594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229-47A3-9964-1A1565898B7C}"/>
                </c:ext>
              </c:extLst>
            </c:dLbl>
            <c:dLbl>
              <c:idx val="6"/>
              <c:layout>
                <c:manualLayout>
                  <c:x val="-8.960573476702508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229-47A3-9964-1A1565898B7C}"/>
                </c:ext>
              </c:extLst>
            </c:dLbl>
            <c:dLbl>
              <c:idx val="7"/>
              <c:layout>
                <c:manualLayout>
                  <c:x val="1.791973583947167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229-47A3-9964-1A1565898B7C}"/>
                </c:ext>
              </c:extLst>
            </c:dLbl>
            <c:dLbl>
              <c:idx val="9"/>
              <c:layout>
                <c:manualLayout>
                  <c:x val="1.2656898294248535E-2"/>
                  <c:y val="6.564336677526979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229-47A3-9964-1A1565898B7C}"/>
                </c:ext>
              </c:extLst>
            </c:dLbl>
            <c:dLbl>
              <c:idx val="10"/>
              <c:layout>
                <c:manualLayout>
                  <c:x val="-3.879481952266995E-3"/>
                  <c:y val="-6.186024505470317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229-47A3-9964-1A1565898B7C}"/>
                </c:ext>
              </c:extLst>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'32（問26）'!$AQ$10:$AQ$22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'32（問26）'!$AU$10:$AU$22</c:f>
              <c:numCache>
                <c:formatCode>0.0%</c:formatCode>
                <c:ptCount val="13"/>
                <c:pt idx="0">
                  <c:v>0</c:v>
                </c:pt>
                <c:pt idx="1">
                  <c:v>0.33812949640287771</c:v>
                </c:pt>
                <c:pt idx="2">
                  <c:v>0.375</c:v>
                </c:pt>
                <c:pt idx="3">
                  <c:v>0.40740740740740738</c:v>
                </c:pt>
                <c:pt idx="4">
                  <c:v>0.4258064516129032</c:v>
                </c:pt>
                <c:pt idx="5">
                  <c:v>0.29268292682926828</c:v>
                </c:pt>
                <c:pt idx="6">
                  <c:v>0.26666666666666666</c:v>
                </c:pt>
                <c:pt idx="7">
                  <c:v>0.3</c:v>
                </c:pt>
                <c:pt idx="8">
                  <c:v>0.3016759776536313</c:v>
                </c:pt>
                <c:pt idx="9">
                  <c:v>0.43478260869565216</c:v>
                </c:pt>
                <c:pt idx="10">
                  <c:v>0.45454545454545453</c:v>
                </c:pt>
                <c:pt idx="11">
                  <c:v>0.33333333333333331</c:v>
                </c:pt>
                <c:pt idx="12">
                  <c:v>0.42857142857142855</c:v>
                </c:pt>
              </c:numCache>
            </c:numRef>
          </c:val>
          <c:extLst>
            <c:ext xmlns:c16="http://schemas.microsoft.com/office/drawing/2014/chart" uri="{C3380CC4-5D6E-409C-BE32-E72D297353CC}">
              <c16:uniqueId val="{0000001D-8229-47A3-9964-1A1565898B7C}"/>
            </c:ext>
          </c:extLst>
        </c:ser>
        <c:ser>
          <c:idx val="4"/>
          <c:order val="4"/>
          <c:tx>
            <c:strRef>
              <c:f>'32（問26）'!$AV$9</c:f>
              <c:strCache>
                <c:ptCount val="1"/>
                <c:pt idx="0">
                  <c:v>高齢化</c:v>
                </c:pt>
              </c:strCache>
            </c:strRef>
          </c:tx>
          <c:spPr>
            <a:solidFill>
              <a:srgbClr val="808080"/>
            </a:solidFill>
            <a:ln w="12700">
              <a:solidFill>
                <a:srgbClr val="000000"/>
              </a:solidFill>
              <a:prstDash val="solid"/>
            </a:ln>
          </c:spPr>
          <c:invertIfNegative val="0"/>
          <c:dLbls>
            <c:dLbl>
              <c:idx val="1"/>
              <c:layout>
                <c:manualLayout>
                  <c:x val="-1.6800722490333869E-3"/>
                  <c:y val="-1.9334599749616934E-4"/>
                </c:manualLayout>
              </c:layout>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229-47A3-9964-1A1565898B7C}"/>
                </c:ext>
              </c:extLst>
            </c:dLbl>
            <c:dLbl>
              <c:idx val="2"/>
              <c:layout>
                <c:manualLayout>
                  <c:x val="-1.1424871045337631E-3"/>
                  <c:y val="-1.46844382554613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229-47A3-9964-1A1565898B7C}"/>
                </c:ext>
              </c:extLst>
            </c:dLbl>
            <c:dLbl>
              <c:idx val="3"/>
              <c:layout>
                <c:manualLayout>
                  <c:x val="-2.0049281262322895E-2"/>
                  <c:y val="-9.018560056122200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8229-47A3-9964-1A1565898B7C}"/>
                </c:ext>
              </c:extLst>
            </c:dLbl>
            <c:dLbl>
              <c:idx val="4"/>
              <c:layout>
                <c:manualLayout>
                  <c:x val="-1.8257226497024666E-2"/>
                  <c:y val="-3.350748396808094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229-47A3-9964-1A1565898B7C}"/>
                </c:ext>
              </c:extLst>
            </c:dLbl>
            <c:dLbl>
              <c:idx val="6"/>
              <c:layout>
                <c:manualLayout>
                  <c:x val="-2.68817204301075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8229-47A3-9964-1A1565898B7C}"/>
                </c:ext>
              </c:extLst>
            </c:dLbl>
            <c:dLbl>
              <c:idx val="7"/>
              <c:layout>
                <c:manualLayout>
                  <c:x val="-1.792255806733835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8229-47A3-9964-1A1565898B7C}"/>
                </c:ext>
              </c:extLst>
            </c:dLbl>
            <c:dLbl>
              <c:idx val="8"/>
              <c:layout>
                <c:manualLayout>
                  <c:x val="2.7509985034357694E-3"/>
                  <c:y val="-3.593402028648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8229-47A3-9964-1A1565898B7C}"/>
                </c:ext>
              </c:extLst>
            </c:dLbl>
            <c:dLbl>
              <c:idx val="10"/>
              <c:layout>
                <c:manualLayout>
                  <c:x val="-1.792114695340501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229-47A3-9964-1A1565898B7C}"/>
                </c:ext>
              </c:extLst>
            </c:dLbl>
            <c:numFmt formatCode="0.0%;\-#;;" sourceLinked="0"/>
            <c:spPr>
              <a:pattFill prst="pct5">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'32（問26）'!$AQ$10:$AQ$22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'32（問26）'!$AV$10:$AV$22</c:f>
              <c:numCache>
                <c:formatCode>0.0%</c:formatCode>
                <c:ptCount val="13"/>
                <c:pt idx="0">
                  <c:v>0</c:v>
                </c:pt>
                <c:pt idx="1">
                  <c:v>0.22302158273381295</c:v>
                </c:pt>
                <c:pt idx="2">
                  <c:v>0.16911764705882354</c:v>
                </c:pt>
                <c:pt idx="3">
                  <c:v>0.1111111111111111</c:v>
                </c:pt>
                <c:pt idx="4">
                  <c:v>0.14193548387096774</c:v>
                </c:pt>
                <c:pt idx="5">
                  <c:v>0.14634146341463414</c:v>
                </c:pt>
                <c:pt idx="6">
                  <c:v>6.6666666666666666E-2</c:v>
                </c:pt>
                <c:pt idx="7">
                  <c:v>0.15</c:v>
                </c:pt>
                <c:pt idx="8">
                  <c:v>0.31843575418994413</c:v>
                </c:pt>
                <c:pt idx="9">
                  <c:v>0.2608695652173913</c:v>
                </c:pt>
                <c:pt idx="10">
                  <c:v>9.0909090909090912E-2</c:v>
                </c:pt>
                <c:pt idx="11">
                  <c:v>0.22435897435897437</c:v>
                </c:pt>
                <c:pt idx="12">
                  <c:v>0.20737327188940091</c:v>
                </c:pt>
              </c:numCache>
            </c:numRef>
          </c:val>
          <c:extLst>
            <c:ext xmlns:c16="http://schemas.microsoft.com/office/drawing/2014/chart" uri="{C3380CC4-5D6E-409C-BE32-E72D297353CC}">
              <c16:uniqueId val="{00000026-8229-47A3-9964-1A1565898B7C}"/>
            </c:ext>
          </c:extLst>
        </c:ser>
        <c:ser>
          <c:idx val="5"/>
          <c:order val="5"/>
          <c:tx>
            <c:strRef>
              <c:f>'32（問26）'!$AW$9</c:f>
              <c:strCache>
                <c:ptCount val="1"/>
                <c:pt idx="0">
                  <c:v>時間
短縮</c:v>
                </c:pt>
              </c:strCache>
            </c:strRef>
          </c:tx>
          <c:spPr>
            <a:pattFill prst="dash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2544802867383513E-2"/>
                  <c:y val="2.455494168201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8229-47A3-9964-1A1565898B7C}"/>
                </c:ext>
              </c:extLst>
            </c:dLbl>
            <c:dLbl>
              <c:idx val="2"/>
              <c:layout>
                <c:manualLayout>
                  <c:x val="-2.32974910394265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8229-47A3-9964-1A1565898B7C}"/>
                </c:ext>
              </c:extLst>
            </c:dLbl>
            <c:dLbl>
              <c:idx val="4"/>
              <c:layout>
                <c:manualLayout>
                  <c:x val="-1.4336917562724014E-2"/>
                  <c:y val="2.4554941682013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8229-47A3-9964-1A1565898B7C}"/>
                </c:ext>
              </c:extLst>
            </c:dLbl>
            <c:dLbl>
              <c:idx val="5"/>
              <c:layout>
                <c:manualLayout>
                  <c:x val="-8.9605734767025085E-3"/>
                  <c:y val="2.4554941682013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8229-47A3-9964-1A1565898B7C}"/>
                </c:ext>
              </c:extLst>
            </c:dLbl>
            <c:dLbl>
              <c:idx val="8"/>
              <c:layout>
                <c:manualLayout>
                  <c:x val="-1.792114695340501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8229-47A3-9964-1A1565898B7C}"/>
                </c:ext>
              </c:extLst>
            </c:dLbl>
            <c:dLbl>
              <c:idx val="11"/>
              <c:layout>
                <c:manualLayout>
                  <c:x val="-2.688172043010752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8229-47A3-9964-1A1565898B7C}"/>
                </c:ext>
              </c:extLst>
            </c:dLbl>
            <c:dLbl>
              <c:idx val="12"/>
              <c:layout>
                <c:manualLayout>
                  <c:x val="-2.5089605734767026E-2"/>
                  <c:y val="-1.933459975074235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8229-47A3-9964-1A1565898B7C}"/>
                </c:ext>
              </c:extLst>
            </c:dLbl>
            <c:numFmt formatCode="0.0%;\-#;;" sourceLinked="0"/>
            <c:spPr>
              <a:solidFill>
                <a:srgbClr val="FFFFFF"/>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'32（問26）'!$AQ$10:$AQ$22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'32（問26）'!$AW$10:$AW$22</c:f>
              <c:numCache>
                <c:formatCode>0.0%</c:formatCode>
                <c:ptCount val="13"/>
                <c:pt idx="0">
                  <c:v>0</c:v>
                </c:pt>
                <c:pt idx="1">
                  <c:v>1.4388489208633094E-2</c:v>
                </c:pt>
                <c:pt idx="2">
                  <c:v>2.9411764705882353E-2</c:v>
                </c:pt>
                <c:pt idx="3">
                  <c:v>3.7037037037037035E-2</c:v>
                </c:pt>
                <c:pt idx="4">
                  <c:v>0</c:v>
                </c:pt>
                <c:pt idx="5">
                  <c:v>4.878048780487805E-2</c:v>
                </c:pt>
                <c:pt idx="6">
                  <c:v>0</c:v>
                </c:pt>
                <c:pt idx="7">
                  <c:v>0.1</c:v>
                </c:pt>
                <c:pt idx="8">
                  <c:v>1.11731843575419E-2</c:v>
                </c:pt>
                <c:pt idx="9">
                  <c:v>0</c:v>
                </c:pt>
                <c:pt idx="10">
                  <c:v>0</c:v>
                </c:pt>
                <c:pt idx="11">
                  <c:v>3.2051282051282048E-2</c:v>
                </c:pt>
                <c:pt idx="12">
                  <c:v>4.1474654377880185E-2</c:v>
                </c:pt>
              </c:numCache>
            </c:numRef>
          </c:val>
          <c:extLst>
            <c:ext xmlns:c16="http://schemas.microsoft.com/office/drawing/2014/chart" uri="{C3380CC4-5D6E-409C-BE32-E72D297353CC}">
              <c16:uniqueId val="{0000002E-8229-47A3-9964-1A1565898B7C}"/>
            </c:ext>
          </c:extLst>
        </c:ser>
        <c:ser>
          <c:idx val="6"/>
          <c:order val="6"/>
          <c:tx>
            <c:strRef>
              <c:f>'32（問26）'!$AX$9</c:f>
              <c:strCache>
                <c:ptCount val="1"/>
                <c:pt idx="0">
                  <c:v>福利
充実</c:v>
                </c:pt>
              </c:strCache>
            </c:strRef>
          </c:tx>
          <c:spPr>
            <a:pattFill prst="dkDnDi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8.960573476702508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9E-406C-AE87-55AAC274B21B}"/>
                </c:ext>
              </c:extLst>
            </c:dLbl>
            <c:dLbl>
              <c:idx val="2"/>
              <c:layout>
                <c:manualLayout>
                  <c:x val="-3.584229390681003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9E-406C-AE87-55AAC274B21B}"/>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8229-47A3-9964-1A1565898B7C}"/>
                </c:ext>
              </c:extLst>
            </c:dLbl>
            <c:dLbl>
              <c:idx val="4"/>
              <c:layout>
                <c:manualLayout>
                  <c:x val="5.3763440860215058E-3"/>
                  <c:y val="2.455494168201350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8229-47A3-9964-1A1565898B7C}"/>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8229-47A3-9964-1A1565898B7C}"/>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8229-47A3-9964-1A1565898B7C}"/>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8229-47A3-9964-1A1565898B7C}"/>
                </c:ext>
              </c:extLst>
            </c:dLbl>
            <c:dLbl>
              <c:idx val="8"/>
              <c:layout>
                <c:manualLayout>
                  <c:x val="-1.3142022614730316E-1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8229-47A3-9964-1A1565898B7C}"/>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8229-47A3-9964-1A1565898B7C}"/>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8229-47A3-9964-1A1565898B7C}"/>
                </c:ext>
              </c:extLst>
            </c:dLbl>
            <c:dLbl>
              <c:idx val="11"/>
              <c:layout>
                <c:manualLayout>
                  <c:x val="-3.584229390681003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8229-47A3-9964-1A1565898B7C}"/>
                </c:ext>
              </c:extLst>
            </c:dLbl>
            <c:dLbl>
              <c:idx val="12"/>
              <c:layout>
                <c:manualLayout>
                  <c:x val="-1.7921146953405018E-3"/>
                  <c:y val="-5.6271091306165713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8229-47A3-9964-1A1565898B7C}"/>
                </c:ext>
              </c:extLst>
            </c:dLbl>
            <c:numFmt formatCode="0.0%;\-#;;" sourceLinked="0"/>
            <c:spPr>
              <a:solidFill>
                <a:srgbClr val="FFFFFF"/>
              </a:solidFill>
              <a:ln>
                <a:solidFill>
                  <a:schemeClr val="tx1"/>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'32（問26）'!$AQ$10:$AQ$22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'32（問26）'!$AX$10:$AX$22</c:f>
              <c:numCache>
                <c:formatCode>0.0%</c:formatCode>
                <c:ptCount val="13"/>
                <c:pt idx="0">
                  <c:v>0</c:v>
                </c:pt>
                <c:pt idx="1">
                  <c:v>2.1582733812949641E-2</c:v>
                </c:pt>
                <c:pt idx="2">
                  <c:v>7.3529411764705881E-3</c:v>
                </c:pt>
                <c:pt idx="3">
                  <c:v>0</c:v>
                </c:pt>
                <c:pt idx="4">
                  <c:v>1.935483870967742E-2</c:v>
                </c:pt>
                <c:pt idx="5">
                  <c:v>0</c:v>
                </c:pt>
                <c:pt idx="6">
                  <c:v>0</c:v>
                </c:pt>
                <c:pt idx="7">
                  <c:v>0</c:v>
                </c:pt>
                <c:pt idx="8">
                  <c:v>1.11731843575419E-2</c:v>
                </c:pt>
                <c:pt idx="9">
                  <c:v>0</c:v>
                </c:pt>
                <c:pt idx="10">
                  <c:v>0</c:v>
                </c:pt>
                <c:pt idx="11">
                  <c:v>6.41025641025641E-3</c:v>
                </c:pt>
                <c:pt idx="12">
                  <c:v>1.3824884792626729E-2</c:v>
                </c:pt>
              </c:numCache>
            </c:numRef>
          </c:val>
          <c:extLst>
            <c:ext xmlns:c16="http://schemas.microsoft.com/office/drawing/2014/chart" uri="{C3380CC4-5D6E-409C-BE32-E72D297353CC}">
              <c16:uniqueId val="{00000039-8229-47A3-9964-1A1565898B7C}"/>
            </c:ext>
          </c:extLst>
        </c:ser>
        <c:ser>
          <c:idx val="7"/>
          <c:order val="7"/>
          <c:tx>
            <c:strRef>
              <c:f>'32（問26）'!$AY$9</c:f>
              <c:strCache>
                <c:ptCount val="1"/>
                <c:pt idx="0">
                  <c:v>人件費
高騰</c:v>
                </c:pt>
              </c:strCache>
            </c:strRef>
          </c:tx>
          <c:spPr>
            <a:pattFill prst="zigZ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3.5842293906810036E-3"/>
                  <c:y val="9.00337460898651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8229-47A3-9964-1A1565898B7C}"/>
                </c:ext>
              </c:extLst>
            </c:dLbl>
            <c:dLbl>
              <c:idx val="2"/>
              <c:layout>
                <c:manualLayout>
                  <c:x val="8.96057347670237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8E-444B-87B8-7A0B94E9A8D4}"/>
                </c:ext>
              </c:extLst>
            </c:dLbl>
            <c:dLbl>
              <c:idx val="4"/>
              <c:layout>
                <c:manualLayout>
                  <c:x val="1.792114695340501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8229-47A3-9964-1A1565898B7C}"/>
                </c:ext>
              </c:extLst>
            </c:dLbl>
            <c:dLbl>
              <c:idx val="8"/>
              <c:layout>
                <c:manualLayout>
                  <c:x val="5.37634408602150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8229-47A3-9964-1A1565898B7C}"/>
                </c:ext>
              </c:extLst>
            </c:dLbl>
            <c:dLbl>
              <c:idx val="11"/>
              <c:layout>
                <c:manualLayout>
                  <c:x val="3.5842293906810036E-3"/>
                  <c:y val="-2.4554941682013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8229-47A3-9964-1A1565898B7C}"/>
                </c:ext>
              </c:extLst>
            </c:dLbl>
            <c:dLbl>
              <c:idx val="12"/>
              <c:layout>
                <c:manualLayout>
                  <c:x val="1.7921146953405017E-2"/>
                  <c:y val="-1.933459975074235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8229-47A3-9964-1A1565898B7C}"/>
                </c:ext>
              </c:extLst>
            </c:dLbl>
            <c:numFmt formatCode="0.0%;\-#;;" sourceLinked="0"/>
            <c:spPr>
              <a:solidFill>
                <a:srgbClr val="FFFFFF"/>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'32（問26）'!$AQ$10:$AQ$22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'32（問26）'!$AY$10:$AY$22</c:f>
              <c:numCache>
                <c:formatCode>0.0%</c:formatCode>
                <c:ptCount val="13"/>
                <c:pt idx="0">
                  <c:v>0</c:v>
                </c:pt>
                <c:pt idx="1">
                  <c:v>0.10071942446043165</c:v>
                </c:pt>
                <c:pt idx="2">
                  <c:v>0.11764705882352941</c:v>
                </c:pt>
                <c:pt idx="3">
                  <c:v>0.18518518518518517</c:v>
                </c:pt>
                <c:pt idx="4">
                  <c:v>0.13548387096774195</c:v>
                </c:pt>
                <c:pt idx="5">
                  <c:v>0.26829268292682928</c:v>
                </c:pt>
                <c:pt idx="6">
                  <c:v>0.13333333333333333</c:v>
                </c:pt>
                <c:pt idx="7">
                  <c:v>0.1</c:v>
                </c:pt>
                <c:pt idx="8">
                  <c:v>9.4972067039106142E-2</c:v>
                </c:pt>
                <c:pt idx="9">
                  <c:v>8.6956521739130432E-2</c:v>
                </c:pt>
                <c:pt idx="10">
                  <c:v>9.0909090909090912E-2</c:v>
                </c:pt>
                <c:pt idx="11">
                  <c:v>0.1858974358974359</c:v>
                </c:pt>
                <c:pt idx="12">
                  <c:v>4.1474654377880185E-2</c:v>
                </c:pt>
              </c:numCache>
            </c:numRef>
          </c:val>
          <c:extLst>
            <c:ext xmlns:c16="http://schemas.microsoft.com/office/drawing/2014/chart" uri="{C3380CC4-5D6E-409C-BE32-E72D297353CC}">
              <c16:uniqueId val="{0000003F-8229-47A3-9964-1A1565898B7C}"/>
            </c:ext>
          </c:extLst>
        </c:ser>
        <c:ser>
          <c:idx val="8"/>
          <c:order val="8"/>
          <c:tx>
            <c:strRef>
              <c:f>'32（問26）'!$AZ$9</c:f>
              <c:strCache>
                <c:ptCount val="1"/>
                <c:pt idx="0">
                  <c:v>その他</c:v>
                </c:pt>
              </c:strCache>
            </c:strRef>
          </c:tx>
          <c:spPr>
            <a:pattFill prst="nar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2544802867383513E-2"/>
                  <c:y val="-2.455494168201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B9E-406C-AE87-55AAC274B21B}"/>
                </c:ext>
              </c:extLst>
            </c:dLbl>
            <c:dLbl>
              <c:idx val="2"/>
              <c:layout>
                <c:manualLayout>
                  <c:x val="1.612903225806438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9E-406C-AE87-55AAC274B21B}"/>
                </c:ext>
              </c:extLst>
            </c:dLbl>
            <c:dLbl>
              <c:idx val="8"/>
              <c:layout>
                <c:manualLayout>
                  <c:x val="1.43369175627240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8229-47A3-9964-1A1565898B7C}"/>
                </c:ext>
              </c:extLst>
            </c:dLbl>
            <c:dLbl>
              <c:idx val="11"/>
              <c:layout>
                <c:manualLayout>
                  <c:x val="1.433691756272388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8229-47A3-9964-1A1565898B7C}"/>
                </c:ext>
              </c:extLst>
            </c:dLbl>
            <c:dLbl>
              <c:idx val="12"/>
              <c:layout>
                <c:manualLayout>
                  <c:x val="-8.9605734767025085E-3"/>
                  <c:y val="-3.6832412523020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9E-406C-AE87-55AAC274B21B}"/>
                </c:ext>
              </c:extLst>
            </c:dLbl>
            <c:numFmt formatCode="0.0%;\-#;;" sourceLinked="0"/>
            <c:spPr>
              <a:solidFill>
                <a:srgbClr val="FFFFFF"/>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'32（問26）'!$AQ$10:$AQ$22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'32（問26）'!$AZ$10:$AZ$22</c:f>
              <c:numCache>
                <c:formatCode>0.0%</c:formatCode>
                <c:ptCount val="13"/>
                <c:pt idx="0">
                  <c:v>0</c:v>
                </c:pt>
                <c:pt idx="1">
                  <c:v>7.1942446043165471E-3</c:v>
                </c:pt>
                <c:pt idx="2">
                  <c:v>0</c:v>
                </c:pt>
                <c:pt idx="3">
                  <c:v>0</c:v>
                </c:pt>
                <c:pt idx="4">
                  <c:v>0</c:v>
                </c:pt>
                <c:pt idx="5">
                  <c:v>0</c:v>
                </c:pt>
                <c:pt idx="6">
                  <c:v>0</c:v>
                </c:pt>
                <c:pt idx="7">
                  <c:v>0</c:v>
                </c:pt>
                <c:pt idx="8">
                  <c:v>5.5865921787709499E-3</c:v>
                </c:pt>
                <c:pt idx="9">
                  <c:v>0</c:v>
                </c:pt>
                <c:pt idx="10">
                  <c:v>0</c:v>
                </c:pt>
                <c:pt idx="11">
                  <c:v>6.41025641025641E-3</c:v>
                </c:pt>
                <c:pt idx="12">
                  <c:v>0</c:v>
                </c:pt>
              </c:numCache>
            </c:numRef>
          </c:val>
          <c:extLst>
            <c:ext xmlns:c16="http://schemas.microsoft.com/office/drawing/2014/chart" uri="{C3380CC4-5D6E-409C-BE32-E72D297353CC}">
              <c16:uniqueId val="{00000042-8229-47A3-9964-1A1565898B7C}"/>
            </c:ext>
          </c:extLst>
        </c:ser>
        <c:ser>
          <c:idx val="9"/>
          <c:order val="9"/>
          <c:tx>
            <c:strRef>
              <c:f>'32（問26）'!$BA$9</c:f>
              <c:strCache>
                <c:ptCount val="1"/>
                <c:pt idx="0">
                  <c:v>雇用調整
していない</c:v>
                </c:pt>
              </c:strCache>
            </c:strRef>
          </c:tx>
          <c:spPr>
            <a:pattFill prst="narVert">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1.61290322580645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A3-4AF5-B55A-38CD93091150}"/>
                </c:ext>
              </c:extLst>
            </c:dLbl>
            <c:dLbl>
              <c:idx val="3"/>
              <c:layout>
                <c:manualLayout>
                  <c:x val="-1.792114695340501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8229-47A3-9964-1A1565898B7C}"/>
                </c:ext>
              </c:extLst>
            </c:dLbl>
            <c:dLbl>
              <c:idx val="4"/>
              <c:layout>
                <c:manualLayout>
                  <c:x val="5.37634408602150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8229-47A3-9964-1A1565898B7C}"/>
                </c:ext>
              </c:extLst>
            </c:dLbl>
            <c:dLbl>
              <c:idx val="5"/>
              <c:layout>
                <c:manualLayout>
                  <c:x val="7.1684587813620072E-3"/>
                  <c:y val="2.4554941682013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8229-47A3-9964-1A1565898B7C}"/>
                </c:ext>
              </c:extLst>
            </c:dLbl>
            <c:dLbl>
              <c:idx val="8"/>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8229-47A3-9964-1A1565898B7C}"/>
                </c:ext>
              </c:extLst>
            </c:dLbl>
            <c:dLbl>
              <c:idx val="11"/>
              <c:layout>
                <c:manualLayout>
                  <c:x val="1.6424378404312365E-2"/>
                  <c:y val="-5.1816727328995893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8229-47A3-9964-1A1565898B7C}"/>
                </c:ext>
              </c:extLst>
            </c:dLbl>
            <c:dLbl>
              <c:idx val="12"/>
              <c:layout>
                <c:manualLayout>
                  <c:x val="1.8169220782885877E-2"/>
                  <c:y val="1.114446329567925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8229-47A3-9964-1A1565898B7C}"/>
                </c:ext>
              </c:extLst>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'32（問26）'!$AQ$10:$AQ$22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'32（問26）'!$BA$10:$BA$22</c:f>
              <c:numCache>
                <c:formatCode>0.0%</c:formatCode>
                <c:ptCount val="13"/>
                <c:pt idx="0">
                  <c:v>0</c:v>
                </c:pt>
                <c:pt idx="1">
                  <c:v>0.1223021582733813</c:v>
                </c:pt>
                <c:pt idx="2">
                  <c:v>0.13970588235294118</c:v>
                </c:pt>
                <c:pt idx="3">
                  <c:v>7.407407407407407E-2</c:v>
                </c:pt>
                <c:pt idx="4">
                  <c:v>9.6774193548387094E-2</c:v>
                </c:pt>
                <c:pt idx="5">
                  <c:v>7.3170731707317069E-2</c:v>
                </c:pt>
                <c:pt idx="6">
                  <c:v>0.4</c:v>
                </c:pt>
                <c:pt idx="7">
                  <c:v>0.25</c:v>
                </c:pt>
                <c:pt idx="8">
                  <c:v>0.15083798882681565</c:v>
                </c:pt>
                <c:pt idx="9">
                  <c:v>0.17391304347826086</c:v>
                </c:pt>
                <c:pt idx="10">
                  <c:v>9.0909090909090912E-2</c:v>
                </c:pt>
                <c:pt idx="11">
                  <c:v>9.6153846153846159E-2</c:v>
                </c:pt>
                <c:pt idx="12">
                  <c:v>6.9124423963133647E-2</c:v>
                </c:pt>
              </c:numCache>
            </c:numRef>
          </c:val>
          <c:extLst>
            <c:ext xmlns:c16="http://schemas.microsoft.com/office/drawing/2014/chart" uri="{C3380CC4-5D6E-409C-BE32-E72D297353CC}">
              <c16:uniqueId val="{00000049-8229-47A3-9964-1A1565898B7C}"/>
            </c:ext>
          </c:extLst>
        </c:ser>
        <c:ser>
          <c:idx val="10"/>
          <c:order val="10"/>
          <c:tx>
            <c:strRef>
              <c:f>'32（問26）'!$BB$9</c:f>
              <c:strCache>
                <c:ptCount val="1"/>
                <c:pt idx="0">
                  <c:v>無回答</c:v>
                </c:pt>
              </c:strCache>
            </c:strRef>
          </c:tx>
          <c:spPr>
            <a:pattFill prst="pct20">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3.5842293906810036E-3"/>
                  <c:y val="2.4554941682013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98-46F6-8D4F-857981E1EDFD}"/>
                </c:ext>
              </c:extLst>
            </c:dLbl>
            <c:dLbl>
              <c:idx val="11"/>
              <c:layout>
                <c:manualLayout>
                  <c:x val="1.971326164874551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9E-406C-AE87-55AAC274B21B}"/>
                </c:ext>
              </c:extLst>
            </c:dLbl>
            <c:dLbl>
              <c:idx val="12"/>
              <c:layout>
                <c:manualLayout>
                  <c:x val="2.6881579318714193E-2"/>
                  <c:y val="-1.933459975074235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8229-47A3-9964-1A1565898B7C}"/>
                </c:ext>
              </c:extLst>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'32（問26）'!$AQ$10:$AQ$22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'32（問26）'!$BB$10:$BB$22</c:f>
              <c:numCache>
                <c:formatCode>0.0%</c:formatCode>
                <c:ptCount val="13"/>
                <c:pt idx="0">
                  <c:v>0</c:v>
                </c:pt>
                <c:pt idx="1">
                  <c:v>2.8776978417266189E-2</c:v>
                </c:pt>
                <c:pt idx="2">
                  <c:v>5.1470588235294115E-2</c:v>
                </c:pt>
                <c:pt idx="3">
                  <c:v>7.407407407407407E-2</c:v>
                </c:pt>
                <c:pt idx="4">
                  <c:v>3.2258064516129031E-2</c:v>
                </c:pt>
                <c:pt idx="5">
                  <c:v>4.878048780487805E-2</c:v>
                </c:pt>
                <c:pt idx="6">
                  <c:v>6.6666666666666666E-2</c:v>
                </c:pt>
                <c:pt idx="7">
                  <c:v>0</c:v>
                </c:pt>
                <c:pt idx="8">
                  <c:v>1.6759776536312849E-2</c:v>
                </c:pt>
                <c:pt idx="9">
                  <c:v>0</c:v>
                </c:pt>
                <c:pt idx="10">
                  <c:v>0</c:v>
                </c:pt>
                <c:pt idx="11">
                  <c:v>3.8461538461538464E-2</c:v>
                </c:pt>
                <c:pt idx="12">
                  <c:v>3.2258064516129031E-2</c:v>
                </c:pt>
              </c:numCache>
            </c:numRef>
          </c:val>
          <c:extLst>
            <c:ext xmlns:c16="http://schemas.microsoft.com/office/drawing/2014/chart" uri="{C3380CC4-5D6E-409C-BE32-E72D297353CC}">
              <c16:uniqueId val="{0000004B-8229-47A3-9964-1A1565898B7C}"/>
            </c:ext>
          </c:extLst>
        </c:ser>
        <c:dLbls>
          <c:showLegendKey val="0"/>
          <c:showVal val="0"/>
          <c:showCatName val="0"/>
          <c:showSerName val="0"/>
          <c:showPercent val="0"/>
          <c:showBubbleSize val="0"/>
        </c:dLbls>
        <c:gapWidth val="20"/>
        <c:overlap val="100"/>
        <c:axId val="89282432"/>
        <c:axId val="89283968"/>
      </c:barChart>
      <c:catAx>
        <c:axId val="892824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283968"/>
        <c:crosses val="autoZero"/>
        <c:auto val="1"/>
        <c:lblAlgn val="ctr"/>
        <c:lblOffset val="100"/>
        <c:tickLblSkip val="1"/>
        <c:tickMarkSkip val="1"/>
        <c:noMultiLvlLbl val="0"/>
      </c:catAx>
      <c:valAx>
        <c:axId val="8928396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282432"/>
        <c:crosses val="autoZero"/>
        <c:crossBetween val="between"/>
      </c:valAx>
      <c:spPr>
        <a:solidFill>
          <a:srgbClr val="FFFFFF"/>
        </a:solidFill>
        <a:ln w="25400">
          <a:noFill/>
        </a:ln>
      </c:spPr>
    </c:plotArea>
    <c:legend>
      <c:legendPos val="b"/>
      <c:layout>
        <c:manualLayout>
          <c:xMode val="edge"/>
          <c:yMode val="edge"/>
          <c:x val="2.8225806451612902E-2"/>
          <c:y val="0.87477134418971103"/>
          <c:w val="0.93682922699178739"/>
          <c:h val="0.1197055340458133"/>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ＭＳ Ｐゴシック"/>
                <a:ea typeface="ＭＳ Ｐゴシック"/>
                <a:cs typeface="ＭＳ Ｐゴシック"/>
              </a:defRPr>
            </a:pPr>
            <a:r>
              <a:rPr lang="ja-JP" altLang="en-US"/>
              <a:t>（雇用問題）</a:t>
            </a:r>
          </a:p>
        </c:rich>
      </c:tx>
      <c:layout>
        <c:manualLayout>
          <c:xMode val="edge"/>
          <c:yMode val="edge"/>
          <c:x val="2.4328468788228602E-3"/>
          <c:y val="1.6666666666666666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7498142053906282"/>
          <c:y val="0.24111181102362206"/>
          <c:w val="0.43926302428826591"/>
          <c:h val="0.65778022747156606"/>
        </c:manualLayout>
      </c:layout>
      <c:pie3DChart>
        <c:varyColors val="1"/>
        <c:ser>
          <c:idx val="0"/>
          <c:order val="0"/>
          <c:tx>
            <c:strRef>
              <c:f>'32（問26）'!$AQ$5</c:f>
              <c:strCache>
                <c:ptCount val="1"/>
                <c:pt idx="0">
                  <c:v>全　体</c:v>
                </c:pt>
              </c:strCache>
            </c:strRef>
          </c:tx>
          <c:spPr>
            <a:noFill/>
            <a:ln w="12700">
              <a:solidFill>
                <a:srgbClr val="000000"/>
              </a:solidFill>
              <a:prstDash val="solid"/>
            </a:ln>
          </c:spPr>
          <c:dPt>
            <c:idx val="0"/>
            <c:bubble3D val="0"/>
            <c:spPr>
              <a:solidFill>
                <a:srgbClr val="FFFFFF"/>
              </a:solidFill>
              <a:ln w="12700">
                <a:solidFill>
                  <a:srgbClr val="000000"/>
                </a:solidFill>
                <a:prstDash val="solid"/>
              </a:ln>
            </c:spPr>
            <c:extLst>
              <c:ext xmlns:c16="http://schemas.microsoft.com/office/drawing/2014/chart" uri="{C3380CC4-5D6E-409C-BE32-E72D297353CC}">
                <c16:uniqueId val="{00000001-7BED-4B7F-815E-7554FC651BB2}"/>
              </c:ext>
            </c:extLst>
          </c:dPt>
          <c:dPt>
            <c:idx val="1"/>
            <c:bubble3D val="0"/>
            <c:spPr>
              <a:solidFill>
                <a:srgbClr val="FFFFFF"/>
              </a:solidFill>
              <a:ln w="12700">
                <a:solidFill>
                  <a:srgbClr val="000000"/>
                </a:solidFill>
                <a:prstDash val="solid"/>
              </a:ln>
            </c:spPr>
            <c:extLst>
              <c:ext xmlns:c16="http://schemas.microsoft.com/office/drawing/2014/chart" uri="{C3380CC4-5D6E-409C-BE32-E72D297353CC}">
                <c16:uniqueId val="{00000003-7BED-4B7F-815E-7554FC651BB2}"/>
              </c:ext>
            </c:extLst>
          </c:dPt>
          <c:dPt>
            <c:idx val="2"/>
            <c:bubble3D val="0"/>
            <c:spPr>
              <a:pattFill prst="pct5">
                <a:fgClr>
                  <a:srgbClr xmlns:mc="http://schemas.openxmlformats.org/markup-compatibility/2006" xmlns:a14="http://schemas.microsoft.com/office/drawing/2010/main" val="333333" mc:Ignorable="a14" a14:legacySpreadsheetColorIndex="63"/>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7BED-4B7F-815E-7554FC651BB2}"/>
              </c:ext>
            </c:extLst>
          </c:dPt>
          <c:dPt>
            <c:idx val="3"/>
            <c:bubble3D val="0"/>
            <c:spPr>
              <a:pattFill prst="dkHorz">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7BED-4B7F-815E-7554FC651BB2}"/>
              </c:ext>
            </c:extLst>
          </c:dPt>
          <c:dPt>
            <c:idx val="4"/>
            <c:bubble3D val="0"/>
            <c:spPr>
              <a:solidFill>
                <a:srgbClr val="808080"/>
              </a:solidFill>
              <a:ln w="12700">
                <a:solidFill>
                  <a:srgbClr val="000000"/>
                </a:solidFill>
                <a:prstDash val="solid"/>
              </a:ln>
            </c:spPr>
            <c:extLst>
              <c:ext xmlns:c16="http://schemas.microsoft.com/office/drawing/2014/chart" uri="{C3380CC4-5D6E-409C-BE32-E72D297353CC}">
                <c16:uniqueId val="{00000009-7BED-4B7F-815E-7554FC651BB2}"/>
              </c:ext>
            </c:extLst>
          </c:dPt>
          <c:dPt>
            <c:idx val="5"/>
            <c:bubble3D val="0"/>
            <c:spPr>
              <a:pattFill prst="dash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B-7BED-4B7F-815E-7554FC651BB2}"/>
              </c:ext>
            </c:extLst>
          </c:dPt>
          <c:dPt>
            <c:idx val="6"/>
            <c:bubble3D val="0"/>
            <c:spPr>
              <a:pattFill prst="dkDnDi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D-7BED-4B7F-815E-7554FC651BB2}"/>
              </c:ext>
            </c:extLst>
          </c:dPt>
          <c:dPt>
            <c:idx val="7"/>
            <c:bubble3D val="0"/>
            <c:spPr>
              <a:pattFill prst="wave">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F-7BED-4B7F-815E-7554FC651BB2}"/>
              </c:ext>
            </c:extLst>
          </c:dPt>
          <c:dPt>
            <c:idx val="8"/>
            <c:bubble3D val="0"/>
            <c:spPr>
              <a:pattFill prst="nar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1-7BED-4B7F-815E-7554FC651BB2}"/>
              </c:ext>
            </c:extLst>
          </c:dPt>
          <c:dPt>
            <c:idx val="9"/>
            <c:bubble3D val="0"/>
            <c:spPr>
              <a:pattFill prst="narVert">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3-7BED-4B7F-815E-7554FC651BB2}"/>
              </c:ext>
            </c:extLst>
          </c:dPt>
          <c:dPt>
            <c:idx val="10"/>
            <c:bubble3D val="0"/>
            <c:spPr>
              <a:pattFill prst="pct20">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5-7BED-4B7F-815E-7554FC651BB2}"/>
              </c:ext>
            </c:extLst>
          </c:dPt>
          <c:dLbls>
            <c:dLbl>
              <c:idx val="0"/>
              <c:layout>
                <c:manualLayout>
                  <c:x val="5.5834869656610213E-2"/>
                  <c:y val="-0.1709700787401574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ED-4B7F-815E-7554FC651BB2}"/>
                </c:ext>
              </c:extLst>
            </c:dLbl>
            <c:dLbl>
              <c:idx val="1"/>
              <c:layout>
                <c:manualLayout>
                  <c:x val="6.0730198659522047E-2"/>
                  <c:y val="-0.10215328083989501"/>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ED-4B7F-815E-7554FC651BB2}"/>
                </c:ext>
              </c:extLst>
            </c:dLbl>
            <c:dLbl>
              <c:idx val="2"/>
              <c:layout>
                <c:manualLayout>
                  <c:x val="-2.2164406692051896E-2"/>
                  <c:y val="-4.978477690288717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ED-4B7F-815E-7554FC651BB2}"/>
                </c:ext>
              </c:extLst>
            </c:dLbl>
            <c:dLbl>
              <c:idx val="3"/>
              <c:layout>
                <c:manualLayout>
                  <c:x val="-9.2316545770947125E-2"/>
                  <c:y val="0.1162194225721784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ED-4B7F-815E-7554FC651BB2}"/>
                </c:ext>
              </c:extLst>
            </c:dLbl>
            <c:dLbl>
              <c:idx val="4"/>
              <c:layout>
                <c:manualLayout>
                  <c:x val="7.3529408386314943E-2"/>
                  <c:y val="0.14146106736657918"/>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BED-4B7F-815E-7554FC651BB2}"/>
                </c:ext>
              </c:extLst>
            </c:dLbl>
            <c:dLbl>
              <c:idx val="5"/>
              <c:layout>
                <c:manualLayout>
                  <c:x val="-1.3784524199245335E-2"/>
                  <c:y val="0.23459492563429571"/>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BED-4B7F-815E-7554FC651BB2}"/>
                </c:ext>
              </c:extLst>
            </c:dLbl>
            <c:dLbl>
              <c:idx val="6"/>
              <c:layout>
                <c:manualLayout>
                  <c:x val="-3.9780147831630454E-2"/>
                  <c:y val="6.75100612423447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BED-4B7F-815E-7554FC651BB2}"/>
                </c:ext>
              </c:extLst>
            </c:dLbl>
            <c:dLbl>
              <c:idx val="7"/>
              <c:layout>
                <c:manualLayout>
                  <c:x val="-6.8725052694452587E-2"/>
                  <c:y val="7.6899387576552522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BED-4B7F-815E-7554FC651BB2}"/>
                </c:ext>
              </c:extLst>
            </c:dLbl>
            <c:dLbl>
              <c:idx val="8"/>
              <c:layout>
                <c:manualLayout>
                  <c:x val="-0.12677153867801536"/>
                  <c:y val="-5.8929308836395432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14930696026235232"/>
                      <c:h val="0.10420017497812771"/>
                    </c:manualLayout>
                  </c15:layout>
                </c:ext>
                <c:ext xmlns:c16="http://schemas.microsoft.com/office/drawing/2014/chart" uri="{C3380CC4-5D6E-409C-BE32-E72D297353CC}">
                  <c16:uniqueId val="{00000011-7BED-4B7F-815E-7554FC651BB2}"/>
                </c:ext>
              </c:extLst>
            </c:dLbl>
            <c:dLbl>
              <c:idx val="9"/>
              <c:layout>
                <c:manualLayout>
                  <c:x val="3.9072347903995559E-2"/>
                  <c:y val="-2.734208223972003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BED-4B7F-815E-7554FC651BB2}"/>
                </c:ext>
              </c:extLst>
            </c:dLbl>
            <c:dLbl>
              <c:idx val="10"/>
              <c:layout>
                <c:manualLayout>
                  <c:x val="-0.13380451076000624"/>
                  <c:y val="-0.15739177602799651"/>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BED-4B7F-815E-7554FC651BB2}"/>
                </c:ext>
              </c:extLst>
            </c:dLbl>
            <c:spPr>
              <a:noFill/>
              <a:ln>
                <a:noFill/>
              </a:ln>
              <a:effectLst/>
            </c:spPr>
            <c:txPr>
              <a:bodyPr vertOverflow="clip" horzOverflow="clip" wrap="none"/>
              <a:lstStyle/>
              <a:p>
                <a:pPr>
                  <a:defRPr sz="88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15:spPr xmlns:c15="http://schemas.microsoft.com/office/drawing/2012/chart">
                  <a:prstGeom prst="rect">
                    <a:avLst/>
                  </a:prstGeom>
                </c15:spPr>
              </c:ext>
            </c:extLst>
          </c:dLbls>
          <c:cat>
            <c:strRef>
              <c:f>'32（問26）'!$AR$4:$BB$4</c:f>
              <c:strCache>
                <c:ptCount val="11"/>
                <c:pt idx="0">
                  <c:v>大量退職</c:v>
                </c:pt>
                <c:pt idx="1">
                  <c:v>若年層
定着率</c:v>
                </c:pt>
                <c:pt idx="2">
                  <c:v>女性
労働環境</c:v>
                </c:pt>
                <c:pt idx="3">
                  <c:v>人材確保</c:v>
                </c:pt>
                <c:pt idx="4">
                  <c:v>高齢化</c:v>
                </c:pt>
                <c:pt idx="5">
                  <c:v>時間
短縮</c:v>
                </c:pt>
                <c:pt idx="6">
                  <c:v>福利
充実</c:v>
                </c:pt>
                <c:pt idx="7">
                  <c:v>人件費
高騰</c:v>
                </c:pt>
                <c:pt idx="8">
                  <c:v>その他</c:v>
                </c:pt>
                <c:pt idx="9">
                  <c:v>雇用調整
していない</c:v>
                </c:pt>
                <c:pt idx="10">
                  <c:v>無回答</c:v>
                </c:pt>
              </c:strCache>
            </c:strRef>
          </c:cat>
          <c:val>
            <c:numRef>
              <c:f>'32（問26）'!$AR$5:$BB$5</c:f>
              <c:numCache>
                <c:formatCode>0.0%</c:formatCode>
                <c:ptCount val="11"/>
                <c:pt idx="0">
                  <c:v>6.2555853440571943E-3</c:v>
                </c:pt>
                <c:pt idx="1">
                  <c:v>9.8302055406613048E-2</c:v>
                </c:pt>
                <c:pt idx="2">
                  <c:v>1.7873100983020553E-2</c:v>
                </c:pt>
                <c:pt idx="3">
                  <c:v>0.36729222520107241</c:v>
                </c:pt>
                <c:pt idx="4">
                  <c:v>0.20822162645218945</c:v>
                </c:pt>
                <c:pt idx="5">
                  <c:v>2.4128686327077747E-2</c:v>
                </c:pt>
                <c:pt idx="6">
                  <c:v>1.161751563896336E-2</c:v>
                </c:pt>
                <c:pt idx="7">
                  <c:v>0.11528150134048257</c:v>
                </c:pt>
                <c:pt idx="8">
                  <c:v>2.6809651474530832E-3</c:v>
                </c:pt>
                <c:pt idx="9">
                  <c:v>0.11528150134048257</c:v>
                </c:pt>
                <c:pt idx="10">
                  <c:v>3.3065236818588022E-2</c:v>
                </c:pt>
              </c:numCache>
            </c:numRef>
          </c:val>
          <c:extLst>
            <c:ext xmlns:c16="http://schemas.microsoft.com/office/drawing/2014/chart" uri="{C3380CC4-5D6E-409C-BE32-E72D297353CC}">
              <c16:uniqueId val="{00000016-7BED-4B7F-815E-7554FC651BB2}"/>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1990236450203027"/>
          <c:y val="3.6666666666666667E-2"/>
          <c:w val="0.2654465675379199"/>
          <c:h val="0.92333648293963255"/>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77712031558185402"/>
          <c:y val="4.0481281945020028E-2"/>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ｺﾞｼｯｸM"/>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8343195266272189"/>
          <c:y val="0.19148936170212766"/>
          <c:w val="0.49013806706114399"/>
          <c:h val="0.80851063829787229"/>
        </c:manualLayout>
      </c:layout>
      <c:pie3DChart>
        <c:varyColors val="1"/>
        <c:ser>
          <c:idx val="0"/>
          <c:order val="0"/>
          <c:tx>
            <c:strRef>
              <c:f>'33（問20）'!$BC$5</c:f>
              <c:strCache>
                <c:ptCount val="1"/>
                <c:pt idx="0">
                  <c:v>全　体</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5452-45BA-BEF9-27F1280545F8}"/>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5452-45BA-BEF9-27F1280545F8}"/>
              </c:ext>
            </c:extLst>
          </c:dPt>
          <c:dPt>
            <c:idx val="2"/>
            <c:bubble3D val="0"/>
            <c:spPr>
              <a:pattFill prst="pct10"/>
              <a:ln w="12700">
                <a:solidFill>
                  <a:schemeClr val="tx1"/>
                </a:solidFill>
                <a:prstDash val="solid"/>
              </a:ln>
            </c:spPr>
            <c:extLst>
              <c:ext xmlns:c16="http://schemas.microsoft.com/office/drawing/2014/chart" uri="{C3380CC4-5D6E-409C-BE32-E72D297353CC}">
                <c16:uniqueId val="{00000005-5452-45BA-BEF9-27F1280545F8}"/>
              </c:ext>
            </c:extLst>
          </c:dPt>
          <c:dLbls>
            <c:dLbl>
              <c:idx val="0"/>
              <c:layout>
                <c:manualLayout>
                  <c:x val="0.14793272142757302"/>
                  <c:y val="-9.515789473684210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452-45BA-BEF9-27F1280545F8}"/>
                </c:ext>
              </c:extLst>
            </c:dLbl>
            <c:dLbl>
              <c:idx val="1"/>
              <c:layout>
                <c:manualLayout>
                  <c:x val="-0.11062790228144559"/>
                  <c:y val="0.15842022378781598"/>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4059171597633136"/>
                      <c:h val="0.26736842105263159"/>
                    </c:manualLayout>
                  </c15:layout>
                </c:ext>
                <c:ext xmlns:c16="http://schemas.microsoft.com/office/drawing/2014/chart" uri="{C3380CC4-5D6E-409C-BE32-E72D297353CC}">
                  <c16:uniqueId val="{00000003-5452-45BA-BEF9-27F1280545F8}"/>
                </c:ext>
              </c:extLst>
            </c:dLbl>
            <c:dLbl>
              <c:idx val="2"/>
              <c:layout>
                <c:manualLayout>
                  <c:x val="-7.9352995076798827E-2"/>
                  <c:y val="-3.3695261776488547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452-45BA-BEF9-27F1280545F8}"/>
                </c:ext>
              </c:extLst>
            </c:dLbl>
            <c:spPr>
              <a:noFill/>
              <a:ln>
                <a:noFill/>
              </a:ln>
              <a:effectLst/>
            </c:spPr>
            <c:txPr>
              <a:bodyPr/>
              <a:lstStyle/>
              <a:p>
                <a:pPr>
                  <a:defRPr sz="900">
                    <a:latin typeface="+mn-ea"/>
                    <a:ea typeface="+mn-ea"/>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'33（問20）'!$BD$4:$BF$4</c:f>
              <c:strCache>
                <c:ptCount val="3"/>
                <c:pt idx="0">
                  <c:v>行っている</c:v>
                </c:pt>
                <c:pt idx="1">
                  <c:v>行っていない</c:v>
                </c:pt>
                <c:pt idx="2">
                  <c:v>無回答</c:v>
                </c:pt>
              </c:strCache>
            </c:strRef>
          </c:cat>
          <c:val>
            <c:numRef>
              <c:f>'33（問20）'!$BD$5:$BF$5</c:f>
              <c:numCache>
                <c:formatCode>0.0%</c:formatCode>
                <c:ptCount val="3"/>
                <c:pt idx="0">
                  <c:v>0.85880250223413768</c:v>
                </c:pt>
                <c:pt idx="1">
                  <c:v>0.1126005361930295</c:v>
                </c:pt>
                <c:pt idx="2">
                  <c:v>2.8596961572832886E-2</c:v>
                </c:pt>
              </c:numCache>
            </c:numRef>
          </c:val>
          <c:extLst>
            <c:ext xmlns:c16="http://schemas.microsoft.com/office/drawing/2014/chart" uri="{C3380CC4-5D6E-409C-BE32-E72D297353CC}">
              <c16:uniqueId val="{00000006-5452-45BA-BEF9-27F1280545F8}"/>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1597633136094674"/>
          <c:y val="0.21808510638297873"/>
          <c:w val="0.24822469676497538"/>
          <c:h val="0.30143407605964145"/>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ｺﾞｼｯｸM"/>
          <a:ea typeface="HGｺﾞｼｯｸM"/>
          <a:cs typeface="HGｺﾞｼｯｸM"/>
        </a:defRPr>
      </a:pPr>
      <a:endParaRPr lang="ja-JP"/>
    </a:p>
  </c:txPr>
  <c:printSettings>
    <c:headerFooter alignWithMargins="0"/>
    <c:pageMargins b="1" l="0.75" r="0.75" t="1" header="0.51200000000000001" footer="0.512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2.2624434389140271E-2"/>
          <c:y val="1.1848341232227487E-2"/>
        </c:manualLayout>
      </c:layout>
      <c:overlay val="0"/>
      <c:spPr>
        <a:noFill/>
        <a:ln w="25400">
          <a:noFill/>
        </a:ln>
      </c:spPr>
    </c:title>
    <c:autoTitleDeleted val="0"/>
    <c:plotArea>
      <c:layout>
        <c:manualLayout>
          <c:layoutTarget val="inner"/>
          <c:xMode val="edge"/>
          <c:yMode val="edge"/>
          <c:x val="0.14781318906307306"/>
          <c:y val="5.2132701421800945E-2"/>
          <c:w val="0.70889998836371781"/>
          <c:h val="0.88151658767772512"/>
        </c:manualLayout>
      </c:layout>
      <c:barChart>
        <c:barDir val="bar"/>
        <c:grouping val="percentStacked"/>
        <c:varyColors val="0"/>
        <c:ser>
          <c:idx val="0"/>
          <c:order val="0"/>
          <c:tx>
            <c:strRef>
              <c:f>'33（問20）'!$BD$9</c:f>
              <c:strCache>
                <c:ptCount val="1"/>
                <c:pt idx="0">
                  <c:v>行っている</c:v>
                </c:pt>
              </c:strCache>
            </c:strRef>
          </c:tx>
          <c:spPr>
            <a:pattFill prst="pct60">
              <a:fgClr>
                <a:schemeClr val="tx1"/>
              </a:fgClr>
              <a:bgClr>
                <a:schemeClr val="bg1"/>
              </a:bgClr>
            </a:pattFill>
            <a:ln w="12700">
              <a:solidFill>
                <a:srgbClr val="000000"/>
              </a:solidFill>
              <a:prstDash val="solid"/>
            </a:ln>
          </c:spPr>
          <c:invertIfNegative val="0"/>
          <c:dLbls>
            <c:dLbl>
              <c:idx val="3"/>
              <c:layout>
                <c:manualLayout>
                  <c:x val="2.4731660847308067E-2"/>
                  <c:y val="2.067395603985458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5E-4582-A6A5-188E358EE38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'33（問20）'!$BC$10:$BC$22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'33（問20）'!$BD$10:$BD$22</c:f>
              <c:numCache>
                <c:formatCode>0.0%</c:formatCode>
                <c:ptCount val="13"/>
                <c:pt idx="0">
                  <c:v>0</c:v>
                </c:pt>
                <c:pt idx="1">
                  <c:v>0.86330935251798557</c:v>
                </c:pt>
                <c:pt idx="2">
                  <c:v>0.88235294117647056</c:v>
                </c:pt>
                <c:pt idx="3">
                  <c:v>0.88888888888888884</c:v>
                </c:pt>
                <c:pt idx="4">
                  <c:v>0.90322580645161288</c:v>
                </c:pt>
                <c:pt idx="5">
                  <c:v>0.65853658536585369</c:v>
                </c:pt>
                <c:pt idx="6">
                  <c:v>0.8666666666666667</c:v>
                </c:pt>
                <c:pt idx="7">
                  <c:v>0.95</c:v>
                </c:pt>
                <c:pt idx="8">
                  <c:v>0.85474860335195535</c:v>
                </c:pt>
                <c:pt idx="9">
                  <c:v>0.86956521739130432</c:v>
                </c:pt>
                <c:pt idx="10">
                  <c:v>1</c:v>
                </c:pt>
                <c:pt idx="11">
                  <c:v>0.91666666666666663</c:v>
                </c:pt>
                <c:pt idx="12">
                  <c:v>0.78801843317972353</c:v>
                </c:pt>
              </c:numCache>
            </c:numRef>
          </c:val>
          <c:extLst>
            <c:ext xmlns:c16="http://schemas.microsoft.com/office/drawing/2014/chart" uri="{C3380CC4-5D6E-409C-BE32-E72D297353CC}">
              <c16:uniqueId val="{00000001-D95E-4582-A6A5-188E358EE38B}"/>
            </c:ext>
          </c:extLst>
        </c:ser>
        <c:ser>
          <c:idx val="1"/>
          <c:order val="1"/>
          <c:tx>
            <c:strRef>
              <c:f>'33（問20）'!$BE$9</c:f>
              <c:strCache>
                <c:ptCount val="1"/>
                <c:pt idx="0">
                  <c:v>行っていない</c:v>
                </c:pt>
              </c:strCache>
            </c:strRef>
          </c:tx>
          <c:spPr>
            <a:solidFill>
              <a:schemeClr val="bg1"/>
            </a:solidFill>
            <a:ln w="12700">
              <a:solidFill>
                <a:srgbClr val="000000"/>
              </a:solidFill>
              <a:prstDash val="solid"/>
            </a:ln>
          </c:spPr>
          <c:invertIfNegative val="0"/>
          <c:dLbls>
            <c:dLbl>
              <c:idx val="3"/>
              <c:layout>
                <c:manualLayout>
                  <c:x val="-6.033182503770739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5E-4582-A6A5-188E358EE38B}"/>
                </c:ext>
              </c:extLst>
            </c:dLbl>
            <c:dLbl>
              <c:idx val="5"/>
              <c:layout>
                <c:manualLayout>
                  <c:x val="-1.3988525610807717E-2"/>
                  <c:y val="-1.61610130487252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5E-4582-A6A5-188E358EE38B}"/>
                </c:ext>
              </c:extLst>
            </c:dLbl>
            <c:dLbl>
              <c:idx val="10"/>
              <c:layout>
                <c:manualLayout>
                  <c:x val="-3.1022751115386594E-2"/>
                  <c:y val="-1.43374258312497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5E-4582-A6A5-188E358EE38B}"/>
                </c:ext>
              </c:extLst>
            </c:dLbl>
            <c:dLbl>
              <c:idx val="11"/>
              <c:layout>
                <c:manualLayout>
                  <c:x val="-8.3756079309208857E-3"/>
                  <c:y val="2.438083865109019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5E-4582-A6A5-188E358EE38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'33（問20）'!$BC$10:$BC$22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'33（問20）'!$BE$10:$BE$22</c:f>
              <c:numCache>
                <c:formatCode>0.0%</c:formatCode>
                <c:ptCount val="13"/>
                <c:pt idx="0">
                  <c:v>0</c:v>
                </c:pt>
                <c:pt idx="1">
                  <c:v>0.11510791366906475</c:v>
                </c:pt>
                <c:pt idx="2">
                  <c:v>5.1470588235294115E-2</c:v>
                </c:pt>
                <c:pt idx="3">
                  <c:v>7.407407407407407E-2</c:v>
                </c:pt>
                <c:pt idx="4">
                  <c:v>7.7419354838709681E-2</c:v>
                </c:pt>
                <c:pt idx="5">
                  <c:v>0.29268292682926828</c:v>
                </c:pt>
                <c:pt idx="6">
                  <c:v>0.13333333333333333</c:v>
                </c:pt>
                <c:pt idx="7">
                  <c:v>0.05</c:v>
                </c:pt>
                <c:pt idx="8">
                  <c:v>0.13407821229050279</c:v>
                </c:pt>
                <c:pt idx="9">
                  <c:v>4.3478260869565216E-2</c:v>
                </c:pt>
                <c:pt idx="10">
                  <c:v>0</c:v>
                </c:pt>
                <c:pt idx="11">
                  <c:v>5.7692307692307696E-2</c:v>
                </c:pt>
                <c:pt idx="12">
                  <c:v>0.18433179723502305</c:v>
                </c:pt>
              </c:numCache>
            </c:numRef>
          </c:val>
          <c:extLst>
            <c:ext xmlns:c16="http://schemas.microsoft.com/office/drawing/2014/chart" uri="{C3380CC4-5D6E-409C-BE32-E72D297353CC}">
              <c16:uniqueId val="{00000006-D95E-4582-A6A5-188E358EE38B}"/>
            </c:ext>
          </c:extLst>
        </c:ser>
        <c:ser>
          <c:idx val="2"/>
          <c:order val="2"/>
          <c:tx>
            <c:strRef>
              <c:f>'33（問20）'!$BF$9</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2.5766824787001145E-2"/>
                  <c:y val="-8.90746476595638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95E-4582-A6A5-188E358EE38B}"/>
                </c:ext>
              </c:extLst>
            </c:dLbl>
            <c:dLbl>
              <c:idx val="8"/>
              <c:layout>
                <c:manualLayout>
                  <c:x val="9.9539366832414392E-3"/>
                  <c:y val="-1.980818748367331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95E-4582-A6A5-188E358EE38B}"/>
                </c:ext>
              </c:extLst>
            </c:dLbl>
            <c:dLbl>
              <c:idx val="11"/>
              <c:layout>
                <c:manualLayout>
                  <c:x val="1.80995475113122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96-4C8F-90D0-586F61331DDC}"/>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'33（問20）'!$BC$10:$BC$22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'33（問20）'!$BF$10:$BF$22</c:f>
              <c:numCache>
                <c:formatCode>0.0%</c:formatCode>
                <c:ptCount val="13"/>
                <c:pt idx="0">
                  <c:v>0</c:v>
                </c:pt>
                <c:pt idx="1">
                  <c:v>2.1582733812949641E-2</c:v>
                </c:pt>
                <c:pt idx="2">
                  <c:v>6.6176470588235295E-2</c:v>
                </c:pt>
                <c:pt idx="3">
                  <c:v>3.7037037037037035E-2</c:v>
                </c:pt>
                <c:pt idx="4">
                  <c:v>1.935483870967742E-2</c:v>
                </c:pt>
                <c:pt idx="5">
                  <c:v>4.878048780487805E-2</c:v>
                </c:pt>
                <c:pt idx="6">
                  <c:v>0</c:v>
                </c:pt>
                <c:pt idx="7">
                  <c:v>0</c:v>
                </c:pt>
                <c:pt idx="8">
                  <c:v>1.11731843575419E-2</c:v>
                </c:pt>
                <c:pt idx="9">
                  <c:v>8.6956521739130432E-2</c:v>
                </c:pt>
                <c:pt idx="10">
                  <c:v>0</c:v>
                </c:pt>
                <c:pt idx="11">
                  <c:v>2.564102564102564E-2</c:v>
                </c:pt>
                <c:pt idx="12">
                  <c:v>2.7649769585253458E-2</c:v>
                </c:pt>
              </c:numCache>
            </c:numRef>
          </c:val>
          <c:extLst>
            <c:ext xmlns:c16="http://schemas.microsoft.com/office/drawing/2014/chart" uri="{C3380CC4-5D6E-409C-BE32-E72D297353CC}">
              <c16:uniqueId val="{00000009-D95E-4582-A6A5-188E358EE38B}"/>
            </c:ext>
          </c:extLst>
        </c:ser>
        <c:dLbls>
          <c:showLegendKey val="0"/>
          <c:showVal val="0"/>
          <c:showCatName val="0"/>
          <c:showSerName val="0"/>
          <c:showPercent val="0"/>
          <c:showBubbleSize val="0"/>
        </c:dLbls>
        <c:gapWidth val="30"/>
        <c:overlap val="100"/>
        <c:axId val="89618304"/>
        <c:axId val="89619840"/>
      </c:barChart>
      <c:catAx>
        <c:axId val="896183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619840"/>
        <c:crosses val="autoZero"/>
        <c:auto val="1"/>
        <c:lblAlgn val="ctr"/>
        <c:lblOffset val="100"/>
        <c:tickLblSkip val="1"/>
        <c:tickMarkSkip val="1"/>
        <c:noMultiLvlLbl val="0"/>
      </c:catAx>
      <c:valAx>
        <c:axId val="896198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618304"/>
        <c:crosses val="autoZero"/>
        <c:crossBetween val="between"/>
      </c:valAx>
      <c:spPr>
        <a:noFill/>
        <a:ln w="25400">
          <a:noFill/>
        </a:ln>
      </c:spPr>
    </c:plotArea>
    <c:legend>
      <c:legendPos val="r"/>
      <c:layout>
        <c:manualLayout>
          <c:xMode val="edge"/>
          <c:yMode val="edge"/>
          <c:x val="0.89291227736804391"/>
          <c:y val="0.3127962085308057"/>
          <c:w val="0.10105596528940664"/>
          <c:h val="0.4312796208530805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2.7067669172932331E-2"/>
          <c:y val="1.984126984126984E-2"/>
        </c:manualLayout>
      </c:layout>
      <c:overlay val="0"/>
      <c:spPr>
        <a:noFill/>
        <a:ln w="25400">
          <a:noFill/>
        </a:ln>
      </c:spPr>
    </c:title>
    <c:autoTitleDeleted val="0"/>
    <c:plotArea>
      <c:layout>
        <c:manualLayout>
          <c:layoutTarget val="inner"/>
          <c:xMode val="edge"/>
          <c:yMode val="edge"/>
          <c:x val="0.13383458646616542"/>
          <c:y val="9.5238464310765089E-2"/>
          <c:w val="0.72030075187969922"/>
          <c:h val="0.79365386925637582"/>
        </c:manualLayout>
      </c:layout>
      <c:barChart>
        <c:barDir val="bar"/>
        <c:grouping val="percentStacked"/>
        <c:varyColors val="0"/>
        <c:ser>
          <c:idx val="0"/>
          <c:order val="0"/>
          <c:tx>
            <c:strRef>
              <c:f>'33（問20）'!$BD$27</c:f>
              <c:strCache>
                <c:ptCount val="1"/>
                <c:pt idx="0">
                  <c:v>行っている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'33（問20）'!$BC$28:$BC$33</c:f>
              <c:strCache>
                <c:ptCount val="6"/>
                <c:pt idx="0">
                  <c:v>100人以上</c:v>
                </c:pt>
                <c:pt idx="1">
                  <c:v>50～99人</c:v>
                </c:pt>
                <c:pt idx="2">
                  <c:v>30～49人</c:v>
                </c:pt>
                <c:pt idx="3">
                  <c:v>10～29人</c:v>
                </c:pt>
                <c:pt idx="4">
                  <c:v>5～9人</c:v>
                </c:pt>
                <c:pt idx="5">
                  <c:v>1～4人</c:v>
                </c:pt>
              </c:strCache>
            </c:strRef>
          </c:cat>
          <c:val>
            <c:numRef>
              <c:f>'33（問20）'!$BD$28:$BD$33</c:f>
              <c:numCache>
                <c:formatCode>0.0%</c:formatCode>
                <c:ptCount val="6"/>
                <c:pt idx="0">
                  <c:v>1</c:v>
                </c:pt>
                <c:pt idx="1">
                  <c:v>0.92592592592592593</c:v>
                </c:pt>
                <c:pt idx="2">
                  <c:v>0.90476190476190477</c:v>
                </c:pt>
                <c:pt idx="3">
                  <c:v>0.88051948051948048</c:v>
                </c:pt>
                <c:pt idx="4">
                  <c:v>0.87688442211055273</c:v>
                </c:pt>
                <c:pt idx="5">
                  <c:v>0.74641148325358853</c:v>
                </c:pt>
              </c:numCache>
            </c:numRef>
          </c:val>
          <c:extLst>
            <c:ext xmlns:c16="http://schemas.microsoft.com/office/drawing/2014/chart" uri="{C3380CC4-5D6E-409C-BE32-E72D297353CC}">
              <c16:uniqueId val="{00000000-8057-4A8B-83D6-A5742CF977FC}"/>
            </c:ext>
          </c:extLst>
        </c:ser>
        <c:ser>
          <c:idx val="1"/>
          <c:order val="1"/>
          <c:tx>
            <c:strRef>
              <c:f>'33（問20）'!$BE$27</c:f>
              <c:strCache>
                <c:ptCount val="1"/>
                <c:pt idx="0">
                  <c:v>行っていない</c:v>
                </c:pt>
              </c:strCache>
            </c:strRef>
          </c:tx>
          <c:spPr>
            <a:solidFill>
              <a:schemeClr val="bg1"/>
            </a:solidFill>
            <a:ln w="12700">
              <a:solidFill>
                <a:srgbClr val="000000"/>
              </a:solidFill>
              <a:prstDash val="solid"/>
            </a:ln>
          </c:spPr>
          <c:invertIfNegative val="0"/>
          <c:dLbls>
            <c:dLbl>
              <c:idx val="1"/>
              <c:layout>
                <c:manualLayout>
                  <c:x val="-2.6246719160104987E-3"/>
                  <c:y val="-1.587301587301587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57-4A8B-83D6-A5742CF977FC}"/>
                </c:ext>
              </c:extLst>
            </c:dLbl>
            <c:dLbl>
              <c:idx val="2"/>
              <c:layout>
                <c:manualLayout>
                  <c:x val="-1.0861800169715774E-2"/>
                  <c:y val="1.05820105820096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57-4A8B-83D6-A5742CF977FC}"/>
                </c:ext>
              </c:extLst>
            </c:dLbl>
            <c:dLbl>
              <c:idx val="3"/>
              <c:layout>
                <c:manualLayout>
                  <c:x val="-9.7413612772088553E-3"/>
                  <c:y val="2.38080834735614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57-4A8B-83D6-A5742CF977FC}"/>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'33（問20）'!$BC$28:$BC$33</c:f>
              <c:strCache>
                <c:ptCount val="6"/>
                <c:pt idx="0">
                  <c:v>100人以上</c:v>
                </c:pt>
                <c:pt idx="1">
                  <c:v>50～99人</c:v>
                </c:pt>
                <c:pt idx="2">
                  <c:v>30～49人</c:v>
                </c:pt>
                <c:pt idx="3">
                  <c:v>10～29人</c:v>
                </c:pt>
                <c:pt idx="4">
                  <c:v>5～9人</c:v>
                </c:pt>
                <c:pt idx="5">
                  <c:v>1～4人</c:v>
                </c:pt>
              </c:strCache>
            </c:strRef>
          </c:cat>
          <c:val>
            <c:numRef>
              <c:f>'33（問20）'!$BE$28:$BE$33</c:f>
              <c:numCache>
                <c:formatCode>0.0%</c:formatCode>
                <c:ptCount val="6"/>
                <c:pt idx="0">
                  <c:v>0</c:v>
                </c:pt>
                <c:pt idx="1">
                  <c:v>7.407407407407407E-2</c:v>
                </c:pt>
                <c:pt idx="2">
                  <c:v>5.9523809523809521E-2</c:v>
                </c:pt>
                <c:pt idx="3">
                  <c:v>0.1038961038961039</c:v>
                </c:pt>
                <c:pt idx="4">
                  <c:v>9.0452261306532666E-2</c:v>
                </c:pt>
                <c:pt idx="5">
                  <c:v>0.20574162679425836</c:v>
                </c:pt>
              </c:numCache>
            </c:numRef>
          </c:val>
          <c:extLst>
            <c:ext xmlns:c16="http://schemas.microsoft.com/office/drawing/2014/chart" uri="{C3380CC4-5D6E-409C-BE32-E72D297353CC}">
              <c16:uniqueId val="{00000004-8057-4A8B-83D6-A5742CF977FC}"/>
            </c:ext>
          </c:extLst>
        </c:ser>
        <c:ser>
          <c:idx val="2"/>
          <c:order val="2"/>
          <c:tx>
            <c:strRef>
              <c:f>'33（問20）'!$BF$27</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1"/>
              <c:layout>
                <c:manualLayout>
                  <c:x val="2.80701754385964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67-4915-9000-F7FC2D1AF8A7}"/>
                </c:ext>
              </c:extLst>
            </c:dLbl>
            <c:dLbl>
              <c:idx val="2"/>
              <c:layout>
                <c:manualLayout>
                  <c:x val="1.804511278195488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67-4915-9000-F7FC2D1AF8A7}"/>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'33（問20）'!$BC$28:$BC$33</c:f>
              <c:strCache>
                <c:ptCount val="6"/>
                <c:pt idx="0">
                  <c:v>100人以上</c:v>
                </c:pt>
                <c:pt idx="1">
                  <c:v>50～99人</c:v>
                </c:pt>
                <c:pt idx="2">
                  <c:v>30～49人</c:v>
                </c:pt>
                <c:pt idx="3">
                  <c:v>10～29人</c:v>
                </c:pt>
                <c:pt idx="4">
                  <c:v>5～9人</c:v>
                </c:pt>
                <c:pt idx="5">
                  <c:v>1～4人</c:v>
                </c:pt>
              </c:strCache>
            </c:strRef>
          </c:cat>
          <c:val>
            <c:numRef>
              <c:f>'33（問20）'!$BF$28:$BF$33</c:f>
              <c:numCache>
                <c:formatCode>0.0%</c:formatCode>
                <c:ptCount val="6"/>
                <c:pt idx="0">
                  <c:v>0</c:v>
                </c:pt>
                <c:pt idx="1">
                  <c:v>0</c:v>
                </c:pt>
                <c:pt idx="2">
                  <c:v>3.5714285714285712E-2</c:v>
                </c:pt>
                <c:pt idx="3">
                  <c:v>1.5584415584415584E-2</c:v>
                </c:pt>
                <c:pt idx="4">
                  <c:v>3.2663316582914576E-2</c:v>
                </c:pt>
                <c:pt idx="5">
                  <c:v>4.784688995215311E-2</c:v>
                </c:pt>
              </c:numCache>
            </c:numRef>
          </c:val>
          <c:extLst>
            <c:ext xmlns:c16="http://schemas.microsoft.com/office/drawing/2014/chart" uri="{C3380CC4-5D6E-409C-BE32-E72D297353CC}">
              <c16:uniqueId val="{00000005-8057-4A8B-83D6-A5742CF977FC}"/>
            </c:ext>
          </c:extLst>
        </c:ser>
        <c:dLbls>
          <c:showLegendKey val="0"/>
          <c:showVal val="0"/>
          <c:showCatName val="0"/>
          <c:showSerName val="0"/>
          <c:showPercent val="0"/>
          <c:showBubbleSize val="0"/>
        </c:dLbls>
        <c:gapWidth val="30"/>
        <c:overlap val="100"/>
        <c:axId val="89229568"/>
        <c:axId val="89243648"/>
      </c:barChart>
      <c:catAx>
        <c:axId val="892295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243648"/>
        <c:crosses val="autoZero"/>
        <c:auto val="1"/>
        <c:lblAlgn val="ctr"/>
        <c:lblOffset val="100"/>
        <c:tickLblSkip val="1"/>
        <c:tickMarkSkip val="1"/>
        <c:noMultiLvlLbl val="0"/>
      </c:catAx>
      <c:valAx>
        <c:axId val="892436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229568"/>
        <c:crosses val="autoZero"/>
        <c:crossBetween val="between"/>
      </c:valAx>
      <c:spPr>
        <a:noFill/>
        <a:ln w="25400">
          <a:noFill/>
        </a:ln>
      </c:spPr>
    </c:plotArea>
    <c:legend>
      <c:legendPos val="r"/>
      <c:layout>
        <c:manualLayout>
          <c:xMode val="edge"/>
          <c:yMode val="edge"/>
          <c:x val="0.89774436090225562"/>
          <c:y val="0.24603257926092573"/>
          <c:w val="9.6240601503759349E-2"/>
          <c:h val="0.6349231346081739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ＭＳ Ｐゴシック" panose="020B0600070205080204" pitchFamily="50" charset="-128"/>
                <a:ea typeface="ＭＳ Ｐゴシック" panose="020B0600070205080204" pitchFamily="50" charset="-128"/>
                <a:cs typeface="HGｺﾞｼｯｸM"/>
              </a:defRPr>
            </a:pPr>
            <a:r>
              <a:rPr lang="ja-JP" altLang="en-US" sz="1050">
                <a:latin typeface="ＭＳ Ｐゴシック" panose="020B0600070205080204" pitchFamily="50" charset="-128"/>
                <a:ea typeface="ＭＳ Ｐゴシック" panose="020B0600070205080204" pitchFamily="50" charset="-128"/>
              </a:rPr>
              <a:t>週休二日制</a:t>
            </a:r>
          </a:p>
        </c:rich>
      </c:tx>
      <c:layout>
        <c:manualLayout>
          <c:xMode val="edge"/>
          <c:yMode val="edge"/>
          <c:x val="3.3419023136246784E-2"/>
          <c:y val="4.3478260869565218E-3"/>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2853470437017997"/>
          <c:y val="9.943502824858759E-2"/>
          <c:w val="0.46358183376178236"/>
          <c:h val="0.78405797101449271"/>
        </c:manualLayout>
      </c:layout>
      <c:pie3DChart>
        <c:varyColors val="1"/>
        <c:ser>
          <c:idx val="0"/>
          <c:order val="0"/>
          <c:tx>
            <c:strRef>
              <c:f>'34（問20）'!$BB$5</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50">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F375-4525-AE07-DE015F51A305}"/>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F375-4525-AE07-DE015F51A305}"/>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F375-4525-AE07-DE015F51A305}"/>
              </c:ext>
            </c:extLst>
          </c:dPt>
          <c:dPt>
            <c:idx val="3"/>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F375-4525-AE07-DE015F51A305}"/>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F375-4525-AE07-DE015F51A305}"/>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B-F375-4525-AE07-DE015F51A305}"/>
              </c:ext>
            </c:extLst>
          </c:dPt>
          <c:dPt>
            <c:idx val="6"/>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D-F375-4525-AE07-DE015F51A305}"/>
              </c:ext>
            </c:extLst>
          </c:dPt>
          <c:dPt>
            <c:idx val="7"/>
            <c:bubble3D val="0"/>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F-F375-4525-AE07-DE015F51A305}"/>
              </c:ext>
            </c:extLst>
          </c:dPt>
          <c:dLbls>
            <c:dLbl>
              <c:idx val="0"/>
              <c:layout>
                <c:manualLayout>
                  <c:x val="2.7615057115289894E-2"/>
                  <c:y val="-6.24375213967819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375-4525-AE07-DE015F51A305}"/>
                </c:ext>
              </c:extLst>
            </c:dLbl>
            <c:dLbl>
              <c:idx val="1"/>
              <c:layout>
                <c:manualLayout>
                  <c:x val="5.0369140875385437E-2"/>
                  <c:y val="-8.47919662216135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375-4525-AE07-DE015F51A305}"/>
                </c:ext>
              </c:extLst>
            </c:dLbl>
            <c:dLbl>
              <c:idx val="2"/>
              <c:layout>
                <c:manualLayout>
                  <c:x val="9.2984771505104299E-2"/>
                  <c:y val="-1.1813470350104632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9014567266495289"/>
                      <c:h val="0.2417976778326438"/>
                    </c:manualLayout>
                  </c15:layout>
                </c:ext>
                <c:ext xmlns:c16="http://schemas.microsoft.com/office/drawing/2014/chart" uri="{C3380CC4-5D6E-409C-BE32-E72D297353CC}">
                  <c16:uniqueId val="{00000005-F375-4525-AE07-DE015F51A305}"/>
                </c:ext>
              </c:extLst>
            </c:dLbl>
            <c:dLbl>
              <c:idx val="3"/>
              <c:layout>
                <c:manualLayout>
                  <c:x val="-0.12460700767159889"/>
                  <c:y val="-2.8099965765148922E-3"/>
                </c:manualLayout>
              </c:layout>
              <c:numFmt formatCode="0.0%" sourceLinked="0"/>
              <c:spPr>
                <a:solidFill>
                  <a:srgbClr val="FFFFFF"/>
                </a:solidFill>
                <a:ln w="25400">
                  <a:noFill/>
                </a:ln>
              </c:spPr>
              <c:txPr>
                <a:bodyPr/>
                <a:lstStyle/>
                <a:p>
                  <a:pPr>
                    <a:defRPr sz="800" b="0" i="0" u="none" strike="noStrike" baseline="0">
                      <a:solidFill>
                        <a:srgbClr val="000000"/>
                      </a:solidFill>
                      <a:latin typeface="Arial Narrow"/>
                      <a:ea typeface="Arial Narrow"/>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375-4525-AE07-DE015F51A305}"/>
                </c:ext>
              </c:extLst>
            </c:dLbl>
            <c:dLbl>
              <c:idx val="4"/>
              <c:layout>
                <c:manualLayout>
                  <c:x val="-1.0666018932723384E-2"/>
                  <c:y val="-9.984982311993620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375-4525-AE07-DE015F51A305}"/>
                </c:ext>
              </c:extLst>
            </c:dLbl>
            <c:dLbl>
              <c:idx val="5"/>
              <c:layout>
                <c:manualLayout>
                  <c:x val="-2.0587683608957619E-2"/>
                  <c:y val="-0.1531795047358210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375-4525-AE07-DE015F51A305}"/>
                </c:ext>
              </c:extLst>
            </c:dLbl>
            <c:dLbl>
              <c:idx val="6"/>
              <c:layout>
                <c:manualLayout>
                  <c:x val="5.5603640804539535E-2"/>
                  <c:y val="2.26086569687263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375-4525-AE07-DE015F51A305}"/>
                </c:ext>
              </c:extLst>
            </c:dLbl>
            <c:dLbl>
              <c:idx val="7"/>
              <c:layout>
                <c:manualLayout>
                  <c:x val="6.9306182485544057E-2"/>
                  <c:y val="-3.88551865799383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375-4525-AE07-DE015F51A305}"/>
                </c:ext>
              </c:extLst>
            </c:dLbl>
            <c:numFmt formatCode="0.0%" sourceLinked="0"/>
            <c:spPr>
              <a:noFill/>
              <a:ln w="25400">
                <a:noFill/>
              </a:ln>
            </c:spPr>
            <c:txPr>
              <a:bodyPr/>
              <a:lstStyle/>
              <a:p>
                <a:pPr>
                  <a:defRPr sz="800" b="0" i="0" u="none" strike="noStrike" baseline="0">
                    <a:solidFill>
                      <a:srgbClr val="000000"/>
                    </a:solidFill>
                    <a:latin typeface="Arial Narrow"/>
                    <a:ea typeface="Arial Narrow"/>
                    <a:cs typeface="Arial Narrow"/>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'34（問20）'!$BC$4:$BJ$4</c:f>
              <c:strCache>
                <c:ptCount val="8"/>
                <c:pt idx="0">
                  <c:v>完全
週休2日制</c:v>
                </c:pt>
                <c:pt idx="1">
                  <c:v>月3回
週休2日制</c:v>
                </c:pt>
                <c:pt idx="2">
                  <c:v>隔週
週休2日制</c:v>
                </c:pt>
                <c:pt idx="3">
                  <c:v>月2回
週休2日制</c:v>
                </c:pt>
                <c:pt idx="4">
                  <c:v>月1回
週休2日制</c:v>
                </c:pt>
                <c:pt idx="5">
                  <c:v>その他の
週休2日制</c:v>
                </c:pt>
                <c:pt idx="6">
                  <c:v>行っていない</c:v>
                </c:pt>
                <c:pt idx="7">
                  <c:v>無回答</c:v>
                </c:pt>
              </c:strCache>
            </c:strRef>
          </c:cat>
          <c:val>
            <c:numRef>
              <c:f>'34（問20）'!$BC$5:$BJ$5</c:f>
              <c:numCache>
                <c:formatCode>0.0%</c:formatCode>
                <c:ptCount val="8"/>
                <c:pt idx="0">
                  <c:v>0.43163538873994639</c:v>
                </c:pt>
                <c:pt idx="1">
                  <c:v>5.8087578194816802E-2</c:v>
                </c:pt>
                <c:pt idx="2">
                  <c:v>9.2046470062555855E-2</c:v>
                </c:pt>
                <c:pt idx="3">
                  <c:v>6.523681858802502E-2</c:v>
                </c:pt>
                <c:pt idx="4">
                  <c:v>2.9490616621983913E-2</c:v>
                </c:pt>
                <c:pt idx="5">
                  <c:v>0.18230563002680966</c:v>
                </c:pt>
                <c:pt idx="6">
                  <c:v>0.1126005361930295</c:v>
                </c:pt>
                <c:pt idx="7">
                  <c:v>2.8596961572832886E-2</c:v>
                </c:pt>
              </c:numCache>
            </c:numRef>
          </c:val>
          <c:extLst>
            <c:ext xmlns:c16="http://schemas.microsoft.com/office/drawing/2014/chart" uri="{C3380CC4-5D6E-409C-BE32-E72D297353CC}">
              <c16:uniqueId val="{00000010-F375-4525-AE07-DE015F51A30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600685518423308"/>
          <c:y val="4.4927536231884058E-2"/>
          <c:w val="0.22279348757497863"/>
          <c:h val="0.95072463768115945"/>
        </c:manualLayout>
      </c:layout>
      <c:overlay val="0"/>
      <c:spPr>
        <a:solidFill>
          <a:sysClr val="window" lastClr="FFFFFF"/>
        </a:solidFill>
        <a:ln>
          <a:solidFill>
            <a:sysClr val="windowText" lastClr="000000"/>
          </a:solidFill>
        </a:ln>
      </c:spPr>
      <c:txPr>
        <a:bodyPr/>
        <a:lstStyle/>
        <a:p>
          <a:pPr>
            <a:defRPr sz="800">
              <a:latin typeface="ＭＳ Ｐゴシック" panose="020B0600070205080204" pitchFamily="50" charset="-128"/>
              <a:ea typeface="ＭＳ Ｐゴシック" panose="020B0600070205080204" pitchFamily="50" charset="-128"/>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ｺﾞｼｯｸM"/>
          <a:ea typeface="HGｺﾞｼｯｸM"/>
          <a:cs typeface="HGｺﾞｼｯｸM"/>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HGｺﾞｼｯｸM"/>
                <a:ea typeface="HGｺﾞｼｯｸM"/>
                <a:cs typeface="HGｺﾞｼｯｸM"/>
              </a:defRPr>
            </a:pPr>
            <a:r>
              <a:rPr lang="ja-JP" altLang="en-US"/>
              <a:t>業種別</a:t>
            </a:r>
          </a:p>
        </c:rich>
      </c:tx>
      <c:layout>
        <c:manualLayout>
          <c:xMode val="edge"/>
          <c:yMode val="edge"/>
          <c:x val="0.46744846347331581"/>
          <c:y val="8.5910652920962206E-3"/>
        </c:manualLayout>
      </c:layout>
      <c:overlay val="0"/>
      <c:spPr>
        <a:noFill/>
        <a:ln w="25400">
          <a:noFill/>
        </a:ln>
      </c:spPr>
    </c:title>
    <c:autoTitleDeleted val="0"/>
    <c:plotArea>
      <c:layout>
        <c:manualLayout>
          <c:layoutTarget val="inner"/>
          <c:xMode val="edge"/>
          <c:yMode val="edge"/>
          <c:x val="0.14453143378122174"/>
          <c:y val="3.9518966654193938E-2"/>
          <c:w val="0.69661546912570838"/>
          <c:h val="0.90893623304646065"/>
        </c:manualLayout>
      </c:layout>
      <c:barChart>
        <c:barDir val="bar"/>
        <c:grouping val="percentStacked"/>
        <c:varyColors val="0"/>
        <c:ser>
          <c:idx val="0"/>
          <c:order val="0"/>
          <c:tx>
            <c:strRef>
              <c:f>'34（問20）'!$BC$7</c:f>
              <c:strCache>
                <c:ptCount val="1"/>
                <c:pt idx="0">
                  <c:v>完全
週休2日制</c:v>
                </c:pt>
              </c:strCache>
            </c:strRef>
          </c:tx>
          <c:spPr>
            <a:solidFill>
              <a:srgbClr val="C0C0C0"/>
            </a:solidFill>
            <a:ln w="12700">
              <a:solidFill>
                <a:srgbClr val="000000"/>
              </a:solidFill>
              <a:prstDash val="solid"/>
            </a:ln>
          </c:spPr>
          <c:invertIfNegative val="0"/>
          <c:dLbls>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'34（問20）'!$BB$8:$BB$20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'34（問20）'!$BC$8:$BC$20</c:f>
              <c:numCache>
                <c:formatCode>0.0%</c:formatCode>
                <c:ptCount val="13"/>
                <c:pt idx="0">
                  <c:v>0</c:v>
                </c:pt>
                <c:pt idx="1">
                  <c:v>0.48201438848920863</c:v>
                </c:pt>
                <c:pt idx="2">
                  <c:v>0.47794117647058826</c:v>
                </c:pt>
                <c:pt idx="3">
                  <c:v>0.44444444444444442</c:v>
                </c:pt>
                <c:pt idx="4">
                  <c:v>0.54838709677419351</c:v>
                </c:pt>
                <c:pt idx="5">
                  <c:v>0.24390243902439024</c:v>
                </c:pt>
                <c:pt idx="6">
                  <c:v>0.6</c:v>
                </c:pt>
                <c:pt idx="7">
                  <c:v>0.75</c:v>
                </c:pt>
                <c:pt idx="8">
                  <c:v>0.47486033519553073</c:v>
                </c:pt>
                <c:pt idx="9">
                  <c:v>0.39130434782608697</c:v>
                </c:pt>
                <c:pt idx="10">
                  <c:v>0.72727272727272729</c:v>
                </c:pt>
                <c:pt idx="11">
                  <c:v>0.41025641025641024</c:v>
                </c:pt>
                <c:pt idx="12">
                  <c:v>0.24884792626728111</c:v>
                </c:pt>
              </c:numCache>
            </c:numRef>
          </c:val>
          <c:extLst>
            <c:ext xmlns:c16="http://schemas.microsoft.com/office/drawing/2014/chart" uri="{C3380CC4-5D6E-409C-BE32-E72D297353CC}">
              <c16:uniqueId val="{00000000-08C2-4DAC-A706-F12470A9EE35}"/>
            </c:ext>
          </c:extLst>
        </c:ser>
        <c:ser>
          <c:idx val="1"/>
          <c:order val="1"/>
          <c:tx>
            <c:strRef>
              <c:f>'34（問20）'!$BD$7</c:f>
              <c:strCache>
                <c:ptCount val="1"/>
                <c:pt idx="0">
                  <c:v>月3回
週休2日制</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6.885936132983440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C2-4DAC-A706-F12470A9EE35}"/>
                </c:ext>
              </c:extLst>
            </c:dLbl>
            <c:dLbl>
              <c:idx val="2"/>
              <c:layout>
                <c:manualLayout>
                  <c:x val="1.2297681539807524E-3"/>
                  <c:y val="1.14114601654174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C2-4DAC-A706-F12470A9EE35}"/>
                </c:ext>
              </c:extLst>
            </c:dLbl>
            <c:dLbl>
              <c:idx val="3"/>
              <c:layout>
                <c:manualLayout>
                  <c:x val="-3.689167760279965E-3"/>
                  <c:y val="6.12423447069116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C2-4DAC-A706-F12470A9EE35}"/>
                </c:ext>
              </c:extLst>
            </c:dLbl>
            <c:dLbl>
              <c:idx val="4"/>
              <c:layout>
                <c:manualLayout>
                  <c:x val="-2.7186953193350894E-2"/>
                  <c:y val="6.566189535587242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C2-4DAC-A706-F12470A9EE35}"/>
                </c:ext>
              </c:extLst>
            </c:dLbl>
            <c:dLbl>
              <c:idx val="6"/>
              <c:layout>
                <c:manualLayout>
                  <c:x val="-1.388888888888895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D5-4CF7-80D8-EF055834A701}"/>
                </c:ext>
              </c:extLst>
            </c:dLbl>
            <c:dLbl>
              <c:idx val="9"/>
              <c:layout>
                <c:manualLayout>
                  <c:x val="-2.4593996062992128E-3"/>
                  <c:y val="-2.687808353852675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C2-4DAC-A706-F12470A9EE35}"/>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'34（問20）'!$BB$8:$BB$20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'34（問20）'!$BD$8:$BD$20</c:f>
              <c:numCache>
                <c:formatCode>0.0%</c:formatCode>
                <c:ptCount val="13"/>
                <c:pt idx="0">
                  <c:v>0</c:v>
                </c:pt>
                <c:pt idx="1">
                  <c:v>5.0359712230215826E-2</c:v>
                </c:pt>
                <c:pt idx="2">
                  <c:v>4.4117647058823532E-2</c:v>
                </c:pt>
                <c:pt idx="3">
                  <c:v>7.407407407407407E-2</c:v>
                </c:pt>
                <c:pt idx="4">
                  <c:v>1.2903225806451613E-2</c:v>
                </c:pt>
                <c:pt idx="5">
                  <c:v>2.4390243902439025E-2</c:v>
                </c:pt>
                <c:pt idx="6">
                  <c:v>6.6666666666666666E-2</c:v>
                </c:pt>
                <c:pt idx="7">
                  <c:v>0</c:v>
                </c:pt>
                <c:pt idx="8">
                  <c:v>0.1005586592178771</c:v>
                </c:pt>
                <c:pt idx="9">
                  <c:v>0.17391304347826086</c:v>
                </c:pt>
                <c:pt idx="10">
                  <c:v>0</c:v>
                </c:pt>
                <c:pt idx="11">
                  <c:v>5.7692307692307696E-2</c:v>
                </c:pt>
                <c:pt idx="12">
                  <c:v>6.9124423963133647E-2</c:v>
                </c:pt>
              </c:numCache>
            </c:numRef>
          </c:val>
          <c:extLst>
            <c:ext xmlns:c16="http://schemas.microsoft.com/office/drawing/2014/chart" uri="{C3380CC4-5D6E-409C-BE32-E72D297353CC}">
              <c16:uniqueId val="{00000006-08C2-4DAC-A706-F12470A9EE35}"/>
            </c:ext>
          </c:extLst>
        </c:ser>
        <c:ser>
          <c:idx val="2"/>
          <c:order val="2"/>
          <c:tx>
            <c:strRef>
              <c:f>'34（問20）'!$BE$7</c:f>
              <c:strCache>
                <c:ptCount val="1"/>
                <c:pt idx="0">
                  <c:v>隔週
週休2日制</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C2-4DAC-A706-F12470A9EE35}"/>
                </c:ext>
              </c:extLst>
            </c:dLbl>
            <c:dLbl>
              <c:idx val="1"/>
              <c:layout>
                <c:manualLayout>
                  <c:x val="-1.038741251093613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C2-4DAC-A706-F12470A9EE35}"/>
                </c:ext>
              </c:extLst>
            </c:dLbl>
            <c:dLbl>
              <c:idx val="4"/>
              <c:layout>
                <c:manualLayout>
                  <c:x val="-6.9444444444445082E-3"/>
                  <c:y val="-8.400055691889479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C2-4DAC-A706-F12470A9EE35}"/>
                </c:ext>
              </c:extLst>
            </c:dLbl>
            <c:dLbl>
              <c:idx val="5"/>
              <c:layout>
                <c:manualLayout>
                  <c:x val="8.680555555555555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C2-4DAC-A706-F12470A9EE35}"/>
                </c:ext>
              </c:extLst>
            </c:dLbl>
            <c:dLbl>
              <c:idx val="6"/>
              <c:layout>
                <c:manualLayout>
                  <c:x val="1.73611111111111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C2-4DAC-A706-F12470A9EE35}"/>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8C2-4DAC-A706-F12470A9EE35}"/>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C2-4DAC-A706-F12470A9EE35}"/>
                </c:ext>
              </c:extLst>
            </c:dLbl>
            <c:dLbl>
              <c:idx val="10"/>
              <c:layout>
                <c:manualLayout>
                  <c:x val="-5.43289095214122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C2-4DAC-A706-F12470A9EE35}"/>
                </c:ext>
              </c:extLst>
            </c:dLbl>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'34（問20）'!$BB$8:$BB$20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'34（問20）'!$BE$8:$BE$20</c:f>
              <c:numCache>
                <c:formatCode>0.0%</c:formatCode>
                <c:ptCount val="13"/>
                <c:pt idx="0">
                  <c:v>0</c:v>
                </c:pt>
                <c:pt idx="1">
                  <c:v>8.6330935251798566E-2</c:v>
                </c:pt>
                <c:pt idx="2">
                  <c:v>0.11029411764705882</c:v>
                </c:pt>
                <c:pt idx="3">
                  <c:v>0.14814814814814814</c:v>
                </c:pt>
                <c:pt idx="4">
                  <c:v>3.870967741935484E-2</c:v>
                </c:pt>
                <c:pt idx="5">
                  <c:v>0.17073170731707318</c:v>
                </c:pt>
                <c:pt idx="6">
                  <c:v>6.6666666666666666E-2</c:v>
                </c:pt>
                <c:pt idx="7">
                  <c:v>0</c:v>
                </c:pt>
                <c:pt idx="8">
                  <c:v>5.027932960893855E-2</c:v>
                </c:pt>
                <c:pt idx="9">
                  <c:v>8.6956521739130432E-2</c:v>
                </c:pt>
                <c:pt idx="10">
                  <c:v>0</c:v>
                </c:pt>
                <c:pt idx="11">
                  <c:v>9.6153846153846159E-2</c:v>
                </c:pt>
                <c:pt idx="12">
                  <c:v>0.14746543778801843</c:v>
                </c:pt>
              </c:numCache>
            </c:numRef>
          </c:val>
          <c:extLst>
            <c:ext xmlns:c16="http://schemas.microsoft.com/office/drawing/2014/chart" uri="{C3380CC4-5D6E-409C-BE32-E72D297353CC}">
              <c16:uniqueId val="{0000000F-08C2-4DAC-A706-F12470A9EE35}"/>
            </c:ext>
          </c:extLst>
        </c:ser>
        <c:ser>
          <c:idx val="3"/>
          <c:order val="3"/>
          <c:tx>
            <c:strRef>
              <c:f>'34（問20）'!$BF$7</c:f>
              <c:strCache>
                <c:ptCount val="1"/>
                <c:pt idx="0">
                  <c:v>月2回
週休2日制</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8C2-4DAC-A706-F12470A9EE35}"/>
                </c:ext>
              </c:extLst>
            </c:dLbl>
            <c:dLbl>
              <c:idx val="1"/>
              <c:layout>
                <c:manualLayout>
                  <c:x val="-1.0406824146981627E-2"/>
                  <c:y val="3.463484590199421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8C2-4DAC-A706-F12470A9EE35}"/>
                </c:ext>
              </c:extLst>
            </c:dLbl>
            <c:dLbl>
              <c:idx val="3"/>
              <c:layout>
                <c:manualLayout>
                  <c:x val="-1.2152777777777778E-2"/>
                  <c:y val="-8.400055691889479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8C2-4DAC-A706-F12470A9EE35}"/>
                </c:ext>
              </c:extLst>
            </c:dLbl>
            <c:dLbl>
              <c:idx val="4"/>
              <c:layout>
                <c:manualLayout>
                  <c:x val="8.6805555555555559E-3"/>
                  <c:y val="-8.400055691889479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8C2-4DAC-A706-F12470A9EE35}"/>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8C2-4DAC-A706-F12470A9EE35}"/>
                </c:ext>
              </c:extLst>
            </c:dLbl>
            <c:dLbl>
              <c:idx val="6"/>
              <c:layout>
                <c:manualLayout>
                  <c:x val="6.944444444444444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8C2-4DAC-A706-F12470A9EE35}"/>
                </c:ext>
              </c:extLst>
            </c:dLbl>
            <c:dLbl>
              <c:idx val="7"/>
              <c:layout>
                <c:manualLayout>
                  <c:x val="-8.6805555555555559E-3"/>
                  <c:y val="-8.40005569188947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8C2-4DAC-A706-F12470A9EE35}"/>
                </c:ext>
              </c:extLst>
            </c:dLbl>
            <c:dLbl>
              <c:idx val="8"/>
              <c:layout>
                <c:manualLayout>
                  <c:x val="-8.6805555555556826E-3"/>
                  <c:y val="-4.200027845944739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F9-4AEE-83A3-49A57C1090B5}"/>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8C2-4DAC-A706-F12470A9EE35}"/>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8C2-4DAC-A706-F12470A9EE35}"/>
                </c:ext>
              </c:extLst>
            </c:dLbl>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'34（問20）'!$BB$8:$BB$20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'34（問20）'!$BF$8:$BF$20</c:f>
              <c:numCache>
                <c:formatCode>0.0%</c:formatCode>
                <c:ptCount val="13"/>
                <c:pt idx="0">
                  <c:v>0</c:v>
                </c:pt>
                <c:pt idx="1">
                  <c:v>7.1942446043165464E-2</c:v>
                </c:pt>
                <c:pt idx="2">
                  <c:v>5.8823529411764705E-2</c:v>
                </c:pt>
                <c:pt idx="3">
                  <c:v>7.407407407407407E-2</c:v>
                </c:pt>
                <c:pt idx="4">
                  <c:v>6.4516129032258064E-3</c:v>
                </c:pt>
                <c:pt idx="5">
                  <c:v>0</c:v>
                </c:pt>
                <c:pt idx="6">
                  <c:v>0</c:v>
                </c:pt>
                <c:pt idx="7">
                  <c:v>0</c:v>
                </c:pt>
                <c:pt idx="8">
                  <c:v>5.027932960893855E-2</c:v>
                </c:pt>
                <c:pt idx="9">
                  <c:v>0</c:v>
                </c:pt>
                <c:pt idx="10">
                  <c:v>9.0909090909090912E-2</c:v>
                </c:pt>
                <c:pt idx="11">
                  <c:v>8.9743589743589744E-2</c:v>
                </c:pt>
                <c:pt idx="12">
                  <c:v>0.12903225806451613</c:v>
                </c:pt>
              </c:numCache>
            </c:numRef>
          </c:val>
          <c:extLst>
            <c:ext xmlns:c16="http://schemas.microsoft.com/office/drawing/2014/chart" uri="{C3380CC4-5D6E-409C-BE32-E72D297353CC}">
              <c16:uniqueId val="{00000019-08C2-4DAC-A706-F12470A9EE35}"/>
            </c:ext>
          </c:extLst>
        </c:ser>
        <c:ser>
          <c:idx val="4"/>
          <c:order val="4"/>
          <c:tx>
            <c:strRef>
              <c:f>'34（問20）'!$BG$7</c:f>
              <c:strCache>
                <c:ptCount val="1"/>
                <c:pt idx="0">
                  <c:v>月1回
週休2日制</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298611111111111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8C2-4DAC-A706-F12470A9EE35}"/>
                </c:ext>
              </c:extLst>
            </c:dLbl>
            <c:dLbl>
              <c:idx val="1"/>
              <c:layout>
                <c:manualLayout>
                  <c:x val="-1.73611111111111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8C2-4DAC-A706-F12470A9EE35}"/>
                </c:ext>
              </c:extLst>
            </c:dLbl>
            <c:dLbl>
              <c:idx val="2"/>
              <c:layout>
                <c:manualLayout>
                  <c:x val="1.04166666666666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8C2-4DAC-A706-F12470A9EE35}"/>
                </c:ext>
              </c:extLst>
            </c:dLbl>
            <c:dLbl>
              <c:idx val="4"/>
              <c:layout>
                <c:manualLayout>
                  <c:x val="2.7777777777777714E-2"/>
                  <c:y val="-8.400055691889479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8C2-4DAC-A706-F12470A9EE35}"/>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8C2-4DAC-A706-F12470A9EE35}"/>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8C2-4DAC-A706-F12470A9EE35}"/>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8C2-4DAC-A706-F12470A9EE35}"/>
                </c:ext>
              </c:extLst>
            </c:dLbl>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'34（問20）'!$BB$8:$BB$20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'34（問20）'!$BG$8:$BG$20</c:f>
              <c:numCache>
                <c:formatCode>0.0%</c:formatCode>
                <c:ptCount val="13"/>
                <c:pt idx="0">
                  <c:v>0</c:v>
                </c:pt>
                <c:pt idx="1">
                  <c:v>1.4388489208633094E-2</c:v>
                </c:pt>
                <c:pt idx="2">
                  <c:v>4.4117647058823532E-2</c:v>
                </c:pt>
                <c:pt idx="3">
                  <c:v>0</c:v>
                </c:pt>
                <c:pt idx="4">
                  <c:v>1.935483870967742E-2</c:v>
                </c:pt>
                <c:pt idx="5">
                  <c:v>0.14634146341463414</c:v>
                </c:pt>
                <c:pt idx="6">
                  <c:v>0</c:v>
                </c:pt>
                <c:pt idx="7">
                  <c:v>0</c:v>
                </c:pt>
                <c:pt idx="8">
                  <c:v>1.11731843575419E-2</c:v>
                </c:pt>
                <c:pt idx="9">
                  <c:v>4.3478260869565216E-2</c:v>
                </c:pt>
                <c:pt idx="10">
                  <c:v>0</c:v>
                </c:pt>
                <c:pt idx="11">
                  <c:v>2.564102564102564E-2</c:v>
                </c:pt>
                <c:pt idx="12">
                  <c:v>4.1474654377880185E-2</c:v>
                </c:pt>
              </c:numCache>
            </c:numRef>
          </c:val>
          <c:extLst>
            <c:ext xmlns:c16="http://schemas.microsoft.com/office/drawing/2014/chart" uri="{C3380CC4-5D6E-409C-BE32-E72D297353CC}">
              <c16:uniqueId val="{00000021-08C2-4DAC-A706-F12470A9EE35}"/>
            </c:ext>
          </c:extLst>
        </c:ser>
        <c:ser>
          <c:idx val="5"/>
          <c:order val="5"/>
          <c:tx>
            <c:strRef>
              <c:f>'34（問20）'!$BH$7</c:f>
              <c:strCache>
                <c:ptCount val="1"/>
                <c:pt idx="0">
                  <c:v>その他の
週休2日制</c:v>
                </c:pt>
              </c:strCache>
            </c:strRef>
          </c:tx>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3.298611111111111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08C2-4DAC-A706-F12470A9EE35}"/>
                </c:ext>
              </c:extLst>
            </c:dLbl>
            <c:dLbl>
              <c:idx val="6"/>
              <c:layout>
                <c:manualLayout>
                  <c:x val="8.680555555555555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8C2-4DAC-A706-F12470A9EE35}"/>
                </c:ext>
              </c:extLst>
            </c:dLbl>
            <c:dLbl>
              <c:idx val="7"/>
              <c:layout>
                <c:manualLayout>
                  <c:x val="-2.5974682852143481E-3"/>
                  <c:y val="4.8705252049679356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8C2-4DAC-A706-F12470A9EE35}"/>
                </c:ext>
              </c:extLst>
            </c:dLbl>
            <c:dLbl>
              <c:idx val="10"/>
              <c:layout>
                <c:manualLayout>
                  <c:x val="7.4243831253166855E-3"/>
                  <c:y val="3.482361315005115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8C2-4DAC-A706-F12470A9EE35}"/>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'34（問20）'!$BB$8:$BB$20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'34（問20）'!$BH$8:$BH$20</c:f>
              <c:numCache>
                <c:formatCode>0.0%</c:formatCode>
                <c:ptCount val="13"/>
                <c:pt idx="0">
                  <c:v>0</c:v>
                </c:pt>
                <c:pt idx="1">
                  <c:v>0.15827338129496402</c:v>
                </c:pt>
                <c:pt idx="2">
                  <c:v>0.14705882352941177</c:v>
                </c:pt>
                <c:pt idx="3">
                  <c:v>0.14814814814814814</c:v>
                </c:pt>
                <c:pt idx="4">
                  <c:v>0.27741935483870966</c:v>
                </c:pt>
                <c:pt idx="5">
                  <c:v>7.3170731707317069E-2</c:v>
                </c:pt>
                <c:pt idx="6">
                  <c:v>0.13333333333333333</c:v>
                </c:pt>
                <c:pt idx="7">
                  <c:v>0.2</c:v>
                </c:pt>
                <c:pt idx="8">
                  <c:v>0.16759776536312848</c:v>
                </c:pt>
                <c:pt idx="9">
                  <c:v>0.17391304347826086</c:v>
                </c:pt>
                <c:pt idx="10">
                  <c:v>0.18181818181818182</c:v>
                </c:pt>
                <c:pt idx="11">
                  <c:v>0.23717948717948717</c:v>
                </c:pt>
                <c:pt idx="12">
                  <c:v>0.15207373271889402</c:v>
                </c:pt>
              </c:numCache>
            </c:numRef>
          </c:val>
          <c:extLst>
            <c:ext xmlns:c16="http://schemas.microsoft.com/office/drawing/2014/chart" uri="{C3380CC4-5D6E-409C-BE32-E72D297353CC}">
              <c16:uniqueId val="{00000026-08C2-4DAC-A706-F12470A9EE35}"/>
            </c:ext>
          </c:extLst>
        </c:ser>
        <c:ser>
          <c:idx val="6"/>
          <c:order val="6"/>
          <c:tx>
            <c:strRef>
              <c:f>'34（問20）'!$BI$7</c:f>
              <c:strCache>
                <c:ptCount val="1"/>
                <c:pt idx="0">
                  <c:v>行っていない</c:v>
                </c:pt>
              </c:strCache>
            </c:strRef>
          </c:tx>
          <c:spPr>
            <a:solidFill>
              <a:srgbClr val="FFFFFF"/>
            </a:solidFill>
            <a:ln w="12700">
              <a:solidFill>
                <a:srgbClr val="000000"/>
              </a:solidFill>
              <a:prstDash val="solid"/>
            </a:ln>
          </c:spPr>
          <c:invertIfNegative val="0"/>
          <c:dLbls>
            <c:dLbl>
              <c:idx val="3"/>
              <c:layout>
                <c:manualLayout>
                  <c:x val="0"/>
                  <c:y val="-1.803898224062198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8C2-4DAC-A706-F12470A9EE35}"/>
                </c:ext>
              </c:extLst>
            </c:dLbl>
            <c:dLbl>
              <c:idx val="7"/>
              <c:layout>
                <c:manualLayout>
                  <c:x val="5.2083333333332064E-3"/>
                  <c:y val="-8.40005569188947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ED-4ADB-A2FC-D4311005864C}"/>
                </c:ext>
              </c:extLst>
            </c:dLbl>
            <c:dLbl>
              <c:idx val="8"/>
              <c:layout>
                <c:manualLayout>
                  <c:x val="-9.8740662357154826E-3"/>
                  <c:y val="-3.127691572321496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8C2-4DAC-A706-F12470A9EE35}"/>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'34（問20）'!$BB$8:$BB$20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'34（問20）'!$BI$8:$BI$20</c:f>
              <c:numCache>
                <c:formatCode>0.0%</c:formatCode>
                <c:ptCount val="13"/>
                <c:pt idx="0">
                  <c:v>0</c:v>
                </c:pt>
                <c:pt idx="1">
                  <c:v>0.11510791366906475</c:v>
                </c:pt>
                <c:pt idx="2">
                  <c:v>5.1470588235294115E-2</c:v>
                </c:pt>
                <c:pt idx="3">
                  <c:v>7.407407407407407E-2</c:v>
                </c:pt>
                <c:pt idx="4">
                  <c:v>7.7419354838709681E-2</c:v>
                </c:pt>
                <c:pt idx="5">
                  <c:v>0.29268292682926828</c:v>
                </c:pt>
                <c:pt idx="6">
                  <c:v>0.13333333333333333</c:v>
                </c:pt>
                <c:pt idx="7">
                  <c:v>0.05</c:v>
                </c:pt>
                <c:pt idx="8">
                  <c:v>0.13407821229050279</c:v>
                </c:pt>
                <c:pt idx="9">
                  <c:v>4.3478260869565216E-2</c:v>
                </c:pt>
                <c:pt idx="10">
                  <c:v>0</c:v>
                </c:pt>
                <c:pt idx="11">
                  <c:v>5.7692307692307696E-2</c:v>
                </c:pt>
                <c:pt idx="12">
                  <c:v>0.18433179723502305</c:v>
                </c:pt>
              </c:numCache>
            </c:numRef>
          </c:val>
          <c:extLst>
            <c:ext xmlns:c16="http://schemas.microsoft.com/office/drawing/2014/chart" uri="{C3380CC4-5D6E-409C-BE32-E72D297353CC}">
              <c16:uniqueId val="{00000029-08C2-4DAC-A706-F12470A9EE35}"/>
            </c:ext>
          </c:extLst>
        </c:ser>
        <c:ser>
          <c:idx val="7"/>
          <c:order val="7"/>
          <c:tx>
            <c:strRef>
              <c:f>'34（問20）'!$BJ$7</c:f>
              <c:strCache>
                <c:ptCount val="1"/>
                <c:pt idx="0">
                  <c:v>無回答</c:v>
                </c:pt>
              </c:strCache>
            </c:strRef>
          </c:tx>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1"/>
              <c:layout>
                <c:manualLayout>
                  <c:x val="1.9097222222222224E-2"/>
                  <c:y val="-2.100013922972369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62-4BC9-BEAE-C97C58FDD31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'34（問20）'!$BB$8:$BB$20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'34（問20）'!$BJ$8:$BJ$20</c:f>
              <c:numCache>
                <c:formatCode>0.0%</c:formatCode>
                <c:ptCount val="13"/>
                <c:pt idx="0">
                  <c:v>0</c:v>
                </c:pt>
                <c:pt idx="1">
                  <c:v>2.1582733812949641E-2</c:v>
                </c:pt>
                <c:pt idx="2">
                  <c:v>6.6176470588235295E-2</c:v>
                </c:pt>
                <c:pt idx="3">
                  <c:v>3.7037037037037035E-2</c:v>
                </c:pt>
                <c:pt idx="4">
                  <c:v>1.935483870967742E-2</c:v>
                </c:pt>
                <c:pt idx="5">
                  <c:v>4.878048780487805E-2</c:v>
                </c:pt>
                <c:pt idx="6">
                  <c:v>0</c:v>
                </c:pt>
                <c:pt idx="7">
                  <c:v>0</c:v>
                </c:pt>
                <c:pt idx="8">
                  <c:v>1.11731843575419E-2</c:v>
                </c:pt>
                <c:pt idx="9">
                  <c:v>8.6956521739130432E-2</c:v>
                </c:pt>
                <c:pt idx="10">
                  <c:v>0</c:v>
                </c:pt>
                <c:pt idx="11">
                  <c:v>2.564102564102564E-2</c:v>
                </c:pt>
                <c:pt idx="12">
                  <c:v>2.7649769585253458E-2</c:v>
                </c:pt>
              </c:numCache>
            </c:numRef>
          </c:val>
          <c:extLst>
            <c:ext xmlns:c16="http://schemas.microsoft.com/office/drawing/2014/chart" uri="{C3380CC4-5D6E-409C-BE32-E72D297353CC}">
              <c16:uniqueId val="{0000002A-08C2-4DAC-A706-F12470A9EE35}"/>
            </c:ext>
          </c:extLst>
        </c:ser>
        <c:dLbls>
          <c:showLegendKey val="0"/>
          <c:showVal val="0"/>
          <c:showCatName val="0"/>
          <c:showSerName val="0"/>
          <c:showPercent val="0"/>
          <c:showBubbleSize val="0"/>
        </c:dLbls>
        <c:gapWidth val="50"/>
        <c:overlap val="100"/>
        <c:axId val="96326016"/>
        <c:axId val="96327552"/>
      </c:barChart>
      <c:catAx>
        <c:axId val="963260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HGｺﾞｼｯｸM"/>
                <a:ea typeface="HGｺﾞｼｯｸM"/>
                <a:cs typeface="HGｺﾞｼｯｸM"/>
              </a:defRPr>
            </a:pPr>
            <a:endParaRPr lang="ja-JP"/>
          </a:p>
        </c:txPr>
        <c:crossAx val="96327552"/>
        <c:crosses val="autoZero"/>
        <c:auto val="1"/>
        <c:lblAlgn val="ctr"/>
        <c:lblOffset val="100"/>
        <c:tickLblSkip val="1"/>
        <c:tickMarkSkip val="1"/>
        <c:noMultiLvlLbl val="0"/>
      </c:catAx>
      <c:valAx>
        <c:axId val="963275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HGｺﾞｼｯｸM"/>
                <a:ea typeface="HGｺﾞｼｯｸM"/>
                <a:cs typeface="HGｺﾞｼｯｸM"/>
              </a:defRPr>
            </a:pPr>
            <a:endParaRPr lang="ja-JP"/>
          </a:p>
        </c:txPr>
        <c:crossAx val="96326016"/>
        <c:crosses val="autoZero"/>
        <c:crossBetween val="between"/>
      </c:valAx>
      <c:spPr>
        <a:noFill/>
        <a:ln w="25400">
          <a:noFill/>
        </a:ln>
      </c:spPr>
    </c:plotArea>
    <c:legend>
      <c:legendPos val="r"/>
      <c:layout>
        <c:manualLayout>
          <c:xMode val="edge"/>
          <c:yMode val="edge"/>
          <c:x val="0.86328234361329825"/>
          <c:y val="0.25085946730885444"/>
          <c:w val="0.12630222003499558"/>
          <c:h val="0.4501725428651315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HGｺﾞｼｯｸM"/>
              <a:ea typeface="HGｺﾞｼｯｸM"/>
              <a:cs typeface="HGｺﾞｼｯｸM"/>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HGｺﾞｼｯｸM"/>
          <a:ea typeface="HGｺﾞｼｯｸM"/>
          <a:cs typeface="HGｺﾞｼｯｸM"/>
        </a:defRPr>
      </a:pPr>
      <a:endParaRPr lang="ja-JP"/>
    </a:p>
  </c:txPr>
  <c:printSettings>
    <c:headerFooter alignWithMargins="0"/>
    <c:pageMargins b="1" l="0.75" r="0.75" t="1" header="0.51200000000000001" footer="0.51200000000000001"/>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233801657145798"/>
          <c:y val="1.9762845849802372E-2"/>
        </c:manualLayout>
      </c:layout>
      <c:overlay val="0"/>
      <c:spPr>
        <a:noFill/>
        <a:ln w="25400">
          <a:noFill/>
        </a:ln>
      </c:spPr>
    </c:title>
    <c:autoTitleDeleted val="0"/>
    <c:plotArea>
      <c:layout>
        <c:manualLayout>
          <c:layoutTarget val="inner"/>
          <c:xMode val="edge"/>
          <c:yMode val="edge"/>
          <c:x val="0.13122191273966691"/>
          <c:y val="0.11462472715061287"/>
          <c:w val="0.72699956253470632"/>
          <c:h val="0.77470505246621102"/>
        </c:manualLayout>
      </c:layout>
      <c:barChart>
        <c:barDir val="bar"/>
        <c:grouping val="percentStacked"/>
        <c:varyColors val="0"/>
        <c:ser>
          <c:idx val="0"/>
          <c:order val="0"/>
          <c:tx>
            <c:strRef>
              <c:f>'25（問24）'!$BD$28</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'25（問24）'!$BC$29:$BC$34</c:f>
              <c:strCache>
                <c:ptCount val="6"/>
                <c:pt idx="0">
                  <c:v>100人以上</c:v>
                </c:pt>
                <c:pt idx="1">
                  <c:v>50～99人</c:v>
                </c:pt>
                <c:pt idx="2">
                  <c:v>30～49人</c:v>
                </c:pt>
                <c:pt idx="3">
                  <c:v>10～29人</c:v>
                </c:pt>
                <c:pt idx="4">
                  <c:v>5～9人</c:v>
                </c:pt>
                <c:pt idx="5">
                  <c:v>1～4人</c:v>
                </c:pt>
              </c:strCache>
            </c:strRef>
          </c:cat>
          <c:val>
            <c:numRef>
              <c:f>'25（問24）'!$BD$29:$BD$34</c:f>
              <c:numCache>
                <c:formatCode>0.0%</c:formatCode>
                <c:ptCount val="6"/>
                <c:pt idx="0">
                  <c:v>0.875</c:v>
                </c:pt>
                <c:pt idx="1">
                  <c:v>0.96296296296296291</c:v>
                </c:pt>
                <c:pt idx="2">
                  <c:v>0.86904761904761907</c:v>
                </c:pt>
                <c:pt idx="3">
                  <c:v>0.68831168831168832</c:v>
                </c:pt>
                <c:pt idx="4">
                  <c:v>0.51758793969849248</c:v>
                </c:pt>
                <c:pt idx="5">
                  <c:v>0.34449760765550241</c:v>
                </c:pt>
              </c:numCache>
            </c:numRef>
          </c:val>
          <c:extLst>
            <c:ext xmlns:c16="http://schemas.microsoft.com/office/drawing/2014/chart" uri="{C3380CC4-5D6E-409C-BE32-E72D297353CC}">
              <c16:uniqueId val="{00000000-3A29-4D2D-A73C-9D50389AECAC}"/>
            </c:ext>
          </c:extLst>
        </c:ser>
        <c:ser>
          <c:idx val="1"/>
          <c:order val="1"/>
          <c:tx>
            <c:strRef>
              <c:f>'25（問24）'!$BE$28</c:f>
              <c:strCache>
                <c:ptCount val="1"/>
                <c:pt idx="0">
                  <c:v>なし</c:v>
                </c:pt>
              </c:strCache>
            </c:strRef>
          </c:tx>
          <c:spPr>
            <a:solidFill>
              <a:schemeClr val="bg1"/>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4C01-4938-BD06-D29F5F0FD462}"/>
                </c:ext>
              </c:extLst>
            </c:dLbl>
            <c:dLbl>
              <c:idx val="1"/>
              <c:layout>
                <c:manualLayout>
                  <c:x val="-1.1106756451823613E-3"/>
                  <c:y val="-2.639195792226542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29-4D2D-A73C-9D50389AECAC}"/>
                </c:ext>
              </c:extLst>
            </c:dLbl>
            <c:dLbl>
              <c:idx val="2"/>
              <c:layout>
                <c:manualLayout>
                  <c:x val="1.0014132848778518E-3"/>
                  <c:y val="2.37112653408442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29-4D2D-A73C-9D50389AECAC}"/>
                </c:ext>
              </c:extLst>
            </c:dLbl>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'25（問24）'!$BC$29:$BC$34</c:f>
              <c:strCache>
                <c:ptCount val="6"/>
                <c:pt idx="0">
                  <c:v>100人以上</c:v>
                </c:pt>
                <c:pt idx="1">
                  <c:v>50～99人</c:v>
                </c:pt>
                <c:pt idx="2">
                  <c:v>30～49人</c:v>
                </c:pt>
                <c:pt idx="3">
                  <c:v>10～29人</c:v>
                </c:pt>
                <c:pt idx="4">
                  <c:v>5～9人</c:v>
                </c:pt>
                <c:pt idx="5">
                  <c:v>1～4人</c:v>
                </c:pt>
              </c:strCache>
            </c:strRef>
          </c:cat>
          <c:val>
            <c:numRef>
              <c:f>'25（問24）'!$BE$29:$BE$34</c:f>
              <c:numCache>
                <c:formatCode>0.0%</c:formatCode>
                <c:ptCount val="6"/>
                <c:pt idx="0">
                  <c:v>0.125</c:v>
                </c:pt>
                <c:pt idx="1">
                  <c:v>3.7037037037037035E-2</c:v>
                </c:pt>
                <c:pt idx="2">
                  <c:v>0.13095238095238096</c:v>
                </c:pt>
                <c:pt idx="3">
                  <c:v>0.29610389610389609</c:v>
                </c:pt>
                <c:pt idx="4">
                  <c:v>0.44723618090452261</c:v>
                </c:pt>
                <c:pt idx="5">
                  <c:v>0.59330143540669855</c:v>
                </c:pt>
              </c:numCache>
            </c:numRef>
          </c:val>
          <c:extLst>
            <c:ext xmlns:c16="http://schemas.microsoft.com/office/drawing/2014/chart" uri="{C3380CC4-5D6E-409C-BE32-E72D297353CC}">
              <c16:uniqueId val="{00000003-3A29-4D2D-A73C-9D50389AECAC}"/>
            </c:ext>
          </c:extLst>
        </c:ser>
        <c:ser>
          <c:idx val="2"/>
          <c:order val="2"/>
          <c:tx>
            <c:strRef>
              <c:f>'25（問24）'!$BF$28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3A29-4D2D-A73C-9D50389AECAC}"/>
                </c:ext>
              </c:extLst>
            </c:dLbl>
            <c:dLbl>
              <c:idx val="1"/>
              <c:delete val="1"/>
              <c:extLst>
                <c:ext xmlns:c15="http://schemas.microsoft.com/office/drawing/2012/chart" uri="{CE6537A1-D6FC-4f65-9D91-7224C49458BB}"/>
                <c:ext xmlns:c16="http://schemas.microsoft.com/office/drawing/2014/chart" uri="{C3380CC4-5D6E-409C-BE32-E72D297353CC}">
                  <c16:uniqueId val="{00000005-3A29-4D2D-A73C-9D50389AECAC}"/>
                </c:ext>
              </c:extLst>
            </c:dLbl>
            <c:dLbl>
              <c:idx val="2"/>
              <c:delete val="1"/>
              <c:extLst>
                <c:ext xmlns:c15="http://schemas.microsoft.com/office/drawing/2012/chart" uri="{CE6537A1-D6FC-4f65-9D91-7224C49458BB}"/>
                <c:ext xmlns:c16="http://schemas.microsoft.com/office/drawing/2014/chart" uri="{C3380CC4-5D6E-409C-BE32-E72D297353CC}">
                  <c16:uniqueId val="{00000006-3A29-4D2D-A73C-9D50389AECAC}"/>
                </c:ext>
              </c:extLst>
            </c:dLbl>
            <c:dLbl>
              <c:idx val="3"/>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A29-4D2D-A73C-9D50389AECAC}"/>
                </c:ext>
              </c:extLst>
            </c:dLbl>
            <c:dLbl>
              <c:idx val="4"/>
              <c:layout>
                <c:manualLayout>
                  <c:x val="2.011060834590246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A29-4D2D-A73C-9D50389AECAC}"/>
                </c:ext>
              </c:extLst>
            </c:dLbl>
            <c:dLbl>
              <c:idx val="5"/>
              <c:layout>
                <c:manualLayout>
                  <c:x val="2.011060834590246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A29-4D2D-A73C-9D50389AECAC}"/>
                </c:ext>
              </c:extLst>
            </c:dLbl>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'25（問24）'!$BC$29:$BC$34</c:f>
              <c:strCache>
                <c:ptCount val="6"/>
                <c:pt idx="0">
                  <c:v>100人以上</c:v>
                </c:pt>
                <c:pt idx="1">
                  <c:v>50～99人</c:v>
                </c:pt>
                <c:pt idx="2">
                  <c:v>30～49人</c:v>
                </c:pt>
                <c:pt idx="3">
                  <c:v>10～29人</c:v>
                </c:pt>
                <c:pt idx="4">
                  <c:v>5～9人</c:v>
                </c:pt>
                <c:pt idx="5">
                  <c:v>1～4人</c:v>
                </c:pt>
              </c:strCache>
            </c:strRef>
          </c:cat>
          <c:val>
            <c:numRef>
              <c:f>'25（問24）'!$BF$29:$BF$34</c:f>
              <c:numCache>
                <c:formatCode>0.0%</c:formatCode>
                <c:ptCount val="6"/>
                <c:pt idx="0">
                  <c:v>0</c:v>
                </c:pt>
                <c:pt idx="1">
                  <c:v>0</c:v>
                </c:pt>
                <c:pt idx="2">
                  <c:v>0</c:v>
                </c:pt>
                <c:pt idx="3">
                  <c:v>1.5584415584415584E-2</c:v>
                </c:pt>
                <c:pt idx="4">
                  <c:v>3.5175879396984924E-2</c:v>
                </c:pt>
                <c:pt idx="5">
                  <c:v>6.2200956937799042E-2</c:v>
                </c:pt>
              </c:numCache>
            </c:numRef>
          </c:val>
          <c:extLst>
            <c:ext xmlns:c16="http://schemas.microsoft.com/office/drawing/2014/chart" uri="{C3380CC4-5D6E-409C-BE32-E72D297353CC}">
              <c16:uniqueId val="{0000000A-3A29-4D2D-A73C-9D50389AECAC}"/>
            </c:ext>
          </c:extLst>
        </c:ser>
        <c:dLbls>
          <c:showLegendKey val="0"/>
          <c:showVal val="0"/>
          <c:showCatName val="0"/>
          <c:showSerName val="0"/>
          <c:showPercent val="0"/>
          <c:showBubbleSize val="0"/>
        </c:dLbls>
        <c:gapWidth val="40"/>
        <c:overlap val="100"/>
        <c:axId val="34017664"/>
        <c:axId val="34019200"/>
      </c:barChart>
      <c:catAx>
        <c:axId val="340176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019200"/>
        <c:crosses val="autoZero"/>
        <c:auto val="1"/>
        <c:lblAlgn val="ctr"/>
        <c:lblOffset val="100"/>
        <c:tickLblSkip val="1"/>
        <c:tickMarkSkip val="1"/>
        <c:noMultiLvlLbl val="0"/>
      </c:catAx>
      <c:valAx>
        <c:axId val="3401920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017664"/>
        <c:crosses val="autoZero"/>
        <c:crossBetween val="between"/>
      </c:valAx>
      <c:spPr>
        <a:noFill/>
        <a:ln w="25400">
          <a:noFill/>
        </a:ln>
      </c:spPr>
    </c:plotArea>
    <c:legend>
      <c:legendPos val="r"/>
      <c:layout>
        <c:manualLayout>
          <c:xMode val="edge"/>
          <c:yMode val="edge"/>
          <c:x val="0.877829321108617"/>
          <c:y val="0.37549490108202876"/>
          <c:w val="0.11312233029694818"/>
          <c:h val="0.28458539520504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760057327464417"/>
          <c:y val="1.6129032258064516E-2"/>
        </c:manualLayout>
      </c:layout>
      <c:overlay val="0"/>
      <c:spPr>
        <a:noFill/>
        <a:ln w="25400">
          <a:noFill/>
        </a:ln>
      </c:spPr>
    </c:title>
    <c:autoTitleDeleted val="0"/>
    <c:plotArea>
      <c:layout>
        <c:manualLayout>
          <c:layoutTarget val="inner"/>
          <c:xMode val="edge"/>
          <c:yMode val="edge"/>
          <c:x val="8.5603221267050278E-2"/>
          <c:y val="8.0645288314781238E-2"/>
          <c:w val="0.75486476935489799"/>
          <c:h val="0.82903356387595117"/>
        </c:manualLayout>
      </c:layout>
      <c:barChart>
        <c:barDir val="bar"/>
        <c:grouping val="percentStacked"/>
        <c:varyColors val="0"/>
        <c:ser>
          <c:idx val="0"/>
          <c:order val="0"/>
          <c:tx>
            <c:strRef>
              <c:f>'34（問20）'!$BC$22</c:f>
              <c:strCache>
                <c:ptCount val="1"/>
                <c:pt idx="0">
                  <c:v>完全
週休2日制</c:v>
                </c:pt>
              </c:strCache>
            </c:strRef>
          </c:tx>
          <c:spPr>
            <a:solidFill>
              <a:srgbClr val="C0C0C0"/>
            </a:solidFill>
            <a:ln w="12700">
              <a:solidFill>
                <a:srgbClr val="000000"/>
              </a:solidFill>
              <a:prstDash val="solid"/>
            </a:ln>
          </c:spPr>
          <c:invertIfNegative val="0"/>
          <c:dLbls>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'34（問20）'!$BB$23:$BB$28</c:f>
              <c:strCache>
                <c:ptCount val="6"/>
                <c:pt idx="0">
                  <c:v>100人以上</c:v>
                </c:pt>
                <c:pt idx="1">
                  <c:v>50～99人</c:v>
                </c:pt>
                <c:pt idx="2">
                  <c:v>30～49人</c:v>
                </c:pt>
                <c:pt idx="3">
                  <c:v>10～29人</c:v>
                </c:pt>
                <c:pt idx="4">
                  <c:v>5～9人</c:v>
                </c:pt>
                <c:pt idx="5">
                  <c:v>1～4人</c:v>
                </c:pt>
              </c:strCache>
            </c:strRef>
          </c:cat>
          <c:val>
            <c:numRef>
              <c:f>'34（問20）'!$BC$23:$BC$28</c:f>
              <c:numCache>
                <c:formatCode>0.0%</c:formatCode>
                <c:ptCount val="6"/>
                <c:pt idx="0">
                  <c:v>0.4375</c:v>
                </c:pt>
                <c:pt idx="1">
                  <c:v>0.55555555555555558</c:v>
                </c:pt>
                <c:pt idx="2">
                  <c:v>0.47619047619047616</c:v>
                </c:pt>
                <c:pt idx="3">
                  <c:v>0.4</c:v>
                </c:pt>
                <c:pt idx="4">
                  <c:v>0.44472361809045224</c:v>
                </c:pt>
                <c:pt idx="5">
                  <c:v>0.43062200956937802</c:v>
                </c:pt>
              </c:numCache>
            </c:numRef>
          </c:val>
          <c:extLst>
            <c:ext xmlns:c16="http://schemas.microsoft.com/office/drawing/2014/chart" uri="{C3380CC4-5D6E-409C-BE32-E72D297353CC}">
              <c16:uniqueId val="{00000000-555F-40B7-A672-CFA92D153F58}"/>
            </c:ext>
          </c:extLst>
        </c:ser>
        <c:ser>
          <c:idx val="1"/>
          <c:order val="1"/>
          <c:tx>
            <c:strRef>
              <c:f>'34（問20）'!$BD$22</c:f>
              <c:strCache>
                <c:ptCount val="1"/>
                <c:pt idx="0">
                  <c:v>月3回
週休2日制</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885144949954779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F-40B7-A672-CFA92D153F58}"/>
                </c:ext>
              </c:extLst>
            </c:dLbl>
            <c:dLbl>
              <c:idx val="1"/>
              <c:layout>
                <c:manualLayout>
                  <c:x val="-7.005114195925523E-3"/>
                  <c:y val="-5.86026396011372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F-40B7-A672-CFA92D153F58}"/>
                </c:ext>
              </c:extLst>
            </c:dLbl>
            <c:dLbl>
              <c:idx val="5"/>
              <c:layout>
                <c:manualLayout>
                  <c:x val="-7.483949285931127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6A-4C42-BCFF-BFAD72A4AEB8}"/>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'34（問20）'!$BB$23:$BB$28</c:f>
              <c:strCache>
                <c:ptCount val="6"/>
                <c:pt idx="0">
                  <c:v>100人以上</c:v>
                </c:pt>
                <c:pt idx="1">
                  <c:v>50～99人</c:v>
                </c:pt>
                <c:pt idx="2">
                  <c:v>30～49人</c:v>
                </c:pt>
                <c:pt idx="3">
                  <c:v>10～29人</c:v>
                </c:pt>
                <c:pt idx="4">
                  <c:v>5～9人</c:v>
                </c:pt>
                <c:pt idx="5">
                  <c:v>1～4人</c:v>
                </c:pt>
              </c:strCache>
            </c:strRef>
          </c:cat>
          <c:val>
            <c:numRef>
              <c:f>'34（問20）'!$BD$23:$BD$28</c:f>
              <c:numCache>
                <c:formatCode>0.0%</c:formatCode>
                <c:ptCount val="6"/>
                <c:pt idx="0">
                  <c:v>0</c:v>
                </c:pt>
                <c:pt idx="1">
                  <c:v>7.407407407407407E-2</c:v>
                </c:pt>
                <c:pt idx="2">
                  <c:v>4.7619047619047616E-2</c:v>
                </c:pt>
                <c:pt idx="3">
                  <c:v>6.7532467532467527E-2</c:v>
                </c:pt>
                <c:pt idx="4">
                  <c:v>5.5276381909547742E-2</c:v>
                </c:pt>
                <c:pt idx="5">
                  <c:v>5.2631578947368418E-2</c:v>
                </c:pt>
              </c:numCache>
            </c:numRef>
          </c:val>
          <c:extLst>
            <c:ext xmlns:c16="http://schemas.microsoft.com/office/drawing/2014/chart" uri="{C3380CC4-5D6E-409C-BE32-E72D297353CC}">
              <c16:uniqueId val="{00000003-555F-40B7-A672-CFA92D153F58}"/>
            </c:ext>
          </c:extLst>
        </c:ser>
        <c:ser>
          <c:idx val="2"/>
          <c:order val="2"/>
          <c:tx>
            <c:strRef>
              <c:f>'34（問20）'!$BE$22</c:f>
              <c:strCache>
                <c:ptCount val="1"/>
                <c:pt idx="0">
                  <c:v>隔週
週休2日制</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4.308427103682161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F-40B7-A672-CFA92D153F58}"/>
                </c:ext>
              </c:extLst>
            </c:dLbl>
            <c:dLbl>
              <c:idx val="1"/>
              <c:layout>
                <c:manualLayout>
                  <c:x val="-5.0946049725345824E-3"/>
                  <c:y val="-2.63445242752245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F-40B7-A672-CFA92D153F58}"/>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'34（問20）'!$BB$23:$BB$28</c:f>
              <c:strCache>
                <c:ptCount val="6"/>
                <c:pt idx="0">
                  <c:v>100人以上</c:v>
                </c:pt>
                <c:pt idx="1">
                  <c:v>50～99人</c:v>
                </c:pt>
                <c:pt idx="2">
                  <c:v>30～49人</c:v>
                </c:pt>
                <c:pt idx="3">
                  <c:v>10～29人</c:v>
                </c:pt>
                <c:pt idx="4">
                  <c:v>5～9人</c:v>
                </c:pt>
                <c:pt idx="5">
                  <c:v>1～4人</c:v>
                </c:pt>
              </c:strCache>
            </c:strRef>
          </c:cat>
          <c:val>
            <c:numRef>
              <c:f>'34（問20）'!$BE$23:$BE$28</c:f>
              <c:numCache>
                <c:formatCode>0.0%</c:formatCode>
                <c:ptCount val="6"/>
                <c:pt idx="0">
                  <c:v>6.25E-2</c:v>
                </c:pt>
                <c:pt idx="1">
                  <c:v>3.7037037037037035E-2</c:v>
                </c:pt>
                <c:pt idx="2">
                  <c:v>7.1428571428571425E-2</c:v>
                </c:pt>
                <c:pt idx="3">
                  <c:v>8.8311688311688313E-2</c:v>
                </c:pt>
                <c:pt idx="4">
                  <c:v>0.11557788944723618</c:v>
                </c:pt>
                <c:pt idx="5">
                  <c:v>7.1770334928229665E-2</c:v>
                </c:pt>
              </c:numCache>
            </c:numRef>
          </c:val>
          <c:extLst>
            <c:ext xmlns:c16="http://schemas.microsoft.com/office/drawing/2014/chart" uri="{C3380CC4-5D6E-409C-BE32-E72D297353CC}">
              <c16:uniqueId val="{00000006-555F-40B7-A672-CFA92D153F58}"/>
            </c:ext>
          </c:extLst>
        </c:ser>
        <c:ser>
          <c:idx val="3"/>
          <c:order val="3"/>
          <c:tx>
            <c:strRef>
              <c:f>'34（問20）'!$BF$22</c:f>
              <c:strCache>
                <c:ptCount val="1"/>
                <c:pt idx="0">
                  <c:v>月2回
週休2日制</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74197464296552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02-451B-BCDE-A53F872493E0}"/>
                </c:ext>
              </c:extLst>
            </c:dLbl>
            <c:dLbl>
              <c:idx val="1"/>
              <c:layout>
                <c:manualLayout>
                  <c:x val="1.564867277757644E-2"/>
                  <c:y val="5.913131826263653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F-40B7-A672-CFA92D153F58}"/>
                </c:ext>
              </c:extLst>
            </c:dLbl>
            <c:dLbl>
              <c:idx val="2"/>
              <c:layout>
                <c:manualLayout>
                  <c:x val="-7.483949285931059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02-451B-BCDE-A53F872493E0}"/>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'34（問20）'!$BB$23:$BB$28</c:f>
              <c:strCache>
                <c:ptCount val="6"/>
                <c:pt idx="0">
                  <c:v>100人以上</c:v>
                </c:pt>
                <c:pt idx="1">
                  <c:v>50～99人</c:v>
                </c:pt>
                <c:pt idx="2">
                  <c:v>30～49人</c:v>
                </c:pt>
                <c:pt idx="3">
                  <c:v>10～29人</c:v>
                </c:pt>
                <c:pt idx="4">
                  <c:v>5～9人</c:v>
                </c:pt>
                <c:pt idx="5">
                  <c:v>1～4人</c:v>
                </c:pt>
              </c:strCache>
            </c:strRef>
          </c:cat>
          <c:val>
            <c:numRef>
              <c:f>'34（問20）'!$BF$23:$BF$28</c:f>
              <c:numCache>
                <c:formatCode>0.0%</c:formatCode>
                <c:ptCount val="6"/>
                <c:pt idx="0">
                  <c:v>0</c:v>
                </c:pt>
                <c:pt idx="1">
                  <c:v>7.407407407407407E-2</c:v>
                </c:pt>
                <c:pt idx="2">
                  <c:v>2.3809523809523808E-2</c:v>
                </c:pt>
                <c:pt idx="3">
                  <c:v>8.0519480519480519E-2</c:v>
                </c:pt>
                <c:pt idx="4">
                  <c:v>7.2864321608040197E-2</c:v>
                </c:pt>
                <c:pt idx="5">
                  <c:v>4.3062200956937802E-2</c:v>
                </c:pt>
              </c:numCache>
            </c:numRef>
          </c:val>
          <c:extLst>
            <c:ext xmlns:c16="http://schemas.microsoft.com/office/drawing/2014/chart" uri="{C3380CC4-5D6E-409C-BE32-E72D297353CC}">
              <c16:uniqueId val="{00000008-555F-40B7-A672-CFA92D153F58}"/>
            </c:ext>
          </c:extLst>
        </c:ser>
        <c:ser>
          <c:idx val="4"/>
          <c:order val="4"/>
          <c:tx>
            <c:strRef>
              <c:f>'34（問20）'!$BG$22</c:f>
              <c:strCache>
                <c:ptCount val="1"/>
                <c:pt idx="0">
                  <c:v>月1回
週休2日制</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8668181135144214E-2"/>
                  <c:y val="-4.3010752688172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55F-40B7-A672-CFA92D153F58}"/>
                </c:ext>
              </c:extLst>
            </c:dLbl>
            <c:dLbl>
              <c:idx val="1"/>
              <c:layout>
                <c:manualLayout>
                  <c:x val="1.3578514042424279E-2"/>
                  <c:y val="5.912043219825277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55F-40B7-A672-CFA92D153F58}"/>
                </c:ext>
              </c:extLst>
            </c:dLbl>
            <c:dLbl>
              <c:idx val="2"/>
              <c:layout>
                <c:manualLayout>
                  <c:x val="1.12259239288965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02-451B-BCDE-A53F872493E0}"/>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'34（問20）'!$BB$23:$BB$28</c:f>
              <c:strCache>
                <c:ptCount val="6"/>
                <c:pt idx="0">
                  <c:v>100人以上</c:v>
                </c:pt>
                <c:pt idx="1">
                  <c:v>50～99人</c:v>
                </c:pt>
                <c:pt idx="2">
                  <c:v>30～49人</c:v>
                </c:pt>
                <c:pt idx="3">
                  <c:v>10～29人</c:v>
                </c:pt>
                <c:pt idx="4">
                  <c:v>5～9人</c:v>
                </c:pt>
                <c:pt idx="5">
                  <c:v>1～4人</c:v>
                </c:pt>
              </c:strCache>
            </c:strRef>
          </c:cat>
          <c:val>
            <c:numRef>
              <c:f>'34（問20）'!$BG$23:$BG$28</c:f>
              <c:numCache>
                <c:formatCode>0.0%</c:formatCode>
                <c:ptCount val="6"/>
                <c:pt idx="0">
                  <c:v>0</c:v>
                </c:pt>
                <c:pt idx="1">
                  <c:v>0</c:v>
                </c:pt>
                <c:pt idx="2">
                  <c:v>1.1904761904761904E-2</c:v>
                </c:pt>
                <c:pt idx="3">
                  <c:v>3.896103896103896E-2</c:v>
                </c:pt>
                <c:pt idx="4">
                  <c:v>3.015075376884422E-2</c:v>
                </c:pt>
                <c:pt idx="5">
                  <c:v>2.3923444976076555E-2</c:v>
                </c:pt>
              </c:numCache>
            </c:numRef>
          </c:val>
          <c:extLst>
            <c:ext xmlns:c16="http://schemas.microsoft.com/office/drawing/2014/chart" uri="{C3380CC4-5D6E-409C-BE32-E72D297353CC}">
              <c16:uniqueId val="{0000000B-555F-40B7-A672-CFA92D153F58}"/>
            </c:ext>
          </c:extLst>
        </c:ser>
        <c:ser>
          <c:idx val="5"/>
          <c:order val="5"/>
          <c:tx>
            <c:strRef>
              <c:f>'34（問20）'!$BH$22</c:f>
              <c:strCache>
                <c:ptCount val="1"/>
                <c:pt idx="0">
                  <c:v>その他の
週休2日制</c:v>
                </c:pt>
              </c:strCache>
            </c:strRef>
          </c:tx>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'34（問20）'!$BB$23:$BB$28</c:f>
              <c:strCache>
                <c:ptCount val="6"/>
                <c:pt idx="0">
                  <c:v>100人以上</c:v>
                </c:pt>
                <c:pt idx="1">
                  <c:v>50～99人</c:v>
                </c:pt>
                <c:pt idx="2">
                  <c:v>30～49人</c:v>
                </c:pt>
                <c:pt idx="3">
                  <c:v>10～29人</c:v>
                </c:pt>
                <c:pt idx="4">
                  <c:v>5～9人</c:v>
                </c:pt>
                <c:pt idx="5">
                  <c:v>1～4人</c:v>
                </c:pt>
              </c:strCache>
            </c:strRef>
          </c:cat>
          <c:val>
            <c:numRef>
              <c:f>'34（問20）'!$BH$23:$BH$28</c:f>
              <c:numCache>
                <c:formatCode>0.0%</c:formatCode>
                <c:ptCount val="6"/>
                <c:pt idx="0">
                  <c:v>0.5</c:v>
                </c:pt>
                <c:pt idx="1">
                  <c:v>0.18518518518518517</c:v>
                </c:pt>
                <c:pt idx="2">
                  <c:v>0.27380952380952384</c:v>
                </c:pt>
                <c:pt idx="3">
                  <c:v>0.20519480519480521</c:v>
                </c:pt>
                <c:pt idx="4">
                  <c:v>0.15829145728643215</c:v>
                </c:pt>
                <c:pt idx="5">
                  <c:v>0.12440191387559808</c:v>
                </c:pt>
              </c:numCache>
            </c:numRef>
          </c:val>
          <c:extLst>
            <c:ext xmlns:c16="http://schemas.microsoft.com/office/drawing/2014/chart" uri="{C3380CC4-5D6E-409C-BE32-E72D297353CC}">
              <c16:uniqueId val="{0000000C-555F-40B7-A672-CFA92D153F58}"/>
            </c:ext>
          </c:extLst>
        </c:ser>
        <c:ser>
          <c:idx val="6"/>
          <c:order val="6"/>
          <c:tx>
            <c:strRef>
              <c:f>'34（問20）'!$BI$22</c:f>
              <c:strCache>
                <c:ptCount val="1"/>
                <c:pt idx="0">
                  <c:v>行っていない</c:v>
                </c:pt>
              </c:strCache>
            </c:strRef>
          </c:tx>
          <c:spPr>
            <a:solidFill>
              <a:srgbClr val="FFFFFF"/>
            </a:solidFill>
            <a:ln w="12700">
              <a:solidFill>
                <a:srgbClr val="000000"/>
              </a:solidFill>
              <a:prstDash val="solid"/>
            </a:ln>
          </c:spPr>
          <c:invertIfNegative val="0"/>
          <c:dLbls>
            <c:dLbl>
              <c:idx val="0"/>
              <c:layout>
                <c:manualLayout>
                  <c:x val="-6.917423259835710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55F-40B7-A672-CFA92D153F58}"/>
                </c:ext>
              </c:extLst>
            </c:dLbl>
            <c:dLbl>
              <c:idx val="1"/>
              <c:layout>
                <c:manualLayout>
                  <c:x val="-6.9174232598357109E-3"/>
                  <c:y val="7.885213568838189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55F-40B7-A672-CFA92D153F58}"/>
                </c:ext>
              </c:extLst>
            </c:dLbl>
            <c:dLbl>
              <c:idx val="2"/>
              <c:layout>
                <c:manualLayout>
                  <c:x val="-1.4967898571862119E-2"/>
                  <c:y val="-4.3010752688172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6A-4C42-BCFF-BFAD72A4AEB8}"/>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'34（問20）'!$BB$23:$BB$28</c:f>
              <c:strCache>
                <c:ptCount val="6"/>
                <c:pt idx="0">
                  <c:v>100人以上</c:v>
                </c:pt>
                <c:pt idx="1">
                  <c:v>50～99人</c:v>
                </c:pt>
                <c:pt idx="2">
                  <c:v>30～49人</c:v>
                </c:pt>
                <c:pt idx="3">
                  <c:v>10～29人</c:v>
                </c:pt>
                <c:pt idx="4">
                  <c:v>5～9人</c:v>
                </c:pt>
                <c:pt idx="5">
                  <c:v>1～4人</c:v>
                </c:pt>
              </c:strCache>
            </c:strRef>
          </c:cat>
          <c:val>
            <c:numRef>
              <c:f>'34（問20）'!$BI$23:$BI$28</c:f>
              <c:numCache>
                <c:formatCode>0.0%</c:formatCode>
                <c:ptCount val="6"/>
                <c:pt idx="0">
                  <c:v>0</c:v>
                </c:pt>
                <c:pt idx="1">
                  <c:v>7.407407407407407E-2</c:v>
                </c:pt>
                <c:pt idx="2">
                  <c:v>5.9523809523809521E-2</c:v>
                </c:pt>
                <c:pt idx="3">
                  <c:v>0.1038961038961039</c:v>
                </c:pt>
                <c:pt idx="4">
                  <c:v>9.0452261306532666E-2</c:v>
                </c:pt>
                <c:pt idx="5">
                  <c:v>0.20574162679425836</c:v>
                </c:pt>
              </c:numCache>
            </c:numRef>
          </c:val>
          <c:extLst>
            <c:ext xmlns:c16="http://schemas.microsoft.com/office/drawing/2014/chart" uri="{C3380CC4-5D6E-409C-BE32-E72D297353CC}">
              <c16:uniqueId val="{0000000F-555F-40B7-A672-CFA92D153F58}"/>
            </c:ext>
          </c:extLst>
        </c:ser>
        <c:ser>
          <c:idx val="7"/>
          <c:order val="7"/>
          <c:tx>
            <c:strRef>
              <c:f>'34（問20）'!$BJ$22</c:f>
              <c:strCache>
                <c:ptCount val="1"/>
                <c:pt idx="0">
                  <c:v>無回答</c:v>
                </c:pt>
              </c:strCache>
            </c:strRef>
          </c:tx>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6.91742325983571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55F-40B7-A672-CFA92D153F58}"/>
                </c:ext>
              </c:extLst>
            </c:dLbl>
            <c:dLbl>
              <c:idx val="1"/>
              <c:layout>
                <c:manualLayout>
                  <c:x val="1.11902357703375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55F-40B7-A672-CFA92D153F58}"/>
                </c:ext>
              </c:extLst>
            </c:dLbl>
            <c:dLbl>
              <c:idx val="2"/>
              <c:layout>
                <c:manualLayout>
                  <c:x val="1.4967898571861982E-2"/>
                  <c:y val="-4.3010752688172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6A-4C42-BCFF-BFAD72A4AEB8}"/>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'34（問20）'!$BB$23:$BB$28</c:f>
              <c:strCache>
                <c:ptCount val="6"/>
                <c:pt idx="0">
                  <c:v>100人以上</c:v>
                </c:pt>
                <c:pt idx="1">
                  <c:v>50～99人</c:v>
                </c:pt>
                <c:pt idx="2">
                  <c:v>30～49人</c:v>
                </c:pt>
                <c:pt idx="3">
                  <c:v>10～29人</c:v>
                </c:pt>
                <c:pt idx="4">
                  <c:v>5～9人</c:v>
                </c:pt>
                <c:pt idx="5">
                  <c:v>1～4人</c:v>
                </c:pt>
              </c:strCache>
            </c:strRef>
          </c:cat>
          <c:val>
            <c:numRef>
              <c:f>'34（問20）'!$BJ$23:$BJ$28</c:f>
              <c:numCache>
                <c:formatCode>0.0%</c:formatCode>
                <c:ptCount val="6"/>
                <c:pt idx="0">
                  <c:v>0</c:v>
                </c:pt>
                <c:pt idx="1">
                  <c:v>0</c:v>
                </c:pt>
                <c:pt idx="2">
                  <c:v>3.5714285714285712E-2</c:v>
                </c:pt>
                <c:pt idx="3">
                  <c:v>1.5584415584415584E-2</c:v>
                </c:pt>
                <c:pt idx="4">
                  <c:v>3.2663316582914576E-2</c:v>
                </c:pt>
                <c:pt idx="5">
                  <c:v>4.784688995215311E-2</c:v>
                </c:pt>
              </c:numCache>
            </c:numRef>
          </c:val>
          <c:extLst>
            <c:ext xmlns:c16="http://schemas.microsoft.com/office/drawing/2014/chart" uri="{C3380CC4-5D6E-409C-BE32-E72D297353CC}">
              <c16:uniqueId val="{00000012-555F-40B7-A672-CFA92D153F58}"/>
            </c:ext>
          </c:extLst>
        </c:ser>
        <c:dLbls>
          <c:showLegendKey val="0"/>
          <c:showVal val="0"/>
          <c:showCatName val="0"/>
          <c:showSerName val="0"/>
          <c:showPercent val="0"/>
          <c:showBubbleSize val="0"/>
        </c:dLbls>
        <c:gapWidth val="50"/>
        <c:overlap val="100"/>
        <c:axId val="96414336"/>
        <c:axId val="96428416"/>
      </c:barChart>
      <c:catAx>
        <c:axId val="964143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6428416"/>
        <c:crosses val="autoZero"/>
        <c:auto val="1"/>
        <c:lblAlgn val="ctr"/>
        <c:lblOffset val="100"/>
        <c:tickLblSkip val="1"/>
        <c:tickMarkSkip val="1"/>
        <c:noMultiLvlLbl val="0"/>
      </c:catAx>
      <c:valAx>
        <c:axId val="9642841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6414336"/>
        <c:crosses val="autoZero"/>
        <c:crossBetween val="between"/>
      </c:valAx>
      <c:spPr>
        <a:noFill/>
        <a:ln w="25400">
          <a:noFill/>
        </a:ln>
      </c:spPr>
    </c:plotArea>
    <c:legend>
      <c:legendPos val="r"/>
      <c:layout>
        <c:manualLayout>
          <c:xMode val="edge"/>
          <c:yMode val="edge"/>
          <c:x val="0.87159642009729321"/>
          <c:y val="9.3548387096774197E-2"/>
          <c:w val="0.12321673798557276"/>
          <c:h val="0.8967755482177630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9624060150375937"/>
          <c:y val="2.3640661938534278E-2"/>
        </c:manualLayout>
      </c:layout>
      <c:overlay val="0"/>
      <c:spPr>
        <a:noFill/>
        <a:ln w="25400">
          <a:noFill/>
        </a:ln>
      </c:spPr>
    </c:title>
    <c:autoTitleDeleted val="0"/>
    <c:plotArea>
      <c:layout>
        <c:manualLayout>
          <c:layoutTarget val="inner"/>
          <c:xMode val="edge"/>
          <c:yMode val="edge"/>
          <c:x val="0.13233082706766916"/>
          <c:y val="9.2198794415804183E-2"/>
          <c:w val="0.81654135338345868"/>
          <c:h val="0.64302748925894204"/>
        </c:manualLayout>
      </c:layout>
      <c:barChart>
        <c:barDir val="col"/>
        <c:grouping val="clustered"/>
        <c:varyColors val="0"/>
        <c:ser>
          <c:idx val="1"/>
          <c:order val="0"/>
          <c:tx>
            <c:strRef>
              <c:f>'35（問22）'!$AD$12</c:f>
              <c:strCache>
                <c:ptCount val="1"/>
                <c:pt idx="0">
                  <c:v>付与日数</c:v>
                </c:pt>
              </c:strCache>
            </c:strRef>
          </c:tx>
          <c:spPr>
            <a:pattFill prst="dk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0645827166341049E-2"/>
                  <c:y val="9.6895689457257561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72-402C-B735-EC42F7377C69}"/>
                </c:ext>
              </c:extLst>
            </c:dLbl>
            <c:dLbl>
              <c:idx val="2"/>
              <c:layout>
                <c:manualLayout>
                  <c:x val="-1.262368519724507E-2"/>
                  <c:y val="3.96773675156339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72-402C-B735-EC42F7377C69}"/>
                </c:ext>
              </c:extLst>
            </c:dLbl>
            <c:dLbl>
              <c:idx val="4"/>
              <c:layout>
                <c:manualLayout>
                  <c:x val="8.0200501253132831E-3"/>
                  <c:y val="6.30417651694246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72-402C-B735-EC42F7377C69}"/>
                </c:ext>
              </c:extLst>
            </c:dLbl>
            <c:dLbl>
              <c:idx val="5"/>
              <c:layout>
                <c:manualLayout>
                  <c:x val="-4.0100250626566416E-3"/>
                  <c:y val="1.26555102597990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72-402C-B735-EC42F7377C69}"/>
                </c:ext>
              </c:extLst>
            </c:dLbl>
            <c:dLbl>
              <c:idx val="6"/>
              <c:layout>
                <c:manualLayout>
                  <c:x val="1.2030075187969926E-2"/>
                  <c:y val="3.15208825847123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72-402C-B735-EC42F7377C69}"/>
                </c:ext>
              </c:extLst>
            </c:dLbl>
            <c:dLbl>
              <c:idx val="7"/>
              <c:layout>
                <c:manualLayout>
                  <c:x val="6.1451265960175295E-3"/>
                  <c:y val="1.452749913110176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72-402C-B735-EC42F7377C69}"/>
                </c:ext>
              </c:extLst>
            </c:dLbl>
            <c:dLbl>
              <c:idx val="8"/>
              <c:layout>
                <c:manualLayout>
                  <c:x val="1.0025062656641603E-2"/>
                  <c:y val="9.56411270508994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72-402C-B735-EC42F7377C69}"/>
                </c:ext>
              </c:extLst>
            </c:dLbl>
            <c:dLbl>
              <c:idx val="9"/>
              <c:layout>
                <c:manualLayout>
                  <c:x val="1.4035087719298098E-2"/>
                  <c:y val="9.13242009132420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72-402C-B735-EC42F7377C69}"/>
                </c:ext>
              </c:extLst>
            </c:dLbl>
            <c:dLbl>
              <c:idx val="10"/>
              <c:layout>
                <c:manualLayout>
                  <c:x val="1.2093067313954178E-2"/>
                  <c:y val="1.01062899052512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72-402C-B735-EC42F7377C69}"/>
                </c:ext>
              </c:extLst>
            </c:dLbl>
            <c:dLbl>
              <c:idx val="11"/>
              <c:layout>
                <c:manualLayout>
                  <c:x val="-1.2961537702524026E-3"/>
                  <c:y val="-8.19567766795110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72-402C-B735-EC42F7377C69}"/>
                </c:ext>
              </c:extLst>
            </c:dLbl>
            <c:dLbl>
              <c:idx val="12"/>
              <c:delete val="1"/>
              <c:extLst>
                <c:ext xmlns:c15="http://schemas.microsoft.com/office/drawing/2012/chart" uri="{CE6537A1-D6FC-4f65-9D91-7224C49458BB}"/>
                <c:ext xmlns:c16="http://schemas.microsoft.com/office/drawing/2014/chart" uri="{C3380CC4-5D6E-409C-BE32-E72D297353CC}">
                  <c16:uniqueId val="{0000000A-A472-402C-B735-EC42F7377C69}"/>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'35（問22）'!$AC$13:$AC$25</c:f>
              <c:strCache>
                <c:ptCount val="13"/>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pt idx="12">
                  <c:v>無回答</c:v>
                </c:pt>
              </c:strCache>
            </c:strRef>
          </c:cat>
          <c:val>
            <c:numRef>
              <c:f>'35（問22）'!$AD$13:$AD$25</c:f>
              <c:numCache>
                <c:formatCode>#,###.0"日"</c:formatCode>
                <c:ptCount val="13"/>
                <c:pt idx="0">
                  <c:v>22.459981078524123</c:v>
                </c:pt>
                <c:pt idx="1">
                  <c:v>21.29359165424739</c:v>
                </c:pt>
                <c:pt idx="2">
                  <c:v>24.804320987654322</c:v>
                </c:pt>
                <c:pt idx="3">
                  <c:v>21.770700636942678</c:v>
                </c:pt>
                <c:pt idx="4">
                  <c:v>19.319273356401382</c:v>
                </c:pt>
                <c:pt idx="5">
                  <c:v>37.342857142857142</c:v>
                </c:pt>
                <c:pt idx="6">
                  <c:v>33.52479338842975</c:v>
                </c:pt>
                <c:pt idx="7">
                  <c:v>14.845679012345679</c:v>
                </c:pt>
                <c:pt idx="8">
                  <c:v>20.398543122856232</c:v>
                </c:pt>
                <c:pt idx="9">
                  <c:v>18.668845315904143</c:v>
                </c:pt>
                <c:pt idx="10">
                  <c:v>22.392435959701622</c:v>
                </c:pt>
                <c:pt idx="11">
                  <c:v>22.254746265347414</c:v>
                </c:pt>
                <c:pt idx="12">
                  <c:v>0</c:v>
                </c:pt>
              </c:numCache>
            </c:numRef>
          </c:val>
          <c:extLst>
            <c:ext xmlns:c16="http://schemas.microsoft.com/office/drawing/2014/chart" uri="{C3380CC4-5D6E-409C-BE32-E72D297353CC}">
              <c16:uniqueId val="{0000000B-A472-402C-B735-EC42F7377C69}"/>
            </c:ext>
          </c:extLst>
        </c:ser>
        <c:ser>
          <c:idx val="0"/>
          <c:order val="1"/>
          <c:tx>
            <c:strRef>
              <c:f>'35（問22）'!$AE$12</c:f>
              <c:strCache>
                <c:ptCount val="1"/>
                <c:pt idx="0">
                  <c:v>取得日数</c:v>
                </c:pt>
              </c:strCache>
            </c:strRef>
          </c:tx>
          <c:spPr>
            <a:noFill/>
            <a:ln w="12700">
              <a:solidFill>
                <a:srgbClr val="000000"/>
              </a:solidFill>
              <a:prstDash val="solid"/>
            </a:ln>
          </c:spPr>
          <c:invertIfNegative val="0"/>
          <c:dLbls>
            <c:dLbl>
              <c:idx val="2"/>
              <c:layout>
                <c:manualLayout>
                  <c:x val="-2.9432636709884972E-3"/>
                  <c:y val="-2.3776236445415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472-402C-B735-EC42F7377C69}"/>
                </c:ext>
              </c:extLst>
            </c:dLbl>
            <c:dLbl>
              <c:idx val="3"/>
              <c:layout>
                <c:manualLayout>
                  <c:x val="1.2113748939277327E-3"/>
                  <c:y val="6.123340965358053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472-402C-B735-EC42F7377C69}"/>
                </c:ext>
              </c:extLst>
            </c:dLbl>
            <c:dLbl>
              <c:idx val="4"/>
              <c:layout>
                <c:manualLayout>
                  <c:x val="3.5364000552562511E-4"/>
                  <c:y val="7.44828527639718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472-402C-B735-EC42F7377C69}"/>
                </c:ext>
              </c:extLst>
            </c:dLbl>
            <c:dLbl>
              <c:idx val="5"/>
              <c:layout>
                <c:manualLayout>
                  <c:x val="9.9966451561970073E-4"/>
                  <c:y val="6.02707811359900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472-402C-B735-EC42F7377C69}"/>
                </c:ext>
              </c:extLst>
            </c:dLbl>
            <c:dLbl>
              <c:idx val="6"/>
              <c:layout>
                <c:manualLayout>
                  <c:x val="3.1494484242102052E-3"/>
                  <c:y val="6.06067149407742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472-402C-B735-EC42F7377C69}"/>
                </c:ext>
              </c:extLst>
            </c:dLbl>
            <c:dLbl>
              <c:idx val="7"/>
              <c:layout>
                <c:manualLayout>
                  <c:x val="2.8654312947716288E-4"/>
                  <c:y val="7.391699325255575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472-402C-B735-EC42F7377C69}"/>
                </c:ext>
              </c:extLst>
            </c:dLbl>
            <c:dLbl>
              <c:idx val="8"/>
              <c:layout>
                <c:manualLayout>
                  <c:x val="-1.0724448917569514E-3"/>
                  <c:y val="6.725588379466751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472-402C-B735-EC42F7377C69}"/>
                </c:ext>
              </c:extLst>
            </c:dLbl>
            <c:dLbl>
              <c:idx val="9"/>
              <c:layout>
                <c:manualLayout>
                  <c:x val="1.5785921496655024E-3"/>
                  <c:y val="6.934470070673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472-402C-B735-EC42F7377C69}"/>
                </c:ext>
              </c:extLst>
            </c:dLbl>
            <c:dLbl>
              <c:idx val="10"/>
              <c:layout>
                <c:manualLayout>
                  <c:x val="7.2069938626092786E-4"/>
                  <c:y val="6.27024813387688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472-402C-B735-EC42F7377C69}"/>
                </c:ext>
              </c:extLst>
            </c:dLbl>
            <c:dLbl>
              <c:idx val="11"/>
              <c:layout>
                <c:manualLayout>
                  <c:x val="2.8704832948513014E-3"/>
                  <c:y val="8.47909259569504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472-402C-B735-EC42F7377C69}"/>
                </c:ext>
              </c:extLst>
            </c:dLbl>
            <c:dLbl>
              <c:idx val="12"/>
              <c:delete val="1"/>
              <c:extLst>
                <c:ext xmlns:c15="http://schemas.microsoft.com/office/drawing/2012/chart" uri="{CE6537A1-D6FC-4f65-9D91-7224C49458BB}"/>
                <c:ext xmlns:c16="http://schemas.microsoft.com/office/drawing/2014/chart" uri="{C3380CC4-5D6E-409C-BE32-E72D297353CC}">
                  <c16:uniqueId val="{00000016-A472-402C-B735-EC42F7377C69}"/>
                </c:ext>
              </c:extLst>
            </c:dLbl>
            <c:spPr>
              <a:solidFill>
                <a:schemeClr val="bg1"/>
              </a:solidFill>
              <a:ln w="25400">
                <a:no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'35（問22）'!$AC$13:$AC$25</c:f>
              <c:strCache>
                <c:ptCount val="13"/>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pt idx="12">
                  <c:v>無回答</c:v>
                </c:pt>
              </c:strCache>
            </c:strRef>
          </c:cat>
          <c:val>
            <c:numRef>
              <c:f>'35（問22）'!$AE$13:$AE$25</c:f>
              <c:numCache>
                <c:formatCode>#,###.0"日"</c:formatCode>
                <c:ptCount val="13"/>
                <c:pt idx="0">
                  <c:v>10.219729740075795</c:v>
                </c:pt>
                <c:pt idx="1">
                  <c:v>10.029637487775364</c:v>
                </c:pt>
                <c:pt idx="2">
                  <c:v>11.841975308641976</c:v>
                </c:pt>
                <c:pt idx="3">
                  <c:v>9.6082802547770694</c:v>
                </c:pt>
                <c:pt idx="4">
                  <c:v>9.2764129181084201</c:v>
                </c:pt>
                <c:pt idx="5">
                  <c:v>17.961904761904762</c:v>
                </c:pt>
                <c:pt idx="6">
                  <c:v>20.84090909090909</c:v>
                </c:pt>
                <c:pt idx="7">
                  <c:v>7.810699588477366</c:v>
                </c:pt>
                <c:pt idx="8">
                  <c:v>10.370809072079371</c:v>
                </c:pt>
                <c:pt idx="9">
                  <c:v>10.88702147525677</c:v>
                </c:pt>
                <c:pt idx="10">
                  <c:v>9.6973720678273558</c:v>
                </c:pt>
                <c:pt idx="11">
                  <c:v>9.3457831499920285</c:v>
                </c:pt>
                <c:pt idx="12">
                  <c:v>0</c:v>
                </c:pt>
              </c:numCache>
            </c:numRef>
          </c:val>
          <c:extLst>
            <c:ext xmlns:c16="http://schemas.microsoft.com/office/drawing/2014/chart" uri="{C3380CC4-5D6E-409C-BE32-E72D297353CC}">
              <c16:uniqueId val="{00000017-A472-402C-B735-EC42F7377C69}"/>
            </c:ext>
          </c:extLst>
        </c:ser>
        <c:dLbls>
          <c:showLegendKey val="0"/>
          <c:showVal val="0"/>
          <c:showCatName val="0"/>
          <c:showSerName val="0"/>
          <c:showPercent val="0"/>
          <c:showBubbleSize val="0"/>
        </c:dLbls>
        <c:gapWidth val="80"/>
        <c:overlap val="-60"/>
        <c:axId val="34617216"/>
        <c:axId val="34618752"/>
      </c:barChart>
      <c:lineChart>
        <c:grouping val="standard"/>
        <c:varyColors val="0"/>
        <c:ser>
          <c:idx val="2"/>
          <c:order val="2"/>
          <c:tx>
            <c:strRef>
              <c:f>'35（問22）'!$AF$12</c:f>
              <c:strCache>
                <c:ptCount val="1"/>
                <c:pt idx="0">
                  <c:v>取得率</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Lbls>
            <c:dLbl>
              <c:idx val="0"/>
              <c:layout>
                <c:manualLayout>
                  <c:x val="-3.2759852386872693E-2"/>
                  <c:y val="-3.6504751974496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472-402C-B735-EC42F7377C69}"/>
                </c:ext>
              </c:extLst>
            </c:dLbl>
            <c:dLbl>
              <c:idx val="1"/>
              <c:layout>
                <c:manualLayout>
                  <c:x val="-3.3617429400272333E-2"/>
                  <c:y val="-4.06227235779924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472-402C-B735-EC42F7377C69}"/>
                </c:ext>
              </c:extLst>
            </c:dLbl>
            <c:dLbl>
              <c:idx val="2"/>
              <c:layout>
                <c:manualLayout>
                  <c:x val="-2.3949006374203226E-2"/>
                  <c:y val="-4.0813586244981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472-402C-B735-EC42F7377C69}"/>
                </c:ext>
              </c:extLst>
            </c:dLbl>
            <c:dLbl>
              <c:idx val="3"/>
              <c:layout>
                <c:manualLayout>
                  <c:x val="-2.8315513192429892E-2"/>
                  <c:y val="-4.28577278903966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472-402C-B735-EC42F7377C69}"/>
                </c:ext>
              </c:extLst>
            </c:dLbl>
            <c:dLbl>
              <c:idx val="4"/>
              <c:layout>
                <c:manualLayout>
                  <c:x val="-3.1679513744992401E-2"/>
                  <c:y val="-3.4505934985077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472-402C-B735-EC42F7377C69}"/>
                </c:ext>
              </c:extLst>
            </c:dLbl>
            <c:dLbl>
              <c:idx val="5"/>
              <c:layout>
                <c:manualLayout>
                  <c:x val="-3.0532393977068657E-2"/>
                  <c:y val="-4.21121473291015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472-402C-B735-EC42F7377C69}"/>
                </c:ext>
              </c:extLst>
            </c:dLbl>
            <c:dLbl>
              <c:idx val="6"/>
              <c:layout>
                <c:manualLayout>
                  <c:x val="-3.1891381998302847E-2"/>
                  <c:y val="-3.13533503347542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472-402C-B735-EC42F7377C69}"/>
                </c:ext>
              </c:extLst>
            </c:dLbl>
            <c:dLbl>
              <c:idx val="7"/>
              <c:layout>
                <c:manualLayout>
                  <c:x val="-2.873909182404831E-2"/>
                  <c:y val="-4.361472546428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472-402C-B735-EC42F7377C69}"/>
                </c:ext>
              </c:extLst>
            </c:dLbl>
            <c:dLbl>
              <c:idx val="8"/>
              <c:layout>
                <c:manualLayout>
                  <c:x val="-3.0599490853117046E-2"/>
                  <c:y val="3.888557476627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472-402C-B735-EC42F7377C69}"/>
                </c:ext>
              </c:extLst>
            </c:dLbl>
            <c:dLbl>
              <c:idx val="9"/>
              <c:layout>
                <c:manualLayout>
                  <c:x val="-3.4464744538511637E-2"/>
                  <c:y val="-2.8508730929181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472-402C-B735-EC42F7377C69}"/>
                </c:ext>
              </c:extLst>
            </c:dLbl>
            <c:dLbl>
              <c:idx val="10"/>
              <c:layout>
                <c:manualLayout>
                  <c:x val="-2.5297416770272137E-2"/>
                  <c:y val="-4.4640767421802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472-402C-B735-EC42F7377C69}"/>
                </c:ext>
              </c:extLst>
            </c:dLbl>
            <c:dLbl>
              <c:idx val="11"/>
              <c:layout>
                <c:manualLayout>
                  <c:x val="-9.6139561502180653E-3"/>
                  <c:y val="-3.87709337751220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472-402C-B735-EC42F7377C69}"/>
                </c:ext>
              </c:extLst>
            </c:dLbl>
            <c:dLbl>
              <c:idx val="12"/>
              <c:layout>
                <c:manualLayout>
                  <c:x val="-2.7514297554910899E-2"/>
                  <c:y val="-3.79829117105042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472-402C-B735-EC42F7377C69}"/>
                </c:ext>
              </c:extLst>
            </c:dLbl>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'35（問22）'!$AC$12:$AC$24</c:f>
              <c:strCache>
                <c:ptCount val="13"/>
                <c:pt idx="1">
                  <c:v>建設業</c:v>
                </c:pt>
                <c:pt idx="2">
                  <c:v>製造業</c:v>
                </c:pt>
                <c:pt idx="3">
                  <c:v>情報通信業</c:v>
                </c:pt>
                <c:pt idx="4">
                  <c:v>運輸業</c:v>
                </c:pt>
                <c:pt idx="5">
                  <c:v>卸売･小売業</c:v>
                </c:pt>
                <c:pt idx="6">
                  <c:v>金融･保険業</c:v>
                </c:pt>
                <c:pt idx="7">
                  <c:v>不動産業</c:v>
                </c:pt>
                <c:pt idx="8">
                  <c:v>飲食店・宿泊業</c:v>
                </c:pt>
                <c:pt idx="9">
                  <c:v>医療・福祉</c:v>
                </c:pt>
                <c:pt idx="10">
                  <c:v>教育・学習支援業</c:v>
                </c:pt>
                <c:pt idx="11">
                  <c:v>サービス業</c:v>
                </c:pt>
                <c:pt idx="12">
                  <c:v>その他</c:v>
                </c:pt>
              </c:strCache>
            </c:strRef>
          </c:cat>
          <c:val>
            <c:numRef>
              <c:f>'35（問22）'!$AF$13:$AF$24</c:f>
              <c:numCache>
                <c:formatCode>0.0%</c:formatCode>
                <c:ptCount val="12"/>
                <c:pt idx="0">
                  <c:v>0.4550195169063494</c:v>
                </c:pt>
                <c:pt idx="1">
                  <c:v>0.47101671012718854</c:v>
                </c:pt>
                <c:pt idx="2">
                  <c:v>0.47741582261155213</c:v>
                </c:pt>
                <c:pt idx="3">
                  <c:v>0.44133996489174948</c:v>
                </c:pt>
                <c:pt idx="4">
                  <c:v>0.48016365558773511</c:v>
                </c:pt>
                <c:pt idx="5">
                  <c:v>0.48099974496301967</c:v>
                </c:pt>
                <c:pt idx="6">
                  <c:v>0.62165660051768767</c:v>
                </c:pt>
                <c:pt idx="7">
                  <c:v>0.52612612612612608</c:v>
                </c:pt>
                <c:pt idx="8">
                  <c:v>0.50840930205741264</c:v>
                </c:pt>
                <c:pt idx="9">
                  <c:v>0.58316523014854205</c:v>
                </c:pt>
                <c:pt idx="10">
                  <c:v>0.43306463331096079</c:v>
                </c:pt>
                <c:pt idx="11">
                  <c:v>0.41994561692865623</c:v>
                </c:pt>
              </c:numCache>
            </c:numRef>
          </c:val>
          <c:smooth val="0"/>
          <c:extLst>
            <c:ext xmlns:c16="http://schemas.microsoft.com/office/drawing/2014/chart" uri="{C3380CC4-5D6E-409C-BE32-E72D297353CC}">
              <c16:uniqueId val="{00000025-A472-402C-B735-EC42F7377C69}"/>
            </c:ext>
          </c:extLst>
        </c:ser>
        <c:dLbls>
          <c:showLegendKey val="0"/>
          <c:showVal val="0"/>
          <c:showCatName val="0"/>
          <c:showSerName val="0"/>
          <c:showPercent val="0"/>
          <c:showBubbleSize val="0"/>
        </c:dLbls>
        <c:marker val="1"/>
        <c:smooth val="0"/>
        <c:axId val="34645120"/>
        <c:axId val="34646656"/>
      </c:lineChart>
      <c:catAx>
        <c:axId val="3461721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34618752"/>
        <c:crosses val="autoZero"/>
        <c:auto val="0"/>
        <c:lblAlgn val="ctr"/>
        <c:lblOffset val="100"/>
        <c:tickMarkSkip val="1"/>
        <c:noMultiLvlLbl val="0"/>
      </c:catAx>
      <c:valAx>
        <c:axId val="34618752"/>
        <c:scaling>
          <c:orientation val="minMax"/>
        </c:scaling>
        <c:delete val="0"/>
        <c:axPos val="l"/>
        <c:numFmt formatCode="#,###.0&quot;日&quot;"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617216"/>
        <c:crosses val="autoZero"/>
        <c:crossBetween val="between"/>
      </c:valAx>
      <c:catAx>
        <c:axId val="34645120"/>
        <c:scaling>
          <c:orientation val="minMax"/>
        </c:scaling>
        <c:delete val="1"/>
        <c:axPos val="b"/>
        <c:numFmt formatCode="General" sourceLinked="1"/>
        <c:majorTickMark val="out"/>
        <c:minorTickMark val="none"/>
        <c:tickLblPos val="nextTo"/>
        <c:crossAx val="34646656"/>
        <c:crosses val="autoZero"/>
        <c:auto val="0"/>
        <c:lblAlgn val="ctr"/>
        <c:lblOffset val="100"/>
        <c:noMultiLvlLbl val="0"/>
      </c:catAx>
      <c:valAx>
        <c:axId val="34646656"/>
        <c:scaling>
          <c:orientation val="minMax"/>
          <c:max val="0.85000000000000009"/>
          <c:min val="0"/>
        </c:scaling>
        <c:delete val="0"/>
        <c:axPos val="r"/>
        <c:numFmt formatCode="0.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34645120"/>
        <c:crosses val="max"/>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8108957635968724"/>
          <c:y val="1.8726591760299626E-2"/>
        </c:manualLayout>
      </c:layout>
      <c:overlay val="0"/>
      <c:spPr>
        <a:noFill/>
        <a:ln w="25400">
          <a:noFill/>
        </a:ln>
      </c:spPr>
    </c:title>
    <c:autoTitleDeleted val="0"/>
    <c:plotArea>
      <c:layout>
        <c:manualLayout>
          <c:layoutTarget val="inner"/>
          <c:xMode val="edge"/>
          <c:yMode val="edge"/>
          <c:x val="0.13313171710396557"/>
          <c:y val="9.7378633319556554E-2"/>
          <c:w val="0.80635460473197329"/>
          <c:h val="0.62547045247561328"/>
        </c:manualLayout>
      </c:layout>
      <c:barChart>
        <c:barDir val="col"/>
        <c:grouping val="clustered"/>
        <c:varyColors val="0"/>
        <c:ser>
          <c:idx val="1"/>
          <c:order val="0"/>
          <c:tx>
            <c:strRef>
              <c:f>'35（問22）'!$AD$30</c:f>
              <c:strCache>
                <c:ptCount val="1"/>
                <c:pt idx="0">
                  <c:v>付与日数</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'35（問22）'!$AC$31:$AC$36</c:f>
              <c:strCache>
                <c:ptCount val="6"/>
                <c:pt idx="0">
                  <c:v>1～4人</c:v>
                </c:pt>
                <c:pt idx="1">
                  <c:v>5～9人</c:v>
                </c:pt>
                <c:pt idx="2">
                  <c:v>10～29人</c:v>
                </c:pt>
                <c:pt idx="3">
                  <c:v>30～49人</c:v>
                </c:pt>
                <c:pt idx="4">
                  <c:v>50～99人</c:v>
                </c:pt>
                <c:pt idx="5">
                  <c:v>100人以上</c:v>
                </c:pt>
              </c:strCache>
            </c:strRef>
          </c:cat>
          <c:val>
            <c:numRef>
              <c:f>'35（問22）'!$AD$31:$AD$36</c:f>
              <c:numCache>
                <c:formatCode>#,###.0"日"</c:formatCode>
                <c:ptCount val="6"/>
                <c:pt idx="0">
                  <c:v>21.007445798963431</c:v>
                </c:pt>
                <c:pt idx="1">
                  <c:v>19.313866028062598</c:v>
                </c:pt>
                <c:pt idx="2">
                  <c:v>19.939090422685929</c:v>
                </c:pt>
                <c:pt idx="3">
                  <c:v>20.145825267776491</c:v>
                </c:pt>
                <c:pt idx="4">
                  <c:v>24.511173184357542</c:v>
                </c:pt>
                <c:pt idx="5">
                  <c:v>25.982362312243971</c:v>
                </c:pt>
              </c:numCache>
            </c:numRef>
          </c:val>
          <c:extLst>
            <c:ext xmlns:c16="http://schemas.microsoft.com/office/drawing/2014/chart" uri="{C3380CC4-5D6E-409C-BE32-E72D297353CC}">
              <c16:uniqueId val="{00000000-A09C-4943-A380-484F351DB7A6}"/>
            </c:ext>
          </c:extLst>
        </c:ser>
        <c:ser>
          <c:idx val="0"/>
          <c:order val="1"/>
          <c:tx>
            <c:strRef>
              <c:f>'35（問22）'!$AE$30</c:f>
              <c:strCache>
                <c:ptCount val="1"/>
                <c:pt idx="0">
                  <c:v>取得日数</c:v>
                </c:pt>
              </c:strCache>
            </c:strRef>
          </c:tx>
          <c:spPr>
            <a:noFill/>
            <a:ln w="12700">
              <a:solidFill>
                <a:srgbClr val="000000"/>
              </a:solidFill>
              <a:prstDash val="solid"/>
            </a:ln>
          </c:spPr>
          <c:invertIfNegative val="0"/>
          <c:dLbls>
            <c:dLbl>
              <c:idx val="1"/>
              <c:layout>
                <c:manualLayout>
                  <c:x val="0"/>
                  <c:y val="4.99375780274656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9C-4943-A380-484F351DB7A6}"/>
                </c:ext>
              </c:extLst>
            </c:dLbl>
            <c:dLbl>
              <c:idx val="2"/>
              <c:layout>
                <c:manualLayout>
                  <c:x val="2.017145738779627E-3"/>
                  <c:y val="9.987515605493133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9C-4943-A380-484F351DB7A6}"/>
                </c:ext>
              </c:extLst>
            </c:dLbl>
            <c:dLbl>
              <c:idx val="3"/>
              <c:layout>
                <c:manualLayout>
                  <c:x val="0"/>
                  <c:y val="1.49812734082397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9C-4943-A380-484F351DB7A6}"/>
                </c:ext>
              </c:extLst>
            </c:dLbl>
            <c:dLbl>
              <c:idx val="4"/>
              <c:layout>
                <c:manualLayout>
                  <c:x val="1.75221013935964E-2"/>
                  <c:y val="2.62239743821821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9C-4943-A380-484F351DB7A6}"/>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'35（問22）'!$AC$31:$AC$36</c:f>
              <c:strCache>
                <c:ptCount val="6"/>
                <c:pt idx="0">
                  <c:v>1～4人</c:v>
                </c:pt>
                <c:pt idx="1">
                  <c:v>5～9人</c:v>
                </c:pt>
                <c:pt idx="2">
                  <c:v>10～29人</c:v>
                </c:pt>
                <c:pt idx="3">
                  <c:v>30～49人</c:v>
                </c:pt>
                <c:pt idx="4">
                  <c:v>50～99人</c:v>
                </c:pt>
                <c:pt idx="5">
                  <c:v>100人以上</c:v>
                </c:pt>
              </c:strCache>
            </c:strRef>
          </c:cat>
          <c:val>
            <c:numRef>
              <c:f>'35（問22）'!$AE$31:$AE$36</c:f>
              <c:numCache>
                <c:formatCode>#,###.0"日"</c:formatCode>
                <c:ptCount val="6"/>
                <c:pt idx="0">
                  <c:v>10.288834951456311</c:v>
                </c:pt>
                <c:pt idx="1">
                  <c:v>10.993484153461218</c:v>
                </c:pt>
                <c:pt idx="2">
                  <c:v>9.3415224538458759</c:v>
                </c:pt>
                <c:pt idx="3">
                  <c:v>8.0123462682767723</c:v>
                </c:pt>
                <c:pt idx="4">
                  <c:v>11.378957169459962</c:v>
                </c:pt>
                <c:pt idx="5">
                  <c:v>11.171483841602186</c:v>
                </c:pt>
              </c:numCache>
            </c:numRef>
          </c:val>
          <c:extLst>
            <c:ext xmlns:c16="http://schemas.microsoft.com/office/drawing/2014/chart" uri="{C3380CC4-5D6E-409C-BE32-E72D297353CC}">
              <c16:uniqueId val="{00000005-A09C-4943-A380-484F351DB7A6}"/>
            </c:ext>
          </c:extLst>
        </c:ser>
        <c:dLbls>
          <c:showLegendKey val="0"/>
          <c:showVal val="0"/>
          <c:showCatName val="0"/>
          <c:showSerName val="0"/>
          <c:showPercent val="0"/>
          <c:showBubbleSize val="0"/>
        </c:dLbls>
        <c:gapWidth val="80"/>
        <c:overlap val="-50"/>
        <c:axId val="96178176"/>
        <c:axId val="96179712"/>
      </c:barChart>
      <c:lineChart>
        <c:grouping val="standard"/>
        <c:varyColors val="0"/>
        <c:ser>
          <c:idx val="2"/>
          <c:order val="2"/>
          <c:tx>
            <c:strRef>
              <c:f>'35（問22）'!$AF$30</c:f>
              <c:strCache>
                <c:ptCount val="1"/>
                <c:pt idx="0">
                  <c:v>取得率</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Lbls>
            <c:dLbl>
              <c:idx val="0"/>
              <c:layout>
                <c:manualLayout>
                  <c:x val="-1.0085728693898134E-2"/>
                  <c:y val="-6.9912609238451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09C-4943-A380-484F351DB7A6}"/>
                </c:ext>
              </c:extLst>
            </c:dLbl>
            <c:dLbl>
              <c:idx val="1"/>
              <c:layout>
                <c:manualLayout>
                  <c:x val="2.3537072994468731E-3"/>
                  <c:y val="-4.0911459101320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09C-4943-A380-484F351DB7A6}"/>
                </c:ext>
              </c:extLst>
            </c:dLbl>
            <c:dLbl>
              <c:idx val="2"/>
              <c:layout>
                <c:manualLayout>
                  <c:x val="-1.3391306419526607E-2"/>
                  <c:y val="-7.84963677293147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09C-4943-A380-484F351DB7A6}"/>
                </c:ext>
              </c:extLst>
            </c:dLbl>
            <c:dLbl>
              <c:idx val="3"/>
              <c:layout>
                <c:manualLayout>
                  <c:x val="-1.9050273783855688E-2"/>
                  <c:y val="-7.40951763052090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09C-4943-A380-484F351DB7A6}"/>
                </c:ext>
              </c:extLst>
            </c:dLbl>
            <c:dLbl>
              <c:idx val="4"/>
              <c:layout>
                <c:manualLayout>
                  <c:x val="-1.7145262288507431E-2"/>
                  <c:y val="-7.364927698644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09C-4943-A380-484F351DB7A6}"/>
                </c:ext>
              </c:extLst>
            </c:dLbl>
            <c:dLbl>
              <c:idx val="5"/>
              <c:layout>
                <c:manualLayout>
                  <c:x val="-1.6752792436497632E-2"/>
                  <c:y val="-6.89272267932800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09C-4943-A380-484F351DB7A6}"/>
                </c:ext>
              </c:extLst>
            </c:dLbl>
            <c:spPr>
              <a:solidFill>
                <a:schemeClr val="bg1"/>
              </a:solidFill>
              <a:ln w="3175">
                <a:solidFill>
                  <a:schemeClr val="tx1"/>
                </a:solid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'35（問22）'!$AC$31:$AC$36</c:f>
              <c:strCache>
                <c:ptCount val="6"/>
                <c:pt idx="0">
                  <c:v>1～4人</c:v>
                </c:pt>
                <c:pt idx="1">
                  <c:v>5～9人</c:v>
                </c:pt>
                <c:pt idx="2">
                  <c:v>10～29人</c:v>
                </c:pt>
                <c:pt idx="3">
                  <c:v>30～49人</c:v>
                </c:pt>
                <c:pt idx="4">
                  <c:v>50～99人</c:v>
                </c:pt>
                <c:pt idx="5">
                  <c:v>100人以上</c:v>
                </c:pt>
              </c:strCache>
            </c:strRef>
          </c:cat>
          <c:val>
            <c:numRef>
              <c:f>'35（問22）'!$AF$31:$AF$36</c:f>
              <c:numCache>
                <c:formatCode>0.0%</c:formatCode>
                <c:ptCount val="6"/>
                <c:pt idx="0">
                  <c:v>0.48977086743044185</c:v>
                </c:pt>
                <c:pt idx="1">
                  <c:v>0.56920163666290013</c:v>
                </c:pt>
                <c:pt idx="2">
                  <c:v>0.46850293848998503</c:v>
                </c:pt>
                <c:pt idx="3">
                  <c:v>0.39771745072626158</c:v>
                </c:pt>
                <c:pt idx="4">
                  <c:v>0.4642355175688509</c:v>
                </c:pt>
                <c:pt idx="5">
                  <c:v>0.42996413133449829</c:v>
                </c:pt>
              </c:numCache>
            </c:numRef>
          </c:val>
          <c:smooth val="0"/>
          <c:extLst>
            <c:ext xmlns:c16="http://schemas.microsoft.com/office/drawing/2014/chart" uri="{C3380CC4-5D6E-409C-BE32-E72D297353CC}">
              <c16:uniqueId val="{0000000C-A09C-4943-A380-484F351DB7A6}"/>
            </c:ext>
          </c:extLst>
        </c:ser>
        <c:dLbls>
          <c:showLegendKey val="0"/>
          <c:showVal val="0"/>
          <c:showCatName val="0"/>
          <c:showSerName val="0"/>
          <c:showPercent val="0"/>
          <c:showBubbleSize val="0"/>
        </c:dLbls>
        <c:marker val="1"/>
        <c:smooth val="0"/>
        <c:axId val="96181248"/>
        <c:axId val="96203520"/>
      </c:lineChart>
      <c:catAx>
        <c:axId val="9617817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6179712"/>
        <c:crosses val="autoZero"/>
        <c:auto val="0"/>
        <c:lblAlgn val="ctr"/>
        <c:lblOffset val="100"/>
        <c:tickMarkSkip val="1"/>
        <c:noMultiLvlLbl val="0"/>
      </c:catAx>
      <c:valAx>
        <c:axId val="96179712"/>
        <c:scaling>
          <c:orientation val="minMax"/>
        </c:scaling>
        <c:delete val="0"/>
        <c:axPos val="l"/>
        <c:numFmt formatCode="#,###.0&quot;日&quot;"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6178176"/>
        <c:crosses val="autoZero"/>
        <c:crossBetween val="between"/>
      </c:valAx>
      <c:catAx>
        <c:axId val="96181248"/>
        <c:scaling>
          <c:orientation val="minMax"/>
        </c:scaling>
        <c:delete val="1"/>
        <c:axPos val="b"/>
        <c:numFmt formatCode="General" sourceLinked="1"/>
        <c:majorTickMark val="out"/>
        <c:minorTickMark val="none"/>
        <c:tickLblPos val="nextTo"/>
        <c:crossAx val="96203520"/>
        <c:crosses val="autoZero"/>
        <c:auto val="0"/>
        <c:lblAlgn val="ctr"/>
        <c:lblOffset val="100"/>
        <c:noMultiLvlLbl val="0"/>
      </c:catAx>
      <c:valAx>
        <c:axId val="96203520"/>
        <c:scaling>
          <c:orientation val="minMax"/>
          <c:max val="0.8"/>
          <c:min val="0"/>
        </c:scaling>
        <c:delete val="0"/>
        <c:axPos val="r"/>
        <c:numFmt formatCode="0.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6181248"/>
        <c:crosses val="max"/>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48813253747414"/>
          <c:y val="8.7912087912087919E-2"/>
          <c:w val="0.57692488270258258"/>
          <c:h val="0.48901098901098899"/>
        </c:manualLayout>
      </c:layout>
      <c:barChart>
        <c:barDir val="col"/>
        <c:grouping val="clustered"/>
        <c:varyColors val="0"/>
        <c:ser>
          <c:idx val="1"/>
          <c:order val="0"/>
          <c:tx>
            <c:strRef>
              <c:f>'35（問22）'!$AD$6</c:f>
              <c:strCache>
                <c:ptCount val="1"/>
                <c:pt idx="0">
                  <c:v>付与日数</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0.12393196042802342"/>
                  <c:y val="0.10256410256410256"/>
                </c:manualLayout>
              </c:layout>
              <c:dLblPos val="outEnd"/>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B45C-4D66-98C1-36A7F887193C}"/>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'35（問22）'!$AC$7</c:f>
              <c:strCache>
                <c:ptCount val="1"/>
                <c:pt idx="0">
                  <c:v>全　体</c:v>
                </c:pt>
              </c:strCache>
            </c:strRef>
          </c:cat>
          <c:val>
            <c:numRef>
              <c:f>'35（問22）'!$AD$7</c:f>
              <c:numCache>
                <c:formatCode>#,###.0"日"</c:formatCode>
                <c:ptCount val="1"/>
                <c:pt idx="0">
                  <c:v>21.864149305555554</c:v>
                </c:pt>
              </c:numCache>
            </c:numRef>
          </c:val>
          <c:extLst>
            <c:ext xmlns:c16="http://schemas.microsoft.com/office/drawing/2014/chart" uri="{C3380CC4-5D6E-409C-BE32-E72D297353CC}">
              <c16:uniqueId val="{00000001-B45C-4D66-98C1-36A7F887193C}"/>
            </c:ext>
          </c:extLst>
        </c:ser>
        <c:ser>
          <c:idx val="0"/>
          <c:order val="1"/>
          <c:tx>
            <c:strRef>
              <c:f>'35（問22）'!$AE$6</c:f>
              <c:strCache>
                <c:ptCount val="1"/>
                <c:pt idx="0">
                  <c:v>取得日数</c:v>
                </c:pt>
              </c:strCache>
            </c:strRef>
          </c:tx>
          <c:spPr>
            <a:noFill/>
            <a:ln w="12700">
              <a:solidFill>
                <a:srgbClr val="000000"/>
              </a:solidFill>
              <a:prstDash val="solid"/>
            </a:ln>
          </c:spPr>
          <c:invertIfNegative val="0"/>
          <c:dLbls>
            <c:dLbl>
              <c:idx val="0"/>
              <c:layout>
                <c:manualLayout>
                  <c:x val="1.282051282051282E-2"/>
                  <c:y val="2.1977445127051427E-2"/>
                </c:manualLayout>
              </c:layout>
              <c:dLblPos val="outEnd"/>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B45C-4D66-98C1-36A7F887193C}"/>
                </c:ext>
              </c:extLst>
            </c:dLbl>
            <c:spPr>
              <a:noFill/>
              <a:ln>
                <a:noFill/>
              </a:ln>
              <a:effectLst/>
            </c:spPr>
            <c:txPr>
              <a:bodyPr/>
              <a:lstStyle/>
              <a:p>
                <a:pPr>
                  <a:defRPr sz="800"/>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'35（問22）'!$AC$7</c:f>
              <c:strCache>
                <c:ptCount val="1"/>
                <c:pt idx="0">
                  <c:v>全　体</c:v>
                </c:pt>
              </c:strCache>
            </c:strRef>
          </c:cat>
          <c:val>
            <c:numRef>
              <c:f>'35（問22）'!$AE$7</c:f>
              <c:numCache>
                <c:formatCode>#,###.0"日"</c:formatCode>
                <c:ptCount val="1"/>
                <c:pt idx="0">
                  <c:v>10.287964668548868</c:v>
                </c:pt>
              </c:numCache>
            </c:numRef>
          </c:val>
          <c:extLst>
            <c:ext xmlns:c16="http://schemas.microsoft.com/office/drawing/2014/chart" uri="{C3380CC4-5D6E-409C-BE32-E72D297353CC}">
              <c16:uniqueId val="{00000003-B45C-4D66-98C1-36A7F887193C}"/>
            </c:ext>
          </c:extLst>
        </c:ser>
        <c:dLbls>
          <c:showLegendKey val="0"/>
          <c:showVal val="0"/>
          <c:showCatName val="0"/>
          <c:showSerName val="0"/>
          <c:showPercent val="0"/>
          <c:showBubbleSize val="0"/>
        </c:dLbls>
        <c:gapWidth val="480"/>
        <c:overlap val="-100"/>
        <c:axId val="96221056"/>
        <c:axId val="96222592"/>
      </c:barChart>
      <c:lineChart>
        <c:grouping val="standard"/>
        <c:varyColors val="0"/>
        <c:ser>
          <c:idx val="2"/>
          <c:order val="2"/>
          <c:tx>
            <c:strRef>
              <c:f>'35（問22）'!$AF$6</c:f>
              <c:strCache>
                <c:ptCount val="1"/>
                <c:pt idx="0">
                  <c:v>取得率</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Lbls>
            <c:dLbl>
              <c:idx val="0"/>
              <c:layout>
                <c:manualLayout>
                  <c:x val="0"/>
                  <c:y val="-2.9304029304029304E-2"/>
                </c:manualLayout>
              </c:layout>
              <c:dLblPos val="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B45C-4D66-98C1-36A7F887193C}"/>
                </c:ext>
              </c:extLst>
            </c:dLbl>
            <c:spPr>
              <a:noFill/>
              <a:ln>
                <a:noFill/>
              </a:ln>
              <a:effectLst/>
            </c:spPr>
            <c:txPr>
              <a:bodyPr/>
              <a:lstStyle/>
              <a:p>
                <a:pPr>
                  <a:defRPr sz="800"/>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'35（問22）'!$AF$7</c:f>
              <c:numCache>
                <c:formatCode>0.0%</c:formatCode>
                <c:ptCount val="1"/>
                <c:pt idx="0">
                  <c:v>0.47054035923248821</c:v>
                </c:pt>
              </c:numCache>
            </c:numRef>
          </c:val>
          <c:smooth val="0"/>
          <c:extLst>
            <c:ext xmlns:c16="http://schemas.microsoft.com/office/drawing/2014/chart" uri="{C3380CC4-5D6E-409C-BE32-E72D297353CC}">
              <c16:uniqueId val="{00000005-B45C-4D66-98C1-36A7F887193C}"/>
            </c:ext>
          </c:extLst>
        </c:ser>
        <c:dLbls>
          <c:showLegendKey val="0"/>
          <c:showVal val="0"/>
          <c:showCatName val="0"/>
          <c:showSerName val="0"/>
          <c:showPercent val="0"/>
          <c:showBubbleSize val="0"/>
        </c:dLbls>
        <c:marker val="1"/>
        <c:smooth val="0"/>
        <c:axId val="96244864"/>
        <c:axId val="96246400"/>
      </c:lineChart>
      <c:catAx>
        <c:axId val="9622105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6222592"/>
        <c:crosses val="autoZero"/>
        <c:auto val="0"/>
        <c:lblAlgn val="ctr"/>
        <c:lblOffset val="100"/>
        <c:tickMarkSkip val="1"/>
        <c:noMultiLvlLbl val="0"/>
      </c:catAx>
      <c:valAx>
        <c:axId val="96222592"/>
        <c:scaling>
          <c:orientation val="minMax"/>
        </c:scaling>
        <c:delete val="0"/>
        <c:axPos val="l"/>
        <c:numFmt formatCode="#,###.0&quot;日&quot;"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6221056"/>
        <c:crosses val="autoZero"/>
        <c:crossBetween val="between"/>
      </c:valAx>
      <c:catAx>
        <c:axId val="96244864"/>
        <c:scaling>
          <c:orientation val="minMax"/>
        </c:scaling>
        <c:delete val="1"/>
        <c:axPos val="b"/>
        <c:majorTickMark val="out"/>
        <c:minorTickMark val="none"/>
        <c:tickLblPos val="nextTo"/>
        <c:crossAx val="96246400"/>
        <c:crosses val="autoZero"/>
        <c:auto val="0"/>
        <c:lblAlgn val="ctr"/>
        <c:lblOffset val="100"/>
        <c:noMultiLvlLbl val="0"/>
      </c:catAx>
      <c:valAx>
        <c:axId val="96246400"/>
        <c:scaling>
          <c:orientation val="minMax"/>
        </c:scaling>
        <c:delete val="0"/>
        <c:axPos val="r"/>
        <c:numFmt formatCode="0.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6244864"/>
        <c:crosses val="max"/>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9.8328416912487712E-2"/>
          <c:y val="6.1224489795918366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192726794106489"/>
          <c:y val="0.13945631796025496"/>
          <c:w val="0.49360958198809218"/>
          <c:h val="0.85374310354062888"/>
        </c:manualLayout>
      </c:layout>
      <c:pie3DChart>
        <c:varyColors val="1"/>
        <c:ser>
          <c:idx val="0"/>
          <c:order val="0"/>
          <c:tx>
            <c:strRef>
              <c:f>'36（問29）'!$BB$6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8DE2-4959-91A9-7C4C4354BCE4}"/>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8DE2-4959-91A9-7C4C4354BCE4}"/>
              </c:ext>
            </c:extLst>
          </c:dPt>
          <c:dPt>
            <c:idx val="2"/>
            <c:bubble3D val="0"/>
            <c:spPr>
              <a:pattFill prst="pct1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8DE2-4959-91A9-7C4C4354BCE4}"/>
              </c:ext>
            </c:extLst>
          </c:dPt>
          <c:dLbls>
            <c:dLbl>
              <c:idx val="0"/>
              <c:layout>
                <c:manualLayout>
                  <c:x val="7.9530810861031753E-2"/>
                  <c:y val="0.44063331089655527"/>
                </c:manualLayout>
              </c:layou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137675268467547"/>
                      <c:h val="0.27450980392156865"/>
                    </c:manualLayout>
                  </c15:layout>
                </c:ext>
                <c:ext xmlns:c16="http://schemas.microsoft.com/office/drawing/2014/chart" uri="{C3380CC4-5D6E-409C-BE32-E72D297353CC}">
                  <c16:uniqueId val="{00000001-8DE2-4959-91A9-7C4C4354BCE4}"/>
                </c:ext>
              </c:extLst>
            </c:dLbl>
            <c:dLbl>
              <c:idx val="1"/>
              <c:layout>
                <c:manualLayout>
                  <c:x val="6.1378610859483271E-3"/>
                  <c:y val="-2.4960115279707745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5398214603705516"/>
                      <c:h val="0.24901960784313726"/>
                    </c:manualLayout>
                  </c15:layout>
                </c:ext>
                <c:ext xmlns:c16="http://schemas.microsoft.com/office/drawing/2014/chart" uri="{C3380CC4-5D6E-409C-BE32-E72D297353CC}">
                  <c16:uniqueId val="{00000003-8DE2-4959-91A9-7C4C4354BCE4}"/>
                </c:ext>
              </c:extLst>
            </c:dLbl>
            <c:dLbl>
              <c:idx val="2"/>
              <c:layout>
                <c:manualLayout>
                  <c:x val="0.17212366153345876"/>
                  <c:y val="2.284268037923830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DE2-4959-91A9-7C4C4354BCE4}"/>
                </c:ext>
              </c:extLst>
            </c:dLbl>
            <c:spPr>
              <a:noFill/>
              <a:ln>
                <a:noFill/>
              </a:ln>
              <a:effectLst/>
            </c:spPr>
            <c:txPr>
              <a:bodyPr/>
              <a:lstStyle/>
              <a:p>
                <a:pPr>
                  <a:defRPr sz="9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'36（問29）'!$BC$5:$BE$5</c:f>
              <c:strCache>
                <c:ptCount val="3"/>
                <c:pt idx="0">
                  <c:v>定めている</c:v>
                </c:pt>
                <c:pt idx="1">
                  <c:v>定めていない</c:v>
                </c:pt>
                <c:pt idx="2">
                  <c:v>無回答</c:v>
                </c:pt>
              </c:strCache>
            </c:strRef>
          </c:cat>
          <c:val>
            <c:numRef>
              <c:f>'36（問29）'!$BC$6:$BE$6</c:f>
              <c:numCache>
                <c:formatCode>0.0%</c:formatCode>
                <c:ptCount val="3"/>
                <c:pt idx="0">
                  <c:v>0.46112600536193027</c:v>
                </c:pt>
                <c:pt idx="1">
                  <c:v>0.4906166219839142</c:v>
                </c:pt>
                <c:pt idx="2">
                  <c:v>4.8257372654155493E-2</c:v>
                </c:pt>
              </c:numCache>
            </c:numRef>
          </c:val>
          <c:extLst>
            <c:ext xmlns:c16="http://schemas.microsoft.com/office/drawing/2014/chart" uri="{C3380CC4-5D6E-409C-BE32-E72D297353CC}">
              <c16:uniqueId val="{00000006-8DE2-4959-91A9-7C4C4354BCE4}"/>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3353215803776739"/>
          <c:y val="0.32653168353955758"/>
          <c:w val="0.24184857423795481"/>
          <c:h val="0.30832556644705128"/>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7218045112781953"/>
          <c:y val="1.3966480446927373E-2"/>
        </c:manualLayout>
      </c:layout>
      <c:overlay val="0"/>
      <c:spPr>
        <a:noFill/>
        <a:ln w="25400">
          <a:noFill/>
        </a:ln>
      </c:spPr>
    </c:title>
    <c:autoTitleDeleted val="0"/>
    <c:plotArea>
      <c:layout>
        <c:manualLayout>
          <c:layoutTarget val="inner"/>
          <c:xMode val="edge"/>
          <c:yMode val="edge"/>
          <c:x val="0.14736842105263157"/>
          <c:y val="6.7039197580958637E-2"/>
          <c:w val="0.72481203007518802"/>
          <c:h val="0.85474976915722267"/>
        </c:manualLayout>
      </c:layout>
      <c:barChart>
        <c:barDir val="bar"/>
        <c:grouping val="percentStacked"/>
        <c:varyColors val="0"/>
        <c:ser>
          <c:idx val="0"/>
          <c:order val="0"/>
          <c:tx>
            <c:strRef>
              <c:f>'36（問29）'!$BC$10</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B7-471C-91E5-0B71838538CF}"/>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'36（問29）'!$BB$11:$BB$23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'36（問29）'!$BC$11:$BC$23</c:f>
              <c:numCache>
                <c:formatCode>0.0%</c:formatCode>
                <c:ptCount val="13"/>
                <c:pt idx="0">
                  <c:v>0</c:v>
                </c:pt>
                <c:pt idx="1">
                  <c:v>0.43165467625899279</c:v>
                </c:pt>
                <c:pt idx="2">
                  <c:v>0.41176470588235292</c:v>
                </c:pt>
                <c:pt idx="3">
                  <c:v>0.55555555555555558</c:v>
                </c:pt>
                <c:pt idx="4">
                  <c:v>0.5741935483870968</c:v>
                </c:pt>
                <c:pt idx="5">
                  <c:v>0.26829268292682928</c:v>
                </c:pt>
                <c:pt idx="6">
                  <c:v>0.33333333333333331</c:v>
                </c:pt>
                <c:pt idx="7">
                  <c:v>0.6</c:v>
                </c:pt>
                <c:pt idx="8">
                  <c:v>0.42458100558659218</c:v>
                </c:pt>
                <c:pt idx="9">
                  <c:v>0.60869565217391308</c:v>
                </c:pt>
                <c:pt idx="10">
                  <c:v>0.90909090909090906</c:v>
                </c:pt>
                <c:pt idx="11">
                  <c:v>0.46794871794871795</c:v>
                </c:pt>
                <c:pt idx="12">
                  <c:v>0.43778801843317972</c:v>
                </c:pt>
              </c:numCache>
            </c:numRef>
          </c:val>
          <c:extLst>
            <c:ext xmlns:c16="http://schemas.microsoft.com/office/drawing/2014/chart" uri="{C3380CC4-5D6E-409C-BE32-E72D297353CC}">
              <c16:uniqueId val="{00000001-8AB7-471C-91E5-0B71838538CF}"/>
            </c:ext>
          </c:extLst>
        </c:ser>
        <c:ser>
          <c:idx val="1"/>
          <c:order val="1"/>
          <c:tx>
            <c:strRef>
              <c:f>'36（問29）'!$BD$10</c:f>
              <c:strCache>
                <c:ptCount val="1"/>
                <c:pt idx="0">
                  <c:v>定めていない</c:v>
                </c:pt>
              </c:strCache>
            </c:strRef>
          </c:tx>
          <c:spPr>
            <a:solidFill>
              <a:schemeClr val="bg1"/>
            </a:solidFill>
            <a:ln w="12700">
              <a:solidFill>
                <a:srgbClr val="000000"/>
              </a:solidFill>
              <a:prstDash val="solid"/>
            </a:ln>
          </c:spPr>
          <c:invertIfNegative val="0"/>
          <c:dLbls>
            <c:dLbl>
              <c:idx val="6"/>
              <c:layout>
                <c:manualLayout>
                  <c:x val="-4.6390937974858465E-2"/>
                  <c:y val="-1.861662082055931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B7-471C-91E5-0B71838538CF}"/>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'36（問29）'!$BB$11:$BB$23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'36（問29）'!$BD$11:$BD$23</c:f>
              <c:numCache>
                <c:formatCode>0.0%</c:formatCode>
                <c:ptCount val="13"/>
                <c:pt idx="0">
                  <c:v>0</c:v>
                </c:pt>
                <c:pt idx="1">
                  <c:v>0.50359712230215825</c:v>
                </c:pt>
                <c:pt idx="2">
                  <c:v>0.49264705882352944</c:v>
                </c:pt>
                <c:pt idx="3">
                  <c:v>0.40740740740740738</c:v>
                </c:pt>
                <c:pt idx="4">
                  <c:v>0.38709677419354838</c:v>
                </c:pt>
                <c:pt idx="5">
                  <c:v>0.65853658536585369</c:v>
                </c:pt>
                <c:pt idx="6">
                  <c:v>0.66666666666666663</c:v>
                </c:pt>
                <c:pt idx="7">
                  <c:v>0.4</c:v>
                </c:pt>
                <c:pt idx="8">
                  <c:v>0.53072625698324027</c:v>
                </c:pt>
                <c:pt idx="9">
                  <c:v>0.34782608695652173</c:v>
                </c:pt>
                <c:pt idx="10">
                  <c:v>9.0909090909090912E-2</c:v>
                </c:pt>
                <c:pt idx="11">
                  <c:v>0.48717948717948717</c:v>
                </c:pt>
                <c:pt idx="12">
                  <c:v>0.53456221198156684</c:v>
                </c:pt>
              </c:numCache>
            </c:numRef>
          </c:val>
          <c:extLst>
            <c:ext xmlns:c16="http://schemas.microsoft.com/office/drawing/2014/chart" uri="{C3380CC4-5D6E-409C-BE32-E72D297353CC}">
              <c16:uniqueId val="{00000003-8AB7-471C-91E5-0B71838538CF}"/>
            </c:ext>
          </c:extLst>
        </c:ser>
        <c:ser>
          <c:idx val="2"/>
          <c:order val="2"/>
          <c:tx>
            <c:strRef>
              <c:f>'36（問29）'!$BE$10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2.8696781323387224E-2"/>
                  <c:y val="-6.41739957214294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B7-471C-91E5-0B71838538CF}"/>
                </c:ext>
              </c:extLst>
            </c:dLbl>
            <c:dLbl>
              <c:idx val="1"/>
              <c:layout>
                <c:manualLayout>
                  <c:x val="1.5511681546108571E-2"/>
                  <c:y val="8.08351683745094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B7-471C-91E5-0B71838538CF}"/>
                </c:ext>
              </c:extLst>
            </c:dLbl>
            <c:dLbl>
              <c:idx val="2"/>
              <c:layout>
                <c:manualLayout>
                  <c:x val="1.1899389258380714E-2"/>
                  <c:y val="7.41018217378569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B7-471C-91E5-0B71838538CF}"/>
                </c:ext>
              </c:extLst>
            </c:dLbl>
            <c:dLbl>
              <c:idx val="4"/>
              <c:layout>
                <c:manualLayout>
                  <c:x val="-2.00501253132833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C5-4754-81E2-A3A8C473DFD4}"/>
                </c:ext>
              </c:extLst>
            </c:dLbl>
            <c:dLbl>
              <c:idx val="5"/>
              <c:layout>
                <c:manualLayout>
                  <c:x val="1.0025062656641458E-2"/>
                  <c:y val="-6.624434163522597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E4-45CF-AA45-C644A1030F74}"/>
                </c:ext>
              </c:extLst>
            </c:dLbl>
            <c:dLbl>
              <c:idx val="8"/>
              <c:layout>
                <c:manualLayout>
                  <c:x val="0"/>
                  <c:y val="1.111527326067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B7-471C-91E5-0B71838538CF}"/>
                </c:ext>
              </c:extLst>
            </c:dLbl>
            <c:dLbl>
              <c:idx val="9"/>
              <c:layout>
                <c:manualLayout>
                  <c:x val="1.002506265664160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C5-4754-81E2-A3A8C473DFD4}"/>
                </c:ext>
              </c:extLst>
            </c:dLbl>
            <c:dLbl>
              <c:idx val="11"/>
              <c:layout>
                <c:manualLayout>
                  <c:x val="-3.2080200501253132E-2"/>
                  <c:y val="-3.312217081761298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C5-4754-81E2-A3A8C473DFD4}"/>
                </c:ext>
              </c:extLst>
            </c:dLbl>
            <c:dLbl>
              <c:idx val="12"/>
              <c:layout>
                <c:manualLayout>
                  <c:x val="1.1942928186608253E-2"/>
                  <c:y val="7.41025258021609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B7-471C-91E5-0B71838538CF}"/>
                </c:ext>
              </c:extLst>
            </c:dLbl>
            <c:numFmt formatCode="0.0%;\-#;;" sourceLinked="0"/>
            <c:spPr>
              <a:solidFill>
                <a:schemeClr val="bg1"/>
              </a:solidFill>
              <a:ln w="3175">
                <a:solidFill>
                  <a:schemeClr val="tx1"/>
                </a:solid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'36（問29）'!$BB$11:$BB$23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'36（問29）'!$BE$11:$BE$23</c:f>
              <c:numCache>
                <c:formatCode>0.0%</c:formatCode>
                <c:ptCount val="13"/>
                <c:pt idx="0">
                  <c:v>0</c:v>
                </c:pt>
                <c:pt idx="1">
                  <c:v>6.4748201438848921E-2</c:v>
                </c:pt>
                <c:pt idx="2">
                  <c:v>9.5588235294117641E-2</c:v>
                </c:pt>
                <c:pt idx="3">
                  <c:v>3.7037037037037035E-2</c:v>
                </c:pt>
                <c:pt idx="4">
                  <c:v>3.870967741935484E-2</c:v>
                </c:pt>
                <c:pt idx="5">
                  <c:v>7.3170731707317069E-2</c:v>
                </c:pt>
                <c:pt idx="6">
                  <c:v>0</c:v>
                </c:pt>
                <c:pt idx="7">
                  <c:v>0</c:v>
                </c:pt>
                <c:pt idx="8">
                  <c:v>4.4692737430167599E-2</c:v>
                </c:pt>
                <c:pt idx="9">
                  <c:v>4.3478260869565216E-2</c:v>
                </c:pt>
                <c:pt idx="10">
                  <c:v>0</c:v>
                </c:pt>
                <c:pt idx="11">
                  <c:v>4.4871794871794872E-2</c:v>
                </c:pt>
                <c:pt idx="12">
                  <c:v>2.7649769585253458E-2</c:v>
                </c:pt>
              </c:numCache>
            </c:numRef>
          </c:val>
          <c:extLst>
            <c:ext xmlns:c16="http://schemas.microsoft.com/office/drawing/2014/chart" uri="{C3380CC4-5D6E-409C-BE32-E72D297353CC}">
              <c16:uniqueId val="{00000009-8AB7-471C-91E5-0B71838538CF}"/>
            </c:ext>
          </c:extLst>
        </c:ser>
        <c:dLbls>
          <c:showLegendKey val="0"/>
          <c:showVal val="0"/>
          <c:showCatName val="0"/>
          <c:showSerName val="0"/>
          <c:showPercent val="0"/>
          <c:showBubbleSize val="0"/>
        </c:dLbls>
        <c:gapWidth val="40"/>
        <c:overlap val="100"/>
        <c:axId val="97168768"/>
        <c:axId val="97186944"/>
      </c:barChart>
      <c:catAx>
        <c:axId val="971687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186944"/>
        <c:crosses val="autoZero"/>
        <c:auto val="1"/>
        <c:lblAlgn val="ctr"/>
        <c:lblOffset val="100"/>
        <c:tickLblSkip val="1"/>
        <c:tickMarkSkip val="1"/>
        <c:noMultiLvlLbl val="0"/>
      </c:catAx>
      <c:valAx>
        <c:axId val="9718694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168768"/>
        <c:crosses val="autoZero"/>
        <c:crossBetween val="between"/>
      </c:valAx>
      <c:spPr>
        <a:noFill/>
        <a:ln w="25400">
          <a:noFill/>
        </a:ln>
      </c:spPr>
    </c:plotArea>
    <c:legend>
      <c:legendPos val="r"/>
      <c:layout>
        <c:manualLayout>
          <c:xMode val="edge"/>
          <c:yMode val="edge"/>
          <c:x val="0.89473684210526316"/>
          <c:y val="0.13407850554993472"/>
          <c:w val="9.5739348370927346E-2"/>
          <c:h val="0.6238370064077185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7897960953079061"/>
          <c:y val="2.0746887966804978E-2"/>
        </c:manualLayout>
      </c:layout>
      <c:overlay val="0"/>
      <c:spPr>
        <a:noFill/>
        <a:ln w="25400">
          <a:noFill/>
        </a:ln>
      </c:spPr>
    </c:title>
    <c:autoTitleDeleted val="0"/>
    <c:plotArea>
      <c:layout>
        <c:manualLayout>
          <c:layoutTarget val="inner"/>
          <c:xMode val="edge"/>
          <c:yMode val="edge"/>
          <c:x val="0.13513533328543381"/>
          <c:y val="9.1286492006151146E-2"/>
          <c:w val="0.73723831825719999"/>
          <c:h val="0.79253272605340308"/>
        </c:manualLayout>
      </c:layout>
      <c:barChart>
        <c:barDir val="bar"/>
        <c:grouping val="percentStacked"/>
        <c:varyColors val="0"/>
        <c:ser>
          <c:idx val="0"/>
          <c:order val="0"/>
          <c:tx>
            <c:strRef>
              <c:f>'36（問29）'!$BC$28</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'36（問29）'!$BB$29:$BB$34</c:f>
              <c:strCache>
                <c:ptCount val="6"/>
                <c:pt idx="0">
                  <c:v>100人以上</c:v>
                </c:pt>
                <c:pt idx="1">
                  <c:v>50～99人</c:v>
                </c:pt>
                <c:pt idx="2">
                  <c:v>30～49人</c:v>
                </c:pt>
                <c:pt idx="3">
                  <c:v>10～29人</c:v>
                </c:pt>
                <c:pt idx="4">
                  <c:v>5～9人</c:v>
                </c:pt>
                <c:pt idx="5">
                  <c:v>1～4人</c:v>
                </c:pt>
              </c:strCache>
            </c:strRef>
          </c:cat>
          <c:val>
            <c:numRef>
              <c:f>'36（問29）'!$BC$29:$BC$34</c:f>
              <c:numCache>
                <c:formatCode>0.0%</c:formatCode>
                <c:ptCount val="6"/>
                <c:pt idx="0">
                  <c:v>1</c:v>
                </c:pt>
                <c:pt idx="1">
                  <c:v>0.88888888888888884</c:v>
                </c:pt>
                <c:pt idx="2">
                  <c:v>0.72619047619047616</c:v>
                </c:pt>
                <c:pt idx="3">
                  <c:v>0.54545454545454541</c:v>
                </c:pt>
                <c:pt idx="4">
                  <c:v>0.36683417085427134</c:v>
                </c:pt>
                <c:pt idx="5">
                  <c:v>0.28229665071770332</c:v>
                </c:pt>
              </c:numCache>
            </c:numRef>
          </c:val>
          <c:extLst>
            <c:ext xmlns:c16="http://schemas.microsoft.com/office/drawing/2014/chart" uri="{C3380CC4-5D6E-409C-BE32-E72D297353CC}">
              <c16:uniqueId val="{00000000-EA9D-4C6B-BAE5-65C5FAB0C17C}"/>
            </c:ext>
          </c:extLst>
        </c:ser>
        <c:ser>
          <c:idx val="1"/>
          <c:order val="1"/>
          <c:tx>
            <c:strRef>
              <c:f>'36（問29）'!$BD$28</c:f>
              <c:strCache>
                <c:ptCount val="1"/>
                <c:pt idx="0">
                  <c:v>定めていない</c:v>
                </c:pt>
              </c:strCache>
            </c:strRef>
          </c:tx>
          <c:spPr>
            <a:solidFill>
              <a:schemeClr val="bg1"/>
            </a:solidFill>
            <a:ln w="12700">
              <a:solidFill>
                <a:srgbClr val="000000"/>
              </a:solidFill>
              <a:prstDash val="solid"/>
            </a:ln>
          </c:spPr>
          <c:invertIfNegative val="0"/>
          <c:dLbls>
            <c:dLbl>
              <c:idx val="0"/>
              <c:layout>
                <c:manualLayout>
                  <c:x val="-1.0980586886098697E-2"/>
                  <c:y val="-6.22079916359002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9D-4C6B-BAE5-65C5FAB0C17C}"/>
                </c:ext>
              </c:extLst>
            </c:dLbl>
            <c:dLbl>
              <c:idx val="1"/>
              <c:layout>
                <c:manualLayout>
                  <c:x val="-1.5893846481156264E-3"/>
                  <c:y val="2.83552992531823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9D-4C6B-BAE5-65C5FAB0C17C}"/>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'36（問29）'!$BB$29:$BB$34</c:f>
              <c:strCache>
                <c:ptCount val="6"/>
                <c:pt idx="0">
                  <c:v>100人以上</c:v>
                </c:pt>
                <c:pt idx="1">
                  <c:v>50～99人</c:v>
                </c:pt>
                <c:pt idx="2">
                  <c:v>30～49人</c:v>
                </c:pt>
                <c:pt idx="3">
                  <c:v>10～29人</c:v>
                </c:pt>
                <c:pt idx="4">
                  <c:v>5～9人</c:v>
                </c:pt>
                <c:pt idx="5">
                  <c:v>1～4人</c:v>
                </c:pt>
              </c:strCache>
            </c:strRef>
          </c:cat>
          <c:val>
            <c:numRef>
              <c:f>'36（問29）'!$BD$29:$BD$34</c:f>
              <c:numCache>
                <c:formatCode>0.0%</c:formatCode>
                <c:ptCount val="6"/>
                <c:pt idx="0">
                  <c:v>0</c:v>
                </c:pt>
                <c:pt idx="1">
                  <c:v>0.1111111111111111</c:v>
                </c:pt>
                <c:pt idx="2">
                  <c:v>0.26190476190476192</c:v>
                </c:pt>
                <c:pt idx="3">
                  <c:v>0.42077922077922075</c:v>
                </c:pt>
                <c:pt idx="4">
                  <c:v>0.585427135678392</c:v>
                </c:pt>
                <c:pt idx="5">
                  <c:v>0.61722488038277512</c:v>
                </c:pt>
              </c:numCache>
            </c:numRef>
          </c:val>
          <c:extLst>
            <c:ext xmlns:c16="http://schemas.microsoft.com/office/drawing/2014/chart" uri="{C3380CC4-5D6E-409C-BE32-E72D297353CC}">
              <c16:uniqueId val="{00000003-EA9D-4C6B-BAE5-65C5FAB0C17C}"/>
            </c:ext>
          </c:extLst>
        </c:ser>
        <c:ser>
          <c:idx val="2"/>
          <c:order val="2"/>
          <c:tx>
            <c:strRef>
              <c:f>'36（問29）'!$BE$28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1.2012012012012012E-2"/>
                  <c:y val="1.0142805835435015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9D-4C6B-BAE5-65C5FAB0C17C}"/>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'36（問29）'!$BB$29:$BB$34</c:f>
              <c:strCache>
                <c:ptCount val="6"/>
                <c:pt idx="0">
                  <c:v>100人以上</c:v>
                </c:pt>
                <c:pt idx="1">
                  <c:v>50～99人</c:v>
                </c:pt>
                <c:pt idx="2">
                  <c:v>30～49人</c:v>
                </c:pt>
                <c:pt idx="3">
                  <c:v>10～29人</c:v>
                </c:pt>
                <c:pt idx="4">
                  <c:v>5～9人</c:v>
                </c:pt>
                <c:pt idx="5">
                  <c:v>1～4人</c:v>
                </c:pt>
              </c:strCache>
            </c:strRef>
          </c:cat>
          <c:val>
            <c:numRef>
              <c:f>'36（問29）'!$BE$29:$BE$34</c:f>
              <c:numCache>
                <c:formatCode>0.0%</c:formatCode>
                <c:ptCount val="6"/>
                <c:pt idx="0">
                  <c:v>0</c:v>
                </c:pt>
                <c:pt idx="1">
                  <c:v>0</c:v>
                </c:pt>
                <c:pt idx="2">
                  <c:v>1.1904761904761904E-2</c:v>
                </c:pt>
                <c:pt idx="3">
                  <c:v>3.3766233766233764E-2</c:v>
                </c:pt>
                <c:pt idx="4">
                  <c:v>4.7738693467336682E-2</c:v>
                </c:pt>
                <c:pt idx="5">
                  <c:v>0.10047846889952153</c:v>
                </c:pt>
              </c:numCache>
            </c:numRef>
          </c:val>
          <c:extLst>
            <c:ext xmlns:c16="http://schemas.microsoft.com/office/drawing/2014/chart" uri="{C3380CC4-5D6E-409C-BE32-E72D297353CC}">
              <c16:uniqueId val="{00000005-EA9D-4C6B-BAE5-65C5FAB0C17C}"/>
            </c:ext>
          </c:extLst>
        </c:ser>
        <c:dLbls>
          <c:showLegendKey val="0"/>
          <c:showVal val="0"/>
          <c:showCatName val="0"/>
          <c:showSerName val="0"/>
          <c:showPercent val="0"/>
          <c:showBubbleSize val="0"/>
        </c:dLbls>
        <c:gapWidth val="30"/>
        <c:overlap val="100"/>
        <c:axId val="97234944"/>
        <c:axId val="97236480"/>
      </c:barChart>
      <c:catAx>
        <c:axId val="972349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236480"/>
        <c:crosses val="autoZero"/>
        <c:auto val="1"/>
        <c:lblAlgn val="ctr"/>
        <c:lblOffset val="100"/>
        <c:tickLblSkip val="1"/>
        <c:tickMarkSkip val="1"/>
        <c:noMultiLvlLbl val="0"/>
      </c:catAx>
      <c:valAx>
        <c:axId val="972364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234944"/>
        <c:crosses val="autoZero"/>
        <c:crossBetween val="between"/>
        <c:majorUnit val="0.2"/>
      </c:valAx>
      <c:spPr>
        <a:noFill/>
        <a:ln w="25400">
          <a:noFill/>
        </a:ln>
      </c:spPr>
    </c:plotArea>
    <c:legend>
      <c:legendPos val="r"/>
      <c:layout>
        <c:manualLayout>
          <c:xMode val="edge"/>
          <c:yMode val="edge"/>
          <c:x val="0.89789915900152117"/>
          <c:y val="0.16182616177127238"/>
          <c:w val="9.1591749229544495E-2"/>
          <c:h val="0.7136942529486718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9303560935480075"/>
          <c:y val="3.7037037037037035E-2"/>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ｺﾞｼｯｸM"/>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7786108825948993"/>
          <c:y val="0.26388986098959855"/>
          <c:w val="0.60820973870803463"/>
          <c:h val="0.73611013901040145"/>
        </c:manualLayout>
      </c:layout>
      <c:pie3DChart>
        <c:varyColors val="1"/>
        <c:ser>
          <c:idx val="0"/>
          <c:order val="0"/>
          <c:tx>
            <c:strRef>
              <c:f>'37（問27）'!$BD$6</c:f>
              <c:strCache>
                <c:ptCount val="1"/>
                <c:pt idx="0">
                  <c:v>全　体</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C66B-4149-81ED-C133DC4D26D6}"/>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C66B-4149-81ED-C133DC4D26D6}"/>
              </c:ext>
            </c:extLst>
          </c:dPt>
          <c:dPt>
            <c:idx val="2"/>
            <c:bubble3D val="0"/>
            <c:spPr>
              <a:pattFill prst="pct10"/>
              <a:ln w="12700">
                <a:solidFill>
                  <a:schemeClr val="tx1"/>
                </a:solidFill>
                <a:prstDash val="solid"/>
              </a:ln>
            </c:spPr>
            <c:extLst>
              <c:ext xmlns:c16="http://schemas.microsoft.com/office/drawing/2014/chart" uri="{C3380CC4-5D6E-409C-BE32-E72D297353CC}">
                <c16:uniqueId val="{00000005-C66B-4149-81ED-C133DC4D26D6}"/>
              </c:ext>
            </c:extLst>
          </c:dPt>
          <c:dLbls>
            <c:dLbl>
              <c:idx val="0"/>
              <c:layout>
                <c:manualLayout>
                  <c:x val="1.4234526204990407E-2"/>
                  <c:y val="0.1333883364327143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66B-4149-81ED-C133DC4D26D6}"/>
                </c:ext>
              </c:extLst>
            </c:dLbl>
            <c:dLbl>
              <c:idx val="1"/>
              <c:layout>
                <c:manualLayout>
                  <c:x val="-1.1378932111098056E-2"/>
                  <c:y val="-0.145445222125012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66B-4149-81ED-C133DC4D26D6}"/>
                </c:ext>
              </c:extLst>
            </c:dLbl>
            <c:dLbl>
              <c:idx val="2"/>
              <c:layout>
                <c:manualLayout>
                  <c:x val="-0.11007756493124926"/>
                  <c:y val="-3.91671986947577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66B-4149-81ED-C133DC4D26D6}"/>
                </c:ext>
              </c:extLst>
            </c:dLbl>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'37（問27）'!$BE$5:$BG$5</c:f>
              <c:strCache>
                <c:ptCount val="3"/>
                <c:pt idx="0">
                  <c:v>定めている</c:v>
                </c:pt>
                <c:pt idx="1">
                  <c:v>定めていない</c:v>
                </c:pt>
                <c:pt idx="2">
                  <c:v>無回答</c:v>
                </c:pt>
              </c:strCache>
            </c:strRef>
          </c:cat>
          <c:val>
            <c:numRef>
              <c:f>'37（問27）'!$BE$6:$BG$6</c:f>
              <c:numCache>
                <c:formatCode>0.0%</c:formatCode>
                <c:ptCount val="3"/>
                <c:pt idx="0">
                  <c:v>0.56478999106344951</c:v>
                </c:pt>
                <c:pt idx="1">
                  <c:v>0.39052725647899911</c:v>
                </c:pt>
                <c:pt idx="2">
                  <c:v>4.4682752457551385E-2</c:v>
                </c:pt>
              </c:numCache>
            </c:numRef>
          </c:val>
          <c:extLst>
            <c:ext xmlns:c16="http://schemas.microsoft.com/office/drawing/2014/chart" uri="{C3380CC4-5D6E-409C-BE32-E72D297353CC}">
              <c16:uniqueId val="{00000006-C66B-4149-81ED-C133DC4D26D6}"/>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9843263994985705"/>
          <c:y val="0.11802469135802469"/>
          <c:w val="0.29161711129392409"/>
          <c:h val="0.25777777777777777"/>
        </c:manualLayout>
      </c:layout>
      <c:overlay val="0"/>
      <c:spPr>
        <a:solidFill>
          <a:sysClr val="window" lastClr="FFFFFF"/>
        </a:solidFill>
        <a:ln>
          <a:solidFill>
            <a:sysClr val="windowText" lastClr="000000"/>
          </a:solidFill>
        </a:ln>
      </c:spPr>
      <c:txPr>
        <a:bodyPr/>
        <a:lstStyle/>
        <a:p>
          <a:pPr>
            <a:defRPr sz="800">
              <a:latin typeface="ＭＳ Ｐゴシック" panose="020B0600070205080204" pitchFamily="50" charset="-128"/>
              <a:ea typeface="ＭＳ Ｐゴシック" panose="020B0600070205080204" pitchFamily="50" charset="-128"/>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ｺﾞｼｯｸM"/>
          <a:ea typeface="HGｺﾞｼｯｸM"/>
          <a:cs typeface="HGｺﾞｼｯｸM"/>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233801657145798"/>
          <c:y val="1.4245014245014245E-2"/>
        </c:manualLayout>
      </c:layout>
      <c:overlay val="0"/>
      <c:spPr>
        <a:noFill/>
        <a:ln w="25400">
          <a:noFill/>
        </a:ln>
      </c:spPr>
    </c:title>
    <c:autoTitleDeleted val="0"/>
    <c:plotArea>
      <c:layout>
        <c:manualLayout>
          <c:layoutTarget val="inner"/>
          <c:xMode val="edge"/>
          <c:yMode val="edge"/>
          <c:x val="0.14781318906307306"/>
          <c:y val="6.837625861450157E-2"/>
          <c:w val="0.70588339266855304"/>
          <c:h val="0.85185422190566551"/>
        </c:manualLayout>
      </c:layout>
      <c:barChart>
        <c:barDir val="bar"/>
        <c:grouping val="percentStacked"/>
        <c:varyColors val="0"/>
        <c:ser>
          <c:idx val="0"/>
          <c:order val="0"/>
          <c:tx>
            <c:strRef>
              <c:f>'37（問27）'!$BE$10</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'37（問27）'!$BD$11:$BD$23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'37（問27）'!$BE$11:$BE$23</c:f>
              <c:numCache>
                <c:formatCode>0.0%</c:formatCode>
                <c:ptCount val="13"/>
                <c:pt idx="0">
                  <c:v>0</c:v>
                </c:pt>
                <c:pt idx="1">
                  <c:v>0.52517985611510787</c:v>
                </c:pt>
                <c:pt idx="2">
                  <c:v>0.5220588235294118</c:v>
                </c:pt>
                <c:pt idx="3">
                  <c:v>0.77777777777777779</c:v>
                </c:pt>
                <c:pt idx="4">
                  <c:v>0.70967741935483875</c:v>
                </c:pt>
                <c:pt idx="5">
                  <c:v>0.29268292682926828</c:v>
                </c:pt>
                <c:pt idx="6">
                  <c:v>0.33333333333333331</c:v>
                </c:pt>
                <c:pt idx="7">
                  <c:v>0.65</c:v>
                </c:pt>
                <c:pt idx="8">
                  <c:v>0.54748603351955305</c:v>
                </c:pt>
                <c:pt idx="9">
                  <c:v>0.78260869565217395</c:v>
                </c:pt>
                <c:pt idx="10">
                  <c:v>0.81818181818181823</c:v>
                </c:pt>
                <c:pt idx="11">
                  <c:v>0.53846153846153844</c:v>
                </c:pt>
                <c:pt idx="12">
                  <c:v>0.54377880184331795</c:v>
                </c:pt>
              </c:numCache>
            </c:numRef>
          </c:val>
          <c:extLst>
            <c:ext xmlns:c16="http://schemas.microsoft.com/office/drawing/2014/chart" uri="{C3380CC4-5D6E-409C-BE32-E72D297353CC}">
              <c16:uniqueId val="{00000000-C399-4D96-B6D4-0415B3244A9B}"/>
            </c:ext>
          </c:extLst>
        </c:ser>
        <c:ser>
          <c:idx val="1"/>
          <c:order val="1"/>
          <c:tx>
            <c:strRef>
              <c:f>'37（問27）'!$BF$10</c:f>
              <c:strCache>
                <c:ptCount val="1"/>
                <c:pt idx="0">
                  <c:v>定めていない</c:v>
                </c:pt>
              </c:strCache>
            </c:strRef>
          </c:tx>
          <c:spPr>
            <a:solidFill>
              <a:schemeClr val="bg1"/>
            </a:solidFill>
            <a:ln w="12700">
              <a:solidFill>
                <a:srgbClr val="000000"/>
              </a:solidFill>
              <a:prstDash val="solid"/>
            </a:ln>
          </c:spPr>
          <c:invertIfNegative val="0"/>
          <c:dLbls>
            <c:dLbl>
              <c:idx val="3"/>
              <c:layout>
                <c:manualLayout>
                  <c:x val="-1.682047992373174E-2"/>
                  <c:y val="-1.614532251065240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99-4D96-B6D4-0415B3244A9B}"/>
                </c:ext>
              </c:extLst>
            </c:dLbl>
            <c:dLbl>
              <c:idx val="7"/>
              <c:layout>
                <c:manualLayout>
                  <c:x val="-1.6364930046312284E-2"/>
                  <c:y val="1.234347493033064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99-4D96-B6D4-0415B3244A9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'37（問27）'!$BD$11:$BD$23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'37（問27）'!$BF$11:$BF$23</c:f>
              <c:numCache>
                <c:formatCode>0.0%</c:formatCode>
                <c:ptCount val="13"/>
                <c:pt idx="0">
                  <c:v>0</c:v>
                </c:pt>
                <c:pt idx="1">
                  <c:v>0.40287769784172661</c:v>
                </c:pt>
                <c:pt idx="2">
                  <c:v>0.39705882352941174</c:v>
                </c:pt>
                <c:pt idx="3">
                  <c:v>0.18518518518518517</c:v>
                </c:pt>
                <c:pt idx="4">
                  <c:v>0.25161290322580643</c:v>
                </c:pt>
                <c:pt idx="5">
                  <c:v>0.63414634146341464</c:v>
                </c:pt>
                <c:pt idx="6">
                  <c:v>0.66666666666666663</c:v>
                </c:pt>
                <c:pt idx="7">
                  <c:v>0.35</c:v>
                </c:pt>
                <c:pt idx="8">
                  <c:v>0.43016759776536312</c:v>
                </c:pt>
                <c:pt idx="9">
                  <c:v>0.21739130434782608</c:v>
                </c:pt>
                <c:pt idx="10">
                  <c:v>0.18181818181818182</c:v>
                </c:pt>
                <c:pt idx="11">
                  <c:v>0.41025641025641024</c:v>
                </c:pt>
                <c:pt idx="12">
                  <c:v>0.42396313364055299</c:v>
                </c:pt>
              </c:numCache>
            </c:numRef>
          </c:val>
          <c:extLst>
            <c:ext xmlns:c16="http://schemas.microsoft.com/office/drawing/2014/chart" uri="{C3380CC4-5D6E-409C-BE32-E72D297353CC}">
              <c16:uniqueId val="{00000003-C399-4D96-B6D4-0415B3244A9B}"/>
            </c:ext>
          </c:extLst>
        </c:ser>
        <c:ser>
          <c:idx val="2"/>
          <c:order val="2"/>
          <c:tx>
            <c:strRef>
              <c:f>'37（問27）'!$BG$10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3.0291485057580472E-2"/>
                  <c:y val="-2.56425211805789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99-4D96-B6D4-0415B3244A9B}"/>
                </c:ext>
              </c:extLst>
            </c:dLbl>
            <c:dLbl>
              <c:idx val="1"/>
              <c:layout>
                <c:manualLayout>
                  <c:x val="1.6053756524235692E-2"/>
                  <c:y val="1.2345003673932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99-4D96-B6D4-0415B3244A9B}"/>
                </c:ext>
              </c:extLst>
            </c:dLbl>
            <c:dLbl>
              <c:idx val="2"/>
              <c:layout>
                <c:manualLayout>
                  <c:x val="1.80995475113122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27-4655-8F42-8DE1C3093BBB}"/>
                </c:ext>
              </c:extLst>
            </c:dLbl>
            <c:dLbl>
              <c:idx val="6"/>
              <c:layout>
                <c:manualLayout>
                  <c:x val="1.6088486676721823E-2"/>
                  <c:y val="-6.606530287404969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27-4655-8F42-8DE1C3093BBB}"/>
                </c:ext>
              </c:extLst>
            </c:dLbl>
            <c:dLbl>
              <c:idx val="8"/>
              <c:layout>
                <c:manualLayout>
                  <c:x val="1.7893167925111066E-2"/>
                  <c:y val="7.51049325312284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99-4D96-B6D4-0415B3244A9B}"/>
                </c:ext>
              </c:extLst>
            </c:dLbl>
            <c:dLbl>
              <c:idx val="11"/>
              <c:layout>
                <c:manualLayout>
                  <c:x val="2.4132730015082957E-2"/>
                  <c:y val="1.651632571851242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27-4655-8F42-8DE1C3093BBB}"/>
                </c:ext>
              </c:extLst>
            </c:dLbl>
            <c:dLbl>
              <c:idx val="12"/>
              <c:layout>
                <c:manualLayout>
                  <c:x val="1.2066365007541331E-2"/>
                  <c:y val="-1.651632571851242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27-4655-8F42-8DE1C3093BB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'37（問27）'!$BD$11:$BD$23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'37（問27）'!$BG$11:$BG$23</c:f>
              <c:numCache>
                <c:formatCode>0.0%</c:formatCode>
                <c:ptCount val="13"/>
                <c:pt idx="0">
                  <c:v>0</c:v>
                </c:pt>
                <c:pt idx="1">
                  <c:v>7.1942446043165464E-2</c:v>
                </c:pt>
                <c:pt idx="2">
                  <c:v>8.0882352941176475E-2</c:v>
                </c:pt>
                <c:pt idx="3">
                  <c:v>3.7037037037037035E-2</c:v>
                </c:pt>
                <c:pt idx="4">
                  <c:v>3.870967741935484E-2</c:v>
                </c:pt>
                <c:pt idx="5">
                  <c:v>7.3170731707317069E-2</c:v>
                </c:pt>
                <c:pt idx="6">
                  <c:v>0</c:v>
                </c:pt>
                <c:pt idx="7">
                  <c:v>0</c:v>
                </c:pt>
                <c:pt idx="8">
                  <c:v>2.23463687150838E-2</c:v>
                </c:pt>
                <c:pt idx="9">
                  <c:v>0</c:v>
                </c:pt>
                <c:pt idx="10">
                  <c:v>0</c:v>
                </c:pt>
                <c:pt idx="11">
                  <c:v>5.128205128205128E-2</c:v>
                </c:pt>
                <c:pt idx="12">
                  <c:v>3.2258064516129031E-2</c:v>
                </c:pt>
              </c:numCache>
            </c:numRef>
          </c:val>
          <c:extLst>
            <c:ext xmlns:c16="http://schemas.microsoft.com/office/drawing/2014/chart" uri="{C3380CC4-5D6E-409C-BE32-E72D297353CC}">
              <c16:uniqueId val="{00000007-C399-4D96-B6D4-0415B3244A9B}"/>
            </c:ext>
          </c:extLst>
        </c:ser>
        <c:dLbls>
          <c:showLegendKey val="0"/>
          <c:showVal val="0"/>
          <c:showCatName val="0"/>
          <c:showSerName val="0"/>
          <c:showPercent val="0"/>
          <c:showBubbleSize val="0"/>
        </c:dLbls>
        <c:gapWidth val="30"/>
        <c:overlap val="100"/>
        <c:axId val="97059968"/>
        <c:axId val="97061504"/>
      </c:barChart>
      <c:catAx>
        <c:axId val="970599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061504"/>
        <c:crosses val="autoZero"/>
        <c:auto val="1"/>
        <c:lblAlgn val="ctr"/>
        <c:lblOffset val="100"/>
        <c:tickLblSkip val="1"/>
        <c:tickMarkSkip val="1"/>
        <c:noMultiLvlLbl val="0"/>
      </c:catAx>
      <c:valAx>
        <c:axId val="970615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059968"/>
        <c:crosses val="autoZero"/>
        <c:crossBetween val="between"/>
        <c:majorUnit val="0.2"/>
      </c:valAx>
      <c:spPr>
        <a:noFill/>
        <a:ln w="25400">
          <a:noFill/>
        </a:ln>
      </c:spPr>
    </c:plotArea>
    <c:legend>
      <c:legendPos val="r"/>
      <c:layout>
        <c:manualLayout>
          <c:xMode val="edge"/>
          <c:yMode val="edge"/>
          <c:x val="0.89894545987181462"/>
          <c:y val="0.21367581189103499"/>
          <c:w val="9.5022782785635918E-2"/>
          <c:h val="0.5584060539441116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909654365493469"/>
          <c:y val="2.4509803921568627E-2"/>
        </c:manualLayout>
      </c:layout>
      <c:overlay val="0"/>
      <c:spPr>
        <a:noFill/>
        <a:ln w="25400">
          <a:noFill/>
        </a:ln>
      </c:spPr>
    </c:title>
    <c:autoTitleDeleted val="0"/>
    <c:plotArea>
      <c:layout>
        <c:manualLayout>
          <c:layoutTarget val="inner"/>
          <c:xMode val="edge"/>
          <c:yMode val="edge"/>
          <c:x val="0.13403624314365112"/>
          <c:y val="0.14215754326336197"/>
          <c:w val="0.72439812305726059"/>
          <c:h val="0.72059168481773139"/>
        </c:manualLayout>
      </c:layout>
      <c:barChart>
        <c:barDir val="bar"/>
        <c:grouping val="percentStacked"/>
        <c:varyColors val="0"/>
        <c:ser>
          <c:idx val="0"/>
          <c:order val="0"/>
          <c:tx>
            <c:strRef>
              <c:f>'37（問27）'!$BE$28</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dLbl>
              <c:idx val="4"/>
              <c:layout>
                <c:manualLayout>
                  <c:x val="3.4775723013333584E-3"/>
                  <c:y val="8.988724373460200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21-420A-89DE-1A4757F5C082}"/>
                </c:ext>
              </c:extLst>
            </c:dLbl>
            <c:dLbl>
              <c:idx val="5"/>
              <c:layout>
                <c:manualLayout>
                  <c:x val="2.0416035920272219E-2"/>
                  <c:y val="-1.55243728771057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21-420A-89DE-1A4757F5C082}"/>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'37（問27）'!$BD$29:$BD$34</c:f>
              <c:strCache>
                <c:ptCount val="6"/>
                <c:pt idx="0">
                  <c:v>100人以上</c:v>
                </c:pt>
                <c:pt idx="1">
                  <c:v>50～99人</c:v>
                </c:pt>
                <c:pt idx="2">
                  <c:v>30～49人</c:v>
                </c:pt>
                <c:pt idx="3">
                  <c:v>10～29人</c:v>
                </c:pt>
                <c:pt idx="4">
                  <c:v>5～9人</c:v>
                </c:pt>
                <c:pt idx="5">
                  <c:v>1～4人</c:v>
                </c:pt>
              </c:strCache>
            </c:strRef>
          </c:cat>
          <c:val>
            <c:numRef>
              <c:f>'37（問27）'!$BE$29:$BE$34</c:f>
              <c:numCache>
                <c:formatCode>0.0%</c:formatCode>
                <c:ptCount val="6"/>
                <c:pt idx="0">
                  <c:v>1</c:v>
                </c:pt>
                <c:pt idx="1">
                  <c:v>0.92592592592592593</c:v>
                </c:pt>
                <c:pt idx="2">
                  <c:v>0.83333333333333337</c:v>
                </c:pt>
                <c:pt idx="3">
                  <c:v>0.66233766233766234</c:v>
                </c:pt>
                <c:pt idx="4">
                  <c:v>0.48492462311557788</c:v>
                </c:pt>
                <c:pt idx="5">
                  <c:v>0.34928229665071769</c:v>
                </c:pt>
              </c:numCache>
            </c:numRef>
          </c:val>
          <c:extLst>
            <c:ext xmlns:c16="http://schemas.microsoft.com/office/drawing/2014/chart" uri="{C3380CC4-5D6E-409C-BE32-E72D297353CC}">
              <c16:uniqueId val="{00000002-0421-420A-89DE-1A4757F5C082}"/>
            </c:ext>
          </c:extLst>
        </c:ser>
        <c:ser>
          <c:idx val="1"/>
          <c:order val="1"/>
          <c:tx>
            <c:strRef>
              <c:f>'37（問27）'!$BF$28</c:f>
              <c:strCache>
                <c:ptCount val="1"/>
                <c:pt idx="0">
                  <c:v>定めていない</c:v>
                </c:pt>
              </c:strCache>
            </c:strRef>
          </c:tx>
          <c:spPr>
            <a:solidFill>
              <a:schemeClr val="bg1"/>
            </a:solidFill>
            <a:ln w="12700">
              <a:solidFill>
                <a:srgbClr val="000000"/>
              </a:solidFill>
              <a:prstDash val="solid"/>
            </a:ln>
          </c:spPr>
          <c:invertIfNegative val="0"/>
          <c:dLbls>
            <c:dLbl>
              <c:idx val="0"/>
              <c:layout>
                <c:manualLayout>
                  <c:x val="1.2439354629149983E-3"/>
                  <c:y val="-5.637156426751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21-420A-89DE-1A4757F5C082}"/>
                </c:ext>
              </c:extLst>
            </c:dLbl>
            <c:dLbl>
              <c:idx val="1"/>
              <c:layout>
                <c:manualLayout>
                  <c:x val="2.3846567371849604E-3"/>
                  <c:y val="3.3498018630024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21-420A-89DE-1A4757F5C082}"/>
                </c:ext>
              </c:extLst>
            </c:dLbl>
            <c:dLbl>
              <c:idx val="2"/>
              <c:layout>
                <c:manualLayout>
                  <c:x val="-1.2048192771084338E-2"/>
                  <c:y val="5.991216192009408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21-420A-89DE-1A4757F5C082}"/>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'37（問27）'!$BD$29:$BD$34</c:f>
              <c:strCache>
                <c:ptCount val="6"/>
                <c:pt idx="0">
                  <c:v>100人以上</c:v>
                </c:pt>
                <c:pt idx="1">
                  <c:v>50～99人</c:v>
                </c:pt>
                <c:pt idx="2">
                  <c:v>30～49人</c:v>
                </c:pt>
                <c:pt idx="3">
                  <c:v>10～29人</c:v>
                </c:pt>
                <c:pt idx="4">
                  <c:v>5～9人</c:v>
                </c:pt>
                <c:pt idx="5">
                  <c:v>1～4人</c:v>
                </c:pt>
              </c:strCache>
            </c:strRef>
          </c:cat>
          <c:val>
            <c:numRef>
              <c:f>'37（問27）'!$BF$29:$BF$34</c:f>
              <c:numCache>
                <c:formatCode>0.0%</c:formatCode>
                <c:ptCount val="6"/>
                <c:pt idx="0">
                  <c:v>0</c:v>
                </c:pt>
                <c:pt idx="1">
                  <c:v>7.407407407407407E-2</c:v>
                </c:pt>
                <c:pt idx="2">
                  <c:v>0.16666666666666666</c:v>
                </c:pt>
                <c:pt idx="3">
                  <c:v>0.30129870129870129</c:v>
                </c:pt>
                <c:pt idx="4">
                  <c:v>0.47236180904522612</c:v>
                </c:pt>
                <c:pt idx="5">
                  <c:v>0.55980861244019142</c:v>
                </c:pt>
              </c:numCache>
            </c:numRef>
          </c:val>
          <c:extLst>
            <c:ext xmlns:c16="http://schemas.microsoft.com/office/drawing/2014/chart" uri="{C3380CC4-5D6E-409C-BE32-E72D297353CC}">
              <c16:uniqueId val="{00000006-0421-420A-89DE-1A4757F5C082}"/>
            </c:ext>
          </c:extLst>
        </c:ser>
        <c:ser>
          <c:idx val="2"/>
          <c:order val="2"/>
          <c:tx>
            <c:strRef>
              <c:f>'37（問27）'!$BG$28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1"/>
              <c:layout>
                <c:manualLayout>
                  <c:x val="2.0080321285140562E-2"/>
                  <c:y val="6.11620795107033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79-4808-90DA-113440672578}"/>
                </c:ext>
              </c:extLst>
            </c:dLbl>
            <c:dLbl>
              <c:idx val="2"/>
              <c:layout>
                <c:manualLayout>
                  <c:x val="1.9851696882408239E-2"/>
                  <c:y val="6.48359777393073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421-420A-89DE-1A4757F5C082}"/>
                </c:ext>
              </c:extLst>
            </c:dLbl>
            <c:dLbl>
              <c:idx val="3"/>
              <c:layout>
                <c:manualLayout>
                  <c:x val="1.58813575059265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421-420A-89DE-1A4757F5C082}"/>
                </c:ext>
              </c:extLst>
            </c:dLbl>
            <c:dLbl>
              <c:idx val="4"/>
              <c:layout>
                <c:manualLayout>
                  <c:x val="1.985169688240823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421-420A-89DE-1A4757F5C082}"/>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'37（問27）'!$BD$29:$BD$34</c:f>
              <c:strCache>
                <c:ptCount val="6"/>
                <c:pt idx="0">
                  <c:v>100人以上</c:v>
                </c:pt>
                <c:pt idx="1">
                  <c:v>50～99人</c:v>
                </c:pt>
                <c:pt idx="2">
                  <c:v>30～49人</c:v>
                </c:pt>
                <c:pt idx="3">
                  <c:v>10～29人</c:v>
                </c:pt>
                <c:pt idx="4">
                  <c:v>5～9人</c:v>
                </c:pt>
                <c:pt idx="5">
                  <c:v>1～4人</c:v>
                </c:pt>
              </c:strCache>
            </c:strRef>
          </c:cat>
          <c:val>
            <c:numRef>
              <c:f>'37（問27）'!$BG$29:$BG$34</c:f>
              <c:numCache>
                <c:formatCode>0.0%</c:formatCode>
                <c:ptCount val="6"/>
                <c:pt idx="0">
                  <c:v>0</c:v>
                </c:pt>
                <c:pt idx="1">
                  <c:v>0</c:v>
                </c:pt>
                <c:pt idx="2">
                  <c:v>0</c:v>
                </c:pt>
                <c:pt idx="3">
                  <c:v>3.6363636363636362E-2</c:v>
                </c:pt>
                <c:pt idx="4">
                  <c:v>4.2713567839195977E-2</c:v>
                </c:pt>
                <c:pt idx="5">
                  <c:v>9.0909090909090912E-2</c:v>
                </c:pt>
              </c:numCache>
            </c:numRef>
          </c:val>
          <c:extLst>
            <c:ext xmlns:c16="http://schemas.microsoft.com/office/drawing/2014/chart" uri="{C3380CC4-5D6E-409C-BE32-E72D297353CC}">
              <c16:uniqueId val="{0000000A-0421-420A-89DE-1A4757F5C082}"/>
            </c:ext>
          </c:extLst>
        </c:ser>
        <c:dLbls>
          <c:showLegendKey val="0"/>
          <c:showVal val="0"/>
          <c:showCatName val="0"/>
          <c:showSerName val="0"/>
          <c:showPercent val="0"/>
          <c:showBubbleSize val="0"/>
        </c:dLbls>
        <c:gapWidth val="20"/>
        <c:overlap val="100"/>
        <c:axId val="97113600"/>
        <c:axId val="97115136"/>
      </c:barChart>
      <c:catAx>
        <c:axId val="971136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115136"/>
        <c:crosses val="autoZero"/>
        <c:auto val="1"/>
        <c:lblAlgn val="ctr"/>
        <c:lblOffset val="100"/>
        <c:tickLblSkip val="1"/>
        <c:tickMarkSkip val="1"/>
        <c:noMultiLvlLbl val="0"/>
      </c:catAx>
      <c:valAx>
        <c:axId val="9711513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113600"/>
        <c:crosses val="autoZero"/>
        <c:crossBetween val="between"/>
        <c:majorUnit val="0.2"/>
      </c:valAx>
      <c:spPr>
        <a:noFill/>
        <a:ln w="25400">
          <a:noFill/>
        </a:ln>
      </c:spPr>
    </c:plotArea>
    <c:legend>
      <c:legendPos val="r"/>
      <c:layout>
        <c:manualLayout>
          <c:xMode val="edge"/>
          <c:yMode val="edge"/>
          <c:x val="0.89909701799323272"/>
          <c:y val="9.3137769543512938E-2"/>
          <c:w val="9.4879518072289115E-2"/>
          <c:h val="0.8137296073284957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000015907102521"/>
          <c:y val="1.2437810945273632E-2"/>
        </c:manualLayout>
      </c:layout>
      <c:overlay val="0"/>
      <c:spPr>
        <a:noFill/>
        <a:ln w="25400">
          <a:noFill/>
        </a:ln>
      </c:spPr>
    </c:title>
    <c:autoTitleDeleted val="0"/>
    <c:plotArea>
      <c:layout>
        <c:manualLayout>
          <c:layoutTarget val="inner"/>
          <c:xMode val="edge"/>
          <c:yMode val="edge"/>
          <c:x val="0.14848506818931728"/>
          <c:y val="6.7164342264124363E-2"/>
          <c:w val="0.73030411089031555"/>
          <c:h val="0.86318617650559826"/>
        </c:manualLayout>
      </c:layout>
      <c:barChart>
        <c:barDir val="bar"/>
        <c:grouping val="percentStacked"/>
        <c:varyColors val="0"/>
        <c:ser>
          <c:idx val="0"/>
          <c:order val="0"/>
          <c:tx>
            <c:strRef>
              <c:f>'26（問24）'!$BD$10</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5"/>
              <c:layout>
                <c:manualLayout>
                  <c:x val="-7.0552771812614334E-3"/>
                  <c:y val="-1.4737336937360442E-3"/>
                </c:manualLayout>
              </c:layout>
              <c:numFmt formatCode="0.0%;\-#;;" sourceLinked="0"/>
              <c:spPr>
                <a:solidFill>
                  <a:schemeClr val="bg1"/>
                </a:solidFill>
                <a:ln w="3175">
                  <a:solidFill>
                    <a:schemeClr val="tx1"/>
                  </a:solidFill>
                  <a:prstDash val="solid"/>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CD-4C2A-9347-47B0BF460D74}"/>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'26（問24）'!$BC$11:$BC$23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'26（問24）'!$BD$11:$BD$23</c:f>
              <c:numCache>
                <c:formatCode>0.0%</c:formatCode>
                <c:ptCount val="13"/>
                <c:pt idx="0">
                  <c:v>0</c:v>
                </c:pt>
                <c:pt idx="1">
                  <c:v>0.71942446043165464</c:v>
                </c:pt>
                <c:pt idx="2">
                  <c:v>0.61764705882352944</c:v>
                </c:pt>
                <c:pt idx="3">
                  <c:v>0.66666666666666663</c:v>
                </c:pt>
                <c:pt idx="4">
                  <c:v>0.77419354838709675</c:v>
                </c:pt>
                <c:pt idx="5">
                  <c:v>0.48780487804878048</c:v>
                </c:pt>
                <c:pt idx="6">
                  <c:v>0.6</c:v>
                </c:pt>
                <c:pt idx="7">
                  <c:v>0.6</c:v>
                </c:pt>
                <c:pt idx="8">
                  <c:v>0.64245810055865926</c:v>
                </c:pt>
                <c:pt idx="9">
                  <c:v>0.65217391304347827</c:v>
                </c:pt>
                <c:pt idx="10">
                  <c:v>0.81818181818181823</c:v>
                </c:pt>
                <c:pt idx="11">
                  <c:v>0.67948717948717952</c:v>
                </c:pt>
                <c:pt idx="12">
                  <c:v>0.73732718894009219</c:v>
                </c:pt>
              </c:numCache>
            </c:numRef>
          </c:val>
          <c:extLst>
            <c:ext xmlns:c16="http://schemas.microsoft.com/office/drawing/2014/chart" uri="{C3380CC4-5D6E-409C-BE32-E72D297353CC}">
              <c16:uniqueId val="{00000001-BDCD-4C2A-9347-47B0BF460D74}"/>
            </c:ext>
          </c:extLst>
        </c:ser>
        <c:ser>
          <c:idx val="1"/>
          <c:order val="1"/>
          <c:tx>
            <c:strRef>
              <c:f>'26（問24）'!$BE$10</c:f>
              <c:strCache>
                <c:ptCount val="1"/>
                <c:pt idx="0">
                  <c:v>なし</c:v>
                </c:pt>
              </c:strCache>
            </c:strRef>
          </c:tx>
          <c:spPr>
            <a:solidFill>
              <a:schemeClr val="bg1"/>
            </a:solidFill>
            <a:ln w="12700">
              <a:solidFill>
                <a:srgbClr val="000000"/>
              </a:solidFill>
              <a:prstDash val="solid"/>
            </a:ln>
          </c:spPr>
          <c:invertIfNegative val="0"/>
          <c:dLbls>
            <c:dLbl>
              <c:idx val="0"/>
              <c:layout>
                <c:manualLayout>
                  <c:x val="3.6490024051804543E-2"/>
                  <c:y val="-6.7674552627217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CD-4C2A-9347-47B0BF460D74}"/>
                </c:ext>
              </c:extLst>
            </c:dLbl>
            <c:dLbl>
              <c:idx val="1"/>
              <c:layout>
                <c:manualLayout>
                  <c:x val="-1.010101010101010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CD-4C2A-9347-47B0BF460D74}"/>
                </c:ext>
              </c:extLst>
            </c:dLbl>
            <c:dLbl>
              <c:idx val="2"/>
              <c:layout>
                <c:manualLayout>
                  <c:x val="-1.818181818181825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CD-4C2A-9347-47B0BF460D74}"/>
                </c:ext>
              </c:extLst>
            </c:dLbl>
            <c:dLbl>
              <c:idx val="3"/>
              <c:layout>
                <c:manualLayout>
                  <c:x val="-1.212121212121212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CD-4C2A-9347-47B0BF460D74}"/>
                </c:ext>
              </c:extLst>
            </c:dLbl>
            <c:dLbl>
              <c:idx val="5"/>
              <c:layout>
                <c:manualLayout>
                  <c:x val="-1.5887536785174579E-2"/>
                  <c:y val="-6.441553063878519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DCD-4C2A-9347-47B0BF460D74}"/>
                </c:ext>
              </c:extLst>
            </c:dLbl>
            <c:dLbl>
              <c:idx val="6"/>
              <c:layout>
                <c:manualLayout>
                  <c:x val="-1.01010101010100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CD-4C2A-9347-47B0BF460D74}"/>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DCD-4C2A-9347-47B0BF460D74}"/>
                </c:ext>
              </c:extLst>
            </c:dLbl>
            <c:dLbl>
              <c:idx val="8"/>
              <c:layout>
                <c:manualLayout>
                  <c:x val="-1.0101010101010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DCD-4C2A-9347-47B0BF460D74}"/>
                </c:ext>
              </c:extLst>
            </c:dLbl>
            <c:dLbl>
              <c:idx val="9"/>
              <c:layout>
                <c:manualLayout>
                  <c:x val="-1.010101010101010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DCD-4C2A-9347-47B0BF460D74}"/>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DCD-4C2A-9347-47B0BF460D74}"/>
                </c:ext>
              </c:extLst>
            </c:dLbl>
            <c:dLbl>
              <c:idx val="11"/>
              <c:layout>
                <c:manualLayout>
                  <c:x val="-1.616161616161623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DCD-4C2A-9347-47B0BF460D74}"/>
                </c:ext>
              </c:extLst>
            </c:dLbl>
            <c:dLbl>
              <c:idx val="12"/>
              <c:layout>
                <c:manualLayout>
                  <c:x val="-2.02021792730454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DCD-4C2A-9347-47B0BF460D74}"/>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'26（問24）'!$BC$11:$BC$23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'26（問24）'!$BE$11:$BE$23</c:f>
              <c:numCache>
                <c:formatCode>0.0%</c:formatCode>
                <c:ptCount val="13"/>
                <c:pt idx="0">
                  <c:v>0</c:v>
                </c:pt>
                <c:pt idx="1">
                  <c:v>0.22302158273381295</c:v>
                </c:pt>
                <c:pt idx="2">
                  <c:v>0.24264705882352941</c:v>
                </c:pt>
                <c:pt idx="3">
                  <c:v>0.18518518518518517</c:v>
                </c:pt>
                <c:pt idx="4">
                  <c:v>0.15483870967741936</c:v>
                </c:pt>
                <c:pt idx="5">
                  <c:v>0.48780487804878048</c:v>
                </c:pt>
                <c:pt idx="6">
                  <c:v>0.33333333333333331</c:v>
                </c:pt>
                <c:pt idx="7">
                  <c:v>0.3</c:v>
                </c:pt>
                <c:pt idx="8">
                  <c:v>0.24022346368715083</c:v>
                </c:pt>
                <c:pt idx="9">
                  <c:v>0.17391304347826086</c:v>
                </c:pt>
                <c:pt idx="10">
                  <c:v>9.0909090909090912E-2</c:v>
                </c:pt>
                <c:pt idx="11">
                  <c:v>0.21794871794871795</c:v>
                </c:pt>
                <c:pt idx="12">
                  <c:v>0.17511520737327188</c:v>
                </c:pt>
              </c:numCache>
            </c:numRef>
          </c:val>
          <c:extLst>
            <c:ext xmlns:c16="http://schemas.microsoft.com/office/drawing/2014/chart" uri="{C3380CC4-5D6E-409C-BE32-E72D297353CC}">
              <c16:uniqueId val="{0000000E-BDCD-4C2A-9347-47B0BF460D74}"/>
            </c:ext>
          </c:extLst>
        </c:ser>
        <c:ser>
          <c:idx val="2"/>
          <c:order val="2"/>
          <c:tx>
            <c:strRef>
              <c:f>'26（問24）'!$BF$10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1"/>
              <c:layout>
                <c:manualLayout>
                  <c:x val="4.1035485322906101E-2"/>
                  <c:y val="-7.0116583460192166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DCD-4C2A-9347-47B0BF460D74}"/>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'26（問24）'!$BC$11:$BC$23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'26（問24）'!$BF$11:$BF$23</c:f>
              <c:numCache>
                <c:formatCode>0.0%</c:formatCode>
                <c:ptCount val="13"/>
                <c:pt idx="0">
                  <c:v>0</c:v>
                </c:pt>
                <c:pt idx="1">
                  <c:v>5.7553956834532377E-2</c:v>
                </c:pt>
                <c:pt idx="2">
                  <c:v>0.13970588235294118</c:v>
                </c:pt>
                <c:pt idx="3">
                  <c:v>0.14814814814814814</c:v>
                </c:pt>
                <c:pt idx="4">
                  <c:v>7.0967741935483872E-2</c:v>
                </c:pt>
                <c:pt idx="5">
                  <c:v>2.4390243902439025E-2</c:v>
                </c:pt>
                <c:pt idx="6">
                  <c:v>6.6666666666666666E-2</c:v>
                </c:pt>
                <c:pt idx="7">
                  <c:v>0.1</c:v>
                </c:pt>
                <c:pt idx="8">
                  <c:v>0.11731843575418995</c:v>
                </c:pt>
                <c:pt idx="9">
                  <c:v>0.17391304347826086</c:v>
                </c:pt>
                <c:pt idx="10">
                  <c:v>9.0909090909090912E-2</c:v>
                </c:pt>
                <c:pt idx="11">
                  <c:v>0.10256410256410256</c:v>
                </c:pt>
                <c:pt idx="12">
                  <c:v>8.755760368663594E-2</c:v>
                </c:pt>
              </c:numCache>
            </c:numRef>
          </c:val>
          <c:extLst>
            <c:ext xmlns:c16="http://schemas.microsoft.com/office/drawing/2014/chart" uri="{C3380CC4-5D6E-409C-BE32-E72D297353CC}">
              <c16:uniqueId val="{00000010-BDCD-4C2A-9347-47B0BF460D74}"/>
            </c:ext>
          </c:extLst>
        </c:ser>
        <c:dLbls>
          <c:showLegendKey val="0"/>
          <c:showVal val="0"/>
          <c:showCatName val="0"/>
          <c:showSerName val="0"/>
          <c:showPercent val="0"/>
          <c:showBubbleSize val="0"/>
        </c:dLbls>
        <c:gapWidth val="30"/>
        <c:overlap val="100"/>
        <c:axId val="32839936"/>
        <c:axId val="32858112"/>
      </c:barChart>
      <c:catAx>
        <c:axId val="328399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858112"/>
        <c:crosses val="autoZero"/>
        <c:auto val="1"/>
        <c:lblAlgn val="ctr"/>
        <c:lblOffset val="100"/>
        <c:tickLblSkip val="1"/>
        <c:tickMarkSkip val="1"/>
        <c:noMultiLvlLbl val="0"/>
      </c:catAx>
      <c:valAx>
        <c:axId val="328581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839936"/>
        <c:crosses val="autoZero"/>
        <c:crossBetween val="between"/>
      </c:valAx>
      <c:spPr>
        <a:noFill/>
        <a:ln w="25400">
          <a:noFill/>
        </a:ln>
      </c:spPr>
    </c:plotArea>
    <c:legend>
      <c:legendPos val="r"/>
      <c:layout>
        <c:manualLayout>
          <c:xMode val="edge"/>
          <c:yMode val="edge"/>
          <c:x val="0.89848612105305015"/>
          <c:y val="0.41542393021767804"/>
          <c:w val="8.93940984649646E-2"/>
          <c:h val="0.1368161815593946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HGｺﾞｼｯｸM"/>
                <a:ea typeface="HGｺﾞｼｯｸM"/>
                <a:cs typeface="HGｺﾞｼｯｸM"/>
              </a:defRPr>
            </a:pPr>
            <a:r>
              <a:rPr lang="ja-JP" altLang="en-US" sz="1000" b="0" i="0" u="none" strike="noStrike" baseline="0">
                <a:solidFill>
                  <a:srgbClr val="000000"/>
                </a:solidFill>
                <a:latin typeface="HGｺﾞｼｯｸM"/>
                <a:ea typeface="HGｺﾞｼｯｸM"/>
              </a:rPr>
              <a:t>育児休業制度取得率（男女別）</a:t>
            </a:r>
          </a:p>
          <a:p>
            <a:pPr>
              <a:defRPr sz="1000" b="0" i="0" u="none" strike="noStrike" baseline="0">
                <a:solidFill>
                  <a:srgbClr val="000000"/>
                </a:solidFill>
                <a:latin typeface="HGｺﾞｼｯｸM"/>
                <a:ea typeface="HGｺﾞｼｯｸM"/>
                <a:cs typeface="HGｺﾞｼｯｸM"/>
              </a:defRPr>
            </a:pPr>
            <a:endParaRPr lang="ja-JP" altLang="en-US" sz="1000" b="0" i="0" u="none" strike="noStrike" baseline="0">
              <a:solidFill>
                <a:srgbClr val="000000"/>
              </a:solidFill>
              <a:latin typeface="HGｺﾞｼｯｸM"/>
              <a:ea typeface="HGｺﾞｼｯｸM"/>
            </a:endParaRPr>
          </a:p>
        </c:rich>
      </c:tx>
      <c:layout>
        <c:manualLayout>
          <c:xMode val="edge"/>
          <c:yMode val="edge"/>
          <c:x val="1.278772378516624E-2"/>
          <c:y val="5.0847457627118647E-2"/>
        </c:manualLayout>
      </c:layout>
      <c:overlay val="0"/>
      <c:spPr>
        <a:noFill/>
        <a:ln w="25400">
          <a:noFill/>
        </a:ln>
      </c:spPr>
    </c:title>
    <c:autoTitleDeleted val="0"/>
    <c:plotArea>
      <c:layout>
        <c:manualLayout>
          <c:layoutTarget val="inner"/>
          <c:xMode val="edge"/>
          <c:yMode val="edge"/>
          <c:x val="0.14322268525051607"/>
          <c:y val="0.26271295150685042"/>
          <c:w val="0.70588323444897205"/>
          <c:h val="0.46610362364118629"/>
        </c:manualLayout>
      </c:layout>
      <c:barChart>
        <c:barDir val="bar"/>
        <c:grouping val="clustered"/>
        <c:varyColors val="0"/>
        <c:ser>
          <c:idx val="0"/>
          <c:order val="0"/>
          <c:tx>
            <c:strRef>
              <c:f>'37（問27）'!$BD$41</c:f>
              <c:strCache>
                <c:ptCount val="1"/>
                <c:pt idx="0">
                  <c:v>育児休業制度取得率</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0"/>
            <c:invertIfNegative val="0"/>
            <c:bubble3D val="0"/>
            <c:spPr>
              <a:pattFill prst="pct50">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7976-40F7-9598-79E987D6C642}"/>
              </c:ext>
            </c:extLst>
          </c:dPt>
          <c:dPt>
            <c:idx val="1"/>
            <c:invertIfNegative val="0"/>
            <c:bubble3D val="0"/>
            <c:extLst>
              <c:ext xmlns:c16="http://schemas.microsoft.com/office/drawing/2014/chart" uri="{C3380CC4-5D6E-409C-BE32-E72D297353CC}">
                <c16:uniqueId val="{00000002-7976-40F7-9598-79E987D6C642}"/>
              </c:ext>
            </c:extLst>
          </c:dPt>
          <c:dLbls>
            <c:dLbl>
              <c:idx val="1"/>
              <c:spPr>
                <a:noFill/>
                <a:ln w="25400">
                  <a:noFill/>
                </a:ln>
              </c:spPr>
              <c:txPr>
                <a:bodyPr wrap="none"/>
                <a:lstStyle/>
                <a:p>
                  <a:pPr>
                    <a:defRPr sz="900" b="0" i="0" u="none" strike="noStrike" baseline="0">
                      <a:solidFill>
                        <a:srgbClr val="000000"/>
                      </a:solidFill>
                      <a:latin typeface="Arial Narrow"/>
                      <a:ea typeface="Arial Narrow"/>
                      <a:cs typeface="Arial Narrow"/>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7976-40F7-9598-79E987D6C642}"/>
                </c:ext>
              </c:extLst>
            </c:dLbl>
            <c:spPr>
              <a:noFill/>
              <a:ln w="25400">
                <a:noFill/>
              </a:ln>
            </c:spPr>
            <c:txPr>
              <a:bodyPr/>
              <a:lstStyle/>
              <a:p>
                <a:pPr>
                  <a:defRPr sz="900" b="0" i="0" u="none" strike="noStrike" baseline="0">
                    <a:solidFill>
                      <a:srgbClr val="000000"/>
                    </a:solidFill>
                    <a:latin typeface="Arial Narrow"/>
                    <a:ea typeface="Arial Narrow"/>
                    <a:cs typeface="Arial Narrow"/>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'37（問27）'!$BE$40:$BF$40</c:f>
              <c:strCache>
                <c:ptCount val="2"/>
                <c:pt idx="0">
                  <c:v>女性</c:v>
                </c:pt>
                <c:pt idx="1">
                  <c:v>男性</c:v>
                </c:pt>
              </c:strCache>
            </c:strRef>
          </c:cat>
          <c:val>
            <c:numRef>
              <c:f>'37（問27）'!$BE$41:$BF$41</c:f>
              <c:numCache>
                <c:formatCode>0.0%</c:formatCode>
                <c:ptCount val="2"/>
                <c:pt idx="0">
                  <c:v>0.97560975609756095</c:v>
                </c:pt>
                <c:pt idx="1">
                  <c:v>0.46753246753246752</c:v>
                </c:pt>
              </c:numCache>
            </c:numRef>
          </c:val>
          <c:extLst>
            <c:ext xmlns:c16="http://schemas.microsoft.com/office/drawing/2014/chart" uri="{C3380CC4-5D6E-409C-BE32-E72D297353CC}">
              <c16:uniqueId val="{00000003-7976-40F7-9598-79E987D6C642}"/>
            </c:ext>
          </c:extLst>
        </c:ser>
        <c:dLbls>
          <c:showLegendKey val="0"/>
          <c:showVal val="0"/>
          <c:showCatName val="0"/>
          <c:showSerName val="0"/>
          <c:showPercent val="0"/>
          <c:showBubbleSize val="0"/>
        </c:dLbls>
        <c:gapWidth val="100"/>
        <c:axId val="100843520"/>
        <c:axId val="100845056"/>
      </c:barChart>
      <c:catAx>
        <c:axId val="1008435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HGｺﾞｼｯｸM"/>
                <a:ea typeface="HGｺﾞｼｯｸM"/>
                <a:cs typeface="HGｺﾞｼｯｸM"/>
              </a:defRPr>
            </a:pPr>
            <a:endParaRPr lang="ja-JP"/>
          </a:p>
        </c:txPr>
        <c:crossAx val="100845056"/>
        <c:crosses val="autoZero"/>
        <c:auto val="1"/>
        <c:lblAlgn val="ctr"/>
        <c:lblOffset val="100"/>
        <c:tickLblSkip val="1"/>
        <c:tickMarkSkip val="1"/>
        <c:noMultiLvlLbl val="0"/>
      </c:catAx>
      <c:valAx>
        <c:axId val="100845056"/>
        <c:scaling>
          <c:orientation val="minMax"/>
          <c:max val="1"/>
        </c:scaling>
        <c:delete val="0"/>
        <c:axPos val="b"/>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HGｺﾞｼｯｸM"/>
                <a:ea typeface="HGｺﾞｼｯｸM"/>
                <a:cs typeface="HGｺﾞｼｯｸM"/>
              </a:defRPr>
            </a:pPr>
            <a:endParaRPr lang="ja-JP"/>
          </a:p>
        </c:txPr>
        <c:crossAx val="100843520"/>
        <c:crosses val="autoZero"/>
        <c:crossBetween val="between"/>
        <c:majorUnit val="0.2"/>
        <c:minorUnit val="0.2"/>
      </c:valAx>
      <c:spPr>
        <a:noFill/>
        <a:ln w="25400">
          <a:noFill/>
        </a:ln>
      </c:spPr>
    </c:plotArea>
    <c:plotVisOnly val="1"/>
    <c:dispBlanksAs val="gap"/>
    <c:showDLblsOverMax val="0"/>
  </c:chart>
  <c:spPr>
    <a:solidFill>
      <a:srgbClr val="FFFFFF"/>
    </a:solidFill>
    <a:ln w="12700">
      <a:solidFill>
        <a:srgbClr val="000000"/>
      </a:solidFill>
      <a:prstDash val="solid"/>
    </a:ln>
  </c:spPr>
  <c:txPr>
    <a:bodyPr/>
    <a:lstStyle/>
    <a:p>
      <a:pPr>
        <a:defRPr sz="1000" b="0" i="0" u="none" strike="noStrike" baseline="0">
          <a:solidFill>
            <a:srgbClr val="000000"/>
          </a:solidFill>
          <a:latin typeface="HGｺﾞｼｯｸM"/>
          <a:ea typeface="HGｺﾞｼｯｸM"/>
          <a:cs typeface="HGｺﾞｼｯｸM"/>
        </a:defRPr>
      </a:pPr>
      <a:endParaRPr lang="ja-JP"/>
    </a:p>
  </c:txPr>
  <c:printSettings>
    <c:headerFooter alignWithMargins="0"/>
    <c:pageMargins b="1" l="0.75" r="0.75" t="1" header="0.51200000000000001" footer="0.512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726213910761157"/>
          <c:y val="4.3956043956043959E-2"/>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6744249030237399"/>
          <c:y val="0.20664126597601978"/>
          <c:w val="0.55125092157437638"/>
          <c:h val="0.76325809923996191"/>
        </c:manualLayout>
      </c:layout>
      <c:pie3DChart>
        <c:varyColors val="1"/>
        <c:ser>
          <c:idx val="0"/>
          <c:order val="0"/>
          <c:tx>
            <c:strRef>
              <c:f>'38（問34）'!$BA$6</c:f>
              <c:strCache>
                <c:ptCount val="1"/>
                <c:pt idx="0">
                  <c:v>全　体</c:v>
                </c:pt>
              </c:strCache>
            </c:strRef>
          </c:tx>
          <c:spPr>
            <a:ln w="3175">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3175">
                <a:solidFill>
                  <a:srgbClr val="000000"/>
                </a:solidFill>
                <a:prstDash val="solid"/>
              </a:ln>
            </c:spPr>
            <c:extLst>
              <c:ext xmlns:c16="http://schemas.microsoft.com/office/drawing/2014/chart" uri="{C3380CC4-5D6E-409C-BE32-E72D297353CC}">
                <c16:uniqueId val="{00000001-1E9A-43E2-8F04-F7739EED30FF}"/>
              </c:ext>
            </c:extLst>
          </c:dPt>
          <c:dPt>
            <c:idx val="1"/>
            <c:bubble3D val="0"/>
            <c:spPr>
              <a:solidFill>
                <a:schemeClr val="bg1"/>
              </a:solidFill>
              <a:ln w="3175">
                <a:solidFill>
                  <a:srgbClr val="000000"/>
                </a:solidFill>
                <a:prstDash val="solid"/>
              </a:ln>
            </c:spPr>
            <c:extLst>
              <c:ext xmlns:c16="http://schemas.microsoft.com/office/drawing/2014/chart" uri="{C3380CC4-5D6E-409C-BE32-E72D297353CC}">
                <c16:uniqueId val="{00000003-1E9A-43E2-8F04-F7739EED30FF}"/>
              </c:ext>
            </c:extLst>
          </c:dPt>
          <c:dLbls>
            <c:dLbl>
              <c:idx val="0"/>
              <c:layout>
                <c:manualLayout>
                  <c:x val="-7.1740485564304457E-2"/>
                  <c:y val="-0.179329699172218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E9A-43E2-8F04-F7739EED30FF}"/>
                </c:ext>
              </c:extLst>
            </c:dLbl>
            <c:dLbl>
              <c:idx val="1"/>
              <c:layout>
                <c:manualLayout>
                  <c:x val="1.1966863517060361E-2"/>
                  <c:y val="0.113096824435407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E9A-43E2-8F04-F7739EED30FF}"/>
                </c:ext>
              </c:extLst>
            </c:dLbl>
            <c:dLbl>
              <c:idx val="2"/>
              <c:layout>
                <c:manualLayout>
                  <c:x val="-1.4202310025549926E-2"/>
                  <c:y val="7.35302178418276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E9A-43E2-8F04-F7739EED30FF}"/>
                </c:ext>
              </c:extLst>
            </c:dLbl>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'38（問34）'!$BB$5:$BC$5</c:f>
              <c:strCache>
                <c:ptCount val="2"/>
                <c:pt idx="0">
                  <c:v>いる</c:v>
                </c:pt>
                <c:pt idx="1">
                  <c:v>いない</c:v>
                </c:pt>
              </c:strCache>
            </c:strRef>
          </c:cat>
          <c:val>
            <c:numRef>
              <c:f>'38（問34）'!$BB$6:$BC$6</c:f>
              <c:numCache>
                <c:formatCode>0.0%</c:formatCode>
                <c:ptCount val="2"/>
                <c:pt idx="0">
                  <c:v>0.36014298480786416</c:v>
                </c:pt>
                <c:pt idx="1">
                  <c:v>0.63985701519213578</c:v>
                </c:pt>
              </c:numCache>
            </c:numRef>
          </c:val>
          <c:extLst>
            <c:ext xmlns:c16="http://schemas.microsoft.com/office/drawing/2014/chart" uri="{C3380CC4-5D6E-409C-BE32-E72D297353CC}">
              <c16:uniqueId val="{00000005-1E9A-43E2-8F04-F7739EED30FF}"/>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350475721784774"/>
          <c:y val="0.22933633295838021"/>
          <c:w val="0.1971538713910761"/>
          <c:h val="0.31475527097574341"/>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ゴシック"/>
              <a:ea typeface="ＭＳ ゴシック"/>
              <a:cs typeface="ＭＳ ゴシック"/>
            </a:defRPr>
          </a:pPr>
          <a:endParaRPr lang="ja-JP"/>
        </a:p>
      </c:txPr>
    </c:legend>
    <c:plotVisOnly val="1"/>
    <c:dispBlanksAs val="zero"/>
    <c:showDLblsOverMax val="0"/>
  </c:chart>
  <c:spPr>
    <a:solidFill>
      <a:srgbClr val="FFFFFF"/>
    </a:solid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803625377643503"/>
          <c:y val="1.2437810945273632E-2"/>
        </c:manualLayout>
      </c:layout>
      <c:overlay val="0"/>
      <c:spPr>
        <a:noFill/>
        <a:ln w="25400">
          <a:noFill/>
        </a:ln>
      </c:spPr>
    </c:title>
    <c:autoTitleDeleted val="0"/>
    <c:plotArea>
      <c:layout>
        <c:manualLayout>
          <c:layoutTarget val="inner"/>
          <c:xMode val="edge"/>
          <c:yMode val="edge"/>
          <c:x val="0.14803625377643503"/>
          <c:y val="5.970163756811054E-2"/>
          <c:w val="0.72960725075528698"/>
          <c:h val="0.8706488812016121"/>
        </c:manualLayout>
      </c:layout>
      <c:barChart>
        <c:barDir val="bar"/>
        <c:grouping val="percentStacked"/>
        <c:varyColors val="0"/>
        <c:ser>
          <c:idx val="0"/>
          <c:order val="0"/>
          <c:tx>
            <c:strRef>
              <c:f>'38（問34）'!$BB$10</c:f>
              <c:strCache>
                <c:ptCount val="1"/>
                <c:pt idx="0">
                  <c:v>いる</c:v>
                </c:pt>
              </c:strCache>
            </c:strRef>
          </c:tx>
          <c:spPr>
            <a:pattFill prst="pct60">
              <a:fgClr>
                <a:schemeClr val="tx1"/>
              </a:fgClr>
              <a:bgClr>
                <a:schemeClr val="bg1"/>
              </a:bgClr>
            </a:pattFill>
            <a:ln w="12700">
              <a:solidFill>
                <a:srgbClr val="000000"/>
              </a:solidFill>
              <a:prstDash val="solid"/>
            </a:ln>
          </c:spPr>
          <c:invertIfNegative val="0"/>
          <c:dLbls>
            <c:dLbl>
              <c:idx val="1"/>
              <c:layout>
                <c:manualLayout>
                  <c:x val="0"/>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FF-419B-8A2C-0419E7E7EEBB}"/>
                </c:ext>
              </c:extLst>
            </c:dLbl>
            <c:dLbl>
              <c:idx val="2"/>
              <c:layout>
                <c:manualLayout>
                  <c:x val="3.661212057921143E-17"/>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FF-419B-8A2C-0419E7E7EEBB}"/>
                </c:ext>
              </c:extLst>
            </c:dLbl>
            <c:dLbl>
              <c:idx val="3"/>
              <c:layout>
                <c:manualLayout>
                  <c:x val="0"/>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FF-419B-8A2C-0419E7E7EEBB}"/>
                </c:ext>
              </c:extLst>
            </c:dLbl>
            <c:dLbl>
              <c:idx val="4"/>
              <c:layout>
                <c:manualLayout>
                  <c:x val="-1.9970478286664684E-3"/>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FF-419B-8A2C-0419E7E7EEBB}"/>
                </c:ext>
              </c:extLst>
            </c:dLbl>
            <c:dLbl>
              <c:idx val="5"/>
              <c:layout>
                <c:manualLayout>
                  <c:x val="0"/>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FF-419B-8A2C-0419E7E7EEBB}"/>
                </c:ext>
              </c:extLst>
            </c:dLbl>
            <c:dLbl>
              <c:idx val="12"/>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FF-419B-8A2C-0419E7E7EEB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'38（問34）'!$BA$11:$BA$22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f>'38（問34）'!$BB$11:$BB$22</c:f>
              <c:numCache>
                <c:formatCode>0.0%</c:formatCode>
                <c:ptCount val="12"/>
                <c:pt idx="0">
                  <c:v>0.34532374100719426</c:v>
                </c:pt>
                <c:pt idx="1">
                  <c:v>0.28676470588235292</c:v>
                </c:pt>
                <c:pt idx="2">
                  <c:v>0.66666666666666663</c:v>
                </c:pt>
                <c:pt idx="3">
                  <c:v>0.54838709677419351</c:v>
                </c:pt>
                <c:pt idx="4">
                  <c:v>0.21951219512195122</c:v>
                </c:pt>
                <c:pt idx="5">
                  <c:v>0.13333333333333333</c:v>
                </c:pt>
                <c:pt idx="6">
                  <c:v>0.4</c:v>
                </c:pt>
                <c:pt idx="7">
                  <c:v>0.33519553072625696</c:v>
                </c:pt>
                <c:pt idx="8">
                  <c:v>8.6956521739130432E-2</c:v>
                </c:pt>
                <c:pt idx="9">
                  <c:v>0.36363636363636365</c:v>
                </c:pt>
                <c:pt idx="10">
                  <c:v>0.37179487179487181</c:v>
                </c:pt>
                <c:pt idx="11">
                  <c:v>0.32258064516129031</c:v>
                </c:pt>
              </c:numCache>
            </c:numRef>
          </c:val>
          <c:extLst>
            <c:ext xmlns:c16="http://schemas.microsoft.com/office/drawing/2014/chart" uri="{C3380CC4-5D6E-409C-BE32-E72D297353CC}">
              <c16:uniqueId val="{00000006-1CFF-419B-8A2C-0419E7E7EEBB}"/>
            </c:ext>
          </c:extLst>
        </c:ser>
        <c:ser>
          <c:idx val="2"/>
          <c:order val="1"/>
          <c:tx>
            <c:strRef>
              <c:f>'38（問34）'!$BC$10</c:f>
              <c:strCache>
                <c:ptCount val="1"/>
                <c:pt idx="0">
                  <c:v>いない</c:v>
                </c:pt>
              </c:strCache>
            </c:strRef>
          </c:tx>
          <c:spPr>
            <a:solidFill>
              <a:schemeClr val="bg1"/>
            </a:solidFill>
            <a:ln w="12700">
              <a:solidFill>
                <a:srgbClr val="000000"/>
              </a:solidFill>
              <a:prstDash val="solid"/>
            </a:ln>
          </c:spPr>
          <c:invertIfNegative val="0"/>
          <c:dLbls>
            <c:dLbl>
              <c:idx val="1"/>
              <c:layout>
                <c:manualLayout>
                  <c:x val="-8.9376538965154975E-3"/>
                  <c:y val="-4.2107158690860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FF-419B-8A2C-0419E7E7EEBB}"/>
                </c:ext>
              </c:extLst>
            </c:dLbl>
            <c:dLbl>
              <c:idx val="2"/>
              <c:layout>
                <c:manualLayout>
                  <c:x val="0"/>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FF-419B-8A2C-0419E7E7EEBB}"/>
                </c:ext>
              </c:extLst>
            </c:dLbl>
            <c:dLbl>
              <c:idx val="3"/>
              <c:layout>
                <c:manualLayout>
                  <c:x val="0"/>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FF-419B-8A2C-0419E7E7EEBB}"/>
                </c:ext>
              </c:extLst>
            </c:dLbl>
            <c:dLbl>
              <c:idx val="4"/>
              <c:layout>
                <c:manualLayout>
                  <c:x val="0"/>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FF-419B-8A2C-0419E7E7EEBB}"/>
                </c:ext>
              </c:extLst>
            </c:dLbl>
            <c:dLbl>
              <c:idx val="5"/>
              <c:layout>
                <c:manualLayout>
                  <c:x val="0"/>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FF-419B-8A2C-0419E7E7EEBB}"/>
                </c:ext>
              </c:extLst>
            </c:dLbl>
            <c:dLbl>
              <c:idx val="8"/>
              <c:layout>
                <c:manualLayout>
                  <c:x val="-1.9970478286665053E-3"/>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FF-419B-8A2C-0419E7E7EEB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'38（問34）'!$BA$11:$BA$22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f>'38（問34）'!$BC$11:$BC$22</c:f>
              <c:numCache>
                <c:formatCode>0.0%</c:formatCode>
                <c:ptCount val="12"/>
                <c:pt idx="0">
                  <c:v>0.65467625899280579</c:v>
                </c:pt>
                <c:pt idx="1">
                  <c:v>0.71323529411764708</c:v>
                </c:pt>
                <c:pt idx="2">
                  <c:v>0.33333333333333331</c:v>
                </c:pt>
                <c:pt idx="3">
                  <c:v>0.45161290322580644</c:v>
                </c:pt>
                <c:pt idx="4">
                  <c:v>0.78048780487804881</c:v>
                </c:pt>
                <c:pt idx="5">
                  <c:v>0.8666666666666667</c:v>
                </c:pt>
                <c:pt idx="6">
                  <c:v>0.6</c:v>
                </c:pt>
                <c:pt idx="7">
                  <c:v>0.66480446927374304</c:v>
                </c:pt>
                <c:pt idx="8">
                  <c:v>0.91304347826086951</c:v>
                </c:pt>
                <c:pt idx="9">
                  <c:v>0.63636363636363635</c:v>
                </c:pt>
                <c:pt idx="10">
                  <c:v>0.62820512820512819</c:v>
                </c:pt>
                <c:pt idx="11">
                  <c:v>0.67741935483870963</c:v>
                </c:pt>
              </c:numCache>
            </c:numRef>
          </c:val>
          <c:extLst>
            <c:ext xmlns:c16="http://schemas.microsoft.com/office/drawing/2014/chart" uri="{C3380CC4-5D6E-409C-BE32-E72D297353CC}">
              <c16:uniqueId val="{0000000D-1CFF-419B-8A2C-0419E7E7EEBB}"/>
            </c:ext>
          </c:extLst>
        </c:ser>
        <c:dLbls>
          <c:showLegendKey val="0"/>
          <c:showVal val="0"/>
          <c:showCatName val="0"/>
          <c:showSerName val="0"/>
          <c:showPercent val="0"/>
          <c:showBubbleSize val="0"/>
        </c:dLbls>
        <c:gapWidth val="40"/>
        <c:overlap val="100"/>
        <c:axId val="101764096"/>
        <c:axId val="101774080"/>
      </c:barChart>
      <c:catAx>
        <c:axId val="10176409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774080"/>
        <c:crosses val="autoZero"/>
        <c:auto val="1"/>
        <c:lblAlgn val="ctr"/>
        <c:lblOffset val="100"/>
        <c:tickLblSkip val="1"/>
        <c:tickMarkSkip val="1"/>
        <c:noMultiLvlLbl val="0"/>
      </c:catAx>
      <c:valAx>
        <c:axId val="1017740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764096"/>
        <c:crosses val="autoZero"/>
        <c:crossBetween val="between"/>
      </c:valAx>
      <c:spPr>
        <a:noFill/>
        <a:ln w="25400">
          <a:noFill/>
        </a:ln>
      </c:spPr>
    </c:plotArea>
    <c:legend>
      <c:legendPos val="r"/>
      <c:layout>
        <c:manualLayout>
          <c:xMode val="edge"/>
          <c:yMode val="edge"/>
          <c:x val="0.89728096676737157"/>
          <c:y val="0.40298611927240441"/>
          <c:w val="8.9123867069486384E-2"/>
          <c:h val="0.1517415546937230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060256775132022"/>
          <c:y val="2.0408163265306121E-2"/>
        </c:manualLayout>
      </c:layout>
      <c:overlay val="0"/>
      <c:spPr>
        <a:noFill/>
        <a:ln w="25400">
          <a:noFill/>
        </a:ln>
      </c:spPr>
    </c:title>
    <c:autoTitleDeleted val="0"/>
    <c:plotArea>
      <c:layout>
        <c:manualLayout>
          <c:layoutTarget val="inner"/>
          <c:xMode val="edge"/>
          <c:yMode val="edge"/>
          <c:x val="0.13102419273592864"/>
          <c:y val="0.10612244897959183"/>
          <c:w val="0.74548247591131811"/>
          <c:h val="0.7795918367346939"/>
        </c:manualLayout>
      </c:layout>
      <c:barChart>
        <c:barDir val="bar"/>
        <c:grouping val="percentStacked"/>
        <c:varyColors val="0"/>
        <c:ser>
          <c:idx val="0"/>
          <c:order val="0"/>
          <c:tx>
            <c:strRef>
              <c:f>'38（問34）'!$BB$27</c:f>
              <c:strCache>
                <c:ptCount val="1"/>
                <c:pt idx="0">
                  <c:v>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'38（問34）'!$BA$28:$BA$33</c:f>
              <c:strCache>
                <c:ptCount val="6"/>
                <c:pt idx="0">
                  <c:v>100人以上</c:v>
                </c:pt>
                <c:pt idx="1">
                  <c:v>50～99人</c:v>
                </c:pt>
                <c:pt idx="2">
                  <c:v>30～49人</c:v>
                </c:pt>
                <c:pt idx="3">
                  <c:v>10～29人</c:v>
                </c:pt>
                <c:pt idx="4">
                  <c:v>5～9人</c:v>
                </c:pt>
                <c:pt idx="5">
                  <c:v>1～4人</c:v>
                </c:pt>
              </c:strCache>
            </c:strRef>
          </c:cat>
          <c:val>
            <c:numRef>
              <c:f>'38（問34）'!$BB$28:$BB$33</c:f>
              <c:numCache>
                <c:formatCode>0.0%</c:formatCode>
                <c:ptCount val="6"/>
                <c:pt idx="0">
                  <c:v>0.875</c:v>
                </c:pt>
                <c:pt idx="1">
                  <c:v>0.51851851851851849</c:v>
                </c:pt>
                <c:pt idx="2">
                  <c:v>0.5357142857142857</c:v>
                </c:pt>
                <c:pt idx="3">
                  <c:v>0.41298701298701301</c:v>
                </c:pt>
                <c:pt idx="4">
                  <c:v>0.30653266331658291</c:v>
                </c:pt>
                <c:pt idx="5">
                  <c:v>0.23444976076555024</c:v>
                </c:pt>
              </c:numCache>
            </c:numRef>
          </c:val>
          <c:extLst>
            <c:ext xmlns:c16="http://schemas.microsoft.com/office/drawing/2014/chart" uri="{C3380CC4-5D6E-409C-BE32-E72D297353CC}">
              <c16:uniqueId val="{00000000-68B5-4AF1-9A9C-BA997523C81E}"/>
            </c:ext>
          </c:extLst>
        </c:ser>
        <c:ser>
          <c:idx val="2"/>
          <c:order val="1"/>
          <c:tx>
            <c:strRef>
              <c:f>'38（問34）'!$BC$27</c:f>
              <c:strCache>
                <c:ptCount val="1"/>
                <c:pt idx="0">
                  <c:v>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'38（問34）'!$BA$28:$BA$33</c:f>
              <c:strCache>
                <c:ptCount val="6"/>
                <c:pt idx="0">
                  <c:v>100人以上</c:v>
                </c:pt>
                <c:pt idx="1">
                  <c:v>50～99人</c:v>
                </c:pt>
                <c:pt idx="2">
                  <c:v>30～49人</c:v>
                </c:pt>
                <c:pt idx="3">
                  <c:v>10～29人</c:v>
                </c:pt>
                <c:pt idx="4">
                  <c:v>5～9人</c:v>
                </c:pt>
                <c:pt idx="5">
                  <c:v>1～4人</c:v>
                </c:pt>
              </c:strCache>
            </c:strRef>
          </c:cat>
          <c:val>
            <c:numRef>
              <c:f>'38（問34）'!$BC$28:$BC$33</c:f>
              <c:numCache>
                <c:formatCode>0.0%</c:formatCode>
                <c:ptCount val="6"/>
                <c:pt idx="0">
                  <c:v>0.125</c:v>
                </c:pt>
                <c:pt idx="1">
                  <c:v>0.48148148148148145</c:v>
                </c:pt>
                <c:pt idx="2">
                  <c:v>0.4642857142857143</c:v>
                </c:pt>
                <c:pt idx="3">
                  <c:v>0.58701298701298699</c:v>
                </c:pt>
                <c:pt idx="4">
                  <c:v>0.69346733668341709</c:v>
                </c:pt>
                <c:pt idx="5">
                  <c:v>0.76555023923444976</c:v>
                </c:pt>
              </c:numCache>
            </c:numRef>
          </c:val>
          <c:extLst>
            <c:ext xmlns:c16="http://schemas.microsoft.com/office/drawing/2014/chart" uri="{C3380CC4-5D6E-409C-BE32-E72D297353CC}">
              <c16:uniqueId val="{00000001-68B5-4AF1-9A9C-BA997523C81E}"/>
            </c:ext>
          </c:extLst>
        </c:ser>
        <c:dLbls>
          <c:showLegendKey val="0"/>
          <c:showVal val="0"/>
          <c:showCatName val="0"/>
          <c:showSerName val="0"/>
          <c:showPercent val="0"/>
          <c:showBubbleSize val="0"/>
        </c:dLbls>
        <c:gapWidth val="40"/>
        <c:overlap val="100"/>
        <c:axId val="100964608"/>
        <c:axId val="100982784"/>
      </c:barChart>
      <c:catAx>
        <c:axId val="1009646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982784"/>
        <c:crosses val="autoZero"/>
        <c:auto val="1"/>
        <c:lblAlgn val="ctr"/>
        <c:lblOffset val="100"/>
        <c:tickLblSkip val="1"/>
        <c:tickMarkSkip val="1"/>
        <c:noMultiLvlLbl val="0"/>
      </c:catAx>
      <c:valAx>
        <c:axId val="10098278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964608"/>
        <c:crosses val="autoZero"/>
        <c:crossBetween val="between"/>
      </c:valAx>
      <c:spPr>
        <a:noFill/>
        <a:ln w="25400">
          <a:noFill/>
        </a:ln>
      </c:spPr>
    </c:plotArea>
    <c:legend>
      <c:legendPos val="r"/>
      <c:layout>
        <c:manualLayout>
          <c:xMode val="edge"/>
          <c:yMode val="edge"/>
          <c:x val="0.89759099389684716"/>
          <c:y val="0.34285714285714286"/>
          <c:w val="8.8855421686746983E-2"/>
          <c:h val="0.26122448979591839"/>
        </c:manualLayout>
      </c:layout>
      <c:overlay val="0"/>
      <c:spPr>
        <a:solidFill>
          <a:srgbClr val="FFFFFF"/>
        </a:solidFill>
        <a:ln w="3175">
          <a:solidFill>
            <a:srgbClr val="000000"/>
          </a:solidFill>
          <a:prstDash val="solid"/>
        </a:ln>
      </c:spPr>
      <c:txPr>
        <a:bodyPr/>
        <a:lstStyle/>
        <a:p>
          <a:pPr>
            <a:defRPr sz="89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4514767932489454"/>
          <c:y val="2.2538552787663108E-2"/>
        </c:manualLayout>
      </c:layout>
      <c:overlay val="0"/>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6540084388185655"/>
          <c:y val="0.10913404507710557"/>
          <c:w val="0.48945147679324896"/>
          <c:h val="0.68801897983392646"/>
        </c:manualLayout>
      </c:layout>
      <c:pie3DChart>
        <c:varyColors val="1"/>
        <c:ser>
          <c:idx val="0"/>
          <c:order val="0"/>
          <c:tx>
            <c:strRef>
              <c:f>'39（問34）'!$BB$6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A4F6-4D7F-8848-7F9CE0CA945D}"/>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A4F6-4D7F-8848-7F9CE0CA945D}"/>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A4F6-4D7F-8848-7F9CE0CA945D}"/>
              </c:ext>
            </c:extLst>
          </c:dPt>
          <c:dPt>
            <c:idx val="3"/>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A4F6-4D7F-8848-7F9CE0CA945D}"/>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A4F6-4D7F-8848-7F9CE0CA945D}"/>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B-A4F6-4D7F-8848-7F9CE0CA945D}"/>
              </c:ext>
            </c:extLst>
          </c:dPt>
          <c:dPt>
            <c:idx val="6"/>
            <c:bubble3D val="0"/>
            <c:spPr>
              <a:pattFill prst="dashHorz">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D-A4F6-4D7F-8848-7F9CE0CA945D}"/>
              </c:ext>
            </c:extLst>
          </c:dPt>
          <c:dPt>
            <c:idx val="7"/>
            <c:bubble3D val="0"/>
            <c:spPr>
              <a:pattFill prst="lt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F-A4F6-4D7F-8848-7F9CE0CA945D}"/>
              </c:ext>
            </c:extLst>
          </c:dPt>
          <c:dLbls>
            <c:dLbl>
              <c:idx val="0"/>
              <c:layout>
                <c:manualLayout>
                  <c:x val="3.5830559154789193E-2"/>
                  <c:y val="-9.61945059358683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F6-4D7F-8848-7F9CE0CA945D}"/>
                </c:ext>
              </c:extLst>
            </c:dLbl>
            <c:dLbl>
              <c:idx val="1"/>
              <c:layout>
                <c:manualLayout>
                  <c:x val="6.8281338250440207E-2"/>
                  <c:y val="-0.1556204406833487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F6-4D7F-8848-7F9CE0CA945D}"/>
                </c:ext>
              </c:extLst>
            </c:dLbl>
            <c:dLbl>
              <c:idx val="2"/>
              <c:layout>
                <c:manualLayout>
                  <c:x val="7.2556031761852546E-2"/>
                  <c:y val="4.87191414240479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F6-4D7F-8848-7F9CE0CA945D}"/>
                </c:ext>
              </c:extLst>
            </c:dLbl>
            <c:dLbl>
              <c:idx val="3"/>
              <c:layout>
                <c:manualLayout>
                  <c:x val="-4.7675205156317485E-2"/>
                  <c:y val="6.72267212150082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F6-4D7F-8848-7F9CE0CA945D}"/>
                </c:ext>
              </c:extLst>
            </c:dLbl>
            <c:dLbl>
              <c:idx val="4"/>
              <c:layout>
                <c:manualLayout>
                  <c:x val="-0.10006206186252035"/>
                  <c:y val="5.182167175722252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F6-4D7F-8848-7F9CE0CA945D}"/>
                </c:ext>
              </c:extLst>
            </c:dLbl>
            <c:dLbl>
              <c:idx val="5"/>
              <c:layout>
                <c:manualLayout>
                  <c:x val="-0.22550596365327749"/>
                  <c:y val="1.59927517957051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4F6-4D7F-8848-7F9CE0CA945D}"/>
                </c:ext>
              </c:extLst>
            </c:dLbl>
            <c:dLbl>
              <c:idx val="6"/>
              <c:layout>
                <c:manualLayout>
                  <c:x val="-5.4634107445430076E-2"/>
                  <c:y val="-7.956099793575624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4F6-4D7F-8848-7F9CE0CA945D}"/>
                </c:ext>
              </c:extLst>
            </c:dLbl>
            <c:dLbl>
              <c:idx val="7"/>
              <c:layout>
                <c:manualLayout>
                  <c:x val="-8.4616498887006203E-2"/>
                  <c:y val="2.96190022510531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A4F6-4D7F-8848-7F9CE0CA945D}"/>
                </c:ext>
              </c:extLst>
            </c:dLbl>
            <c:numFmt formatCode="0.0%" sourceLinked="0"/>
            <c:spPr>
              <a:noFill/>
              <a:ln w="25400">
                <a:noFill/>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'39（問34）'!$BC$5:$BJ$5</c:f>
              <c:strCache>
                <c:ptCount val="8"/>
                <c:pt idx="0">
                  <c:v>5%未満</c:v>
                </c:pt>
                <c:pt idx="1">
                  <c:v>5%以上
10%未満</c:v>
                </c:pt>
                <c:pt idx="2">
                  <c:v>10%以上
20%未満</c:v>
                </c:pt>
                <c:pt idx="3">
                  <c:v>20%以上
30%未満</c:v>
                </c:pt>
                <c:pt idx="4">
                  <c:v>30%以上
40%未満</c:v>
                </c:pt>
                <c:pt idx="5">
                  <c:v>40%以上
50%未満</c:v>
                </c:pt>
                <c:pt idx="6">
                  <c:v>50%以上</c:v>
                </c:pt>
                <c:pt idx="7">
                  <c:v>無回答</c:v>
                </c:pt>
              </c:strCache>
            </c:strRef>
          </c:cat>
          <c:val>
            <c:numRef>
              <c:f>'39（問34）'!$BC$6:$BJ$6</c:f>
              <c:numCache>
                <c:formatCode>0.0%</c:formatCode>
                <c:ptCount val="8"/>
                <c:pt idx="0">
                  <c:v>0.30652368185880252</c:v>
                </c:pt>
                <c:pt idx="1">
                  <c:v>7.1492403932082215E-3</c:v>
                </c:pt>
                <c:pt idx="2">
                  <c:v>1.6085790884718499E-2</c:v>
                </c:pt>
                <c:pt idx="3">
                  <c:v>3.1277926720285967E-2</c:v>
                </c:pt>
                <c:pt idx="4">
                  <c:v>5.0044682752457555E-2</c:v>
                </c:pt>
                <c:pt idx="5">
                  <c:v>8.9365504915102766E-3</c:v>
                </c:pt>
                <c:pt idx="6">
                  <c:v>0.2448614834673816</c:v>
                </c:pt>
                <c:pt idx="7">
                  <c:v>0.33512064343163539</c:v>
                </c:pt>
              </c:numCache>
            </c:numRef>
          </c:val>
          <c:extLst>
            <c:ext xmlns:c16="http://schemas.microsoft.com/office/drawing/2014/chart" uri="{C3380CC4-5D6E-409C-BE32-E72D297353CC}">
              <c16:uniqueId val="{00000010-A4F6-4D7F-8848-7F9CE0CA945D}"/>
            </c:ext>
          </c:extLst>
        </c:ser>
        <c:dLbls>
          <c:showLegendKey val="0"/>
          <c:showVal val="0"/>
          <c:showCatName val="0"/>
          <c:showSerName val="0"/>
          <c:showPercent val="0"/>
          <c:showBubbleSize val="0"/>
          <c:showLeaderLines val="1"/>
        </c:dLbls>
      </c:pie3DChart>
      <c:spPr>
        <a:noFill/>
        <a:ln w="25400">
          <a:noFill/>
        </a:ln>
      </c:spPr>
    </c:plotArea>
    <c:legend>
      <c:legendPos val="r"/>
      <c:legendEntry>
        <c:idx val="0"/>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Entry>
      <c:layout>
        <c:manualLayout>
          <c:xMode val="edge"/>
          <c:yMode val="edge"/>
          <c:x val="0.81097046413502105"/>
          <c:y val="9.2526690391459068E-2"/>
          <c:w val="0.15962869198312235"/>
          <c:h val="0.782859864936811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211267605633802"/>
          <c:y val="1.1160714285714286E-2"/>
        </c:manualLayout>
      </c:layout>
      <c:overlay val="0"/>
      <c:spPr>
        <a:noFill/>
        <a:ln w="25400">
          <a:noFill/>
        </a:ln>
      </c:spPr>
    </c:title>
    <c:autoTitleDeleted val="0"/>
    <c:plotArea>
      <c:layout>
        <c:manualLayout>
          <c:layoutTarget val="inner"/>
          <c:xMode val="edge"/>
          <c:yMode val="edge"/>
          <c:x val="0.13431756095423136"/>
          <c:y val="5.8035860816732718E-2"/>
          <c:w val="0.6873239436619718"/>
          <c:h val="0.88392953483530845"/>
        </c:manualLayout>
      </c:layout>
      <c:barChart>
        <c:barDir val="bar"/>
        <c:grouping val="percentStacked"/>
        <c:varyColors val="0"/>
        <c:ser>
          <c:idx val="0"/>
          <c:order val="0"/>
          <c:tx>
            <c:strRef>
              <c:f>'39（問34）'!$BC$9</c:f>
              <c:strCache>
                <c:ptCount val="1"/>
                <c:pt idx="0">
                  <c:v>5%未満</c:v>
                </c:pt>
              </c:strCache>
            </c:strRef>
          </c:tx>
          <c:spPr>
            <a:solidFill>
              <a:srgbClr val="FFFFFF"/>
            </a:solid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2D-419A-9D75-7FB6D72C6BDA}"/>
                </c:ext>
              </c:extLst>
            </c:dLbl>
            <c:dLbl>
              <c:idx val="4"/>
              <c:layout>
                <c:manualLayout>
                  <c:x val="-1.12676056338028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C3-4974-9505-1B835604722E}"/>
                </c:ext>
              </c:extLst>
            </c:dLbl>
            <c:dLbl>
              <c:idx val="6"/>
              <c:layout>
                <c:manualLayout>
                  <c:x val="-9.3896713615023476E-3"/>
                  <c:y val="5.456286174865711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2D-419A-9D75-7FB6D72C6BDA}"/>
                </c:ext>
              </c:extLst>
            </c:dLbl>
            <c:numFmt formatCode="0.0%;\-#;;" sourceLinked="0"/>
            <c:spPr>
              <a:solidFill>
                <a:schemeClr val="bg1"/>
              </a:solidFill>
              <a:ln w="9525">
                <a:solidFill>
                  <a:sysClr val="windowText" lastClr="000000"/>
                </a:solidFill>
              </a:ln>
            </c:spPr>
            <c:txPr>
              <a:bodyPr/>
              <a:lstStyle/>
              <a:p>
                <a:pPr>
                  <a:defRPr sz="6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'39（問34）'!$BB$10:$BB$22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'39（問34）'!$BC$10:$BC$22</c:f>
              <c:numCache>
                <c:formatCode>0.0%</c:formatCode>
                <c:ptCount val="13"/>
                <c:pt idx="0">
                  <c:v>0</c:v>
                </c:pt>
                <c:pt idx="1">
                  <c:v>0.29496402877697842</c:v>
                </c:pt>
                <c:pt idx="2">
                  <c:v>0.3235294117647059</c:v>
                </c:pt>
                <c:pt idx="3">
                  <c:v>7.407407407407407E-2</c:v>
                </c:pt>
                <c:pt idx="4">
                  <c:v>9.6774193548387094E-2</c:v>
                </c:pt>
                <c:pt idx="5">
                  <c:v>0.14634146341463414</c:v>
                </c:pt>
                <c:pt idx="6">
                  <c:v>0.33333333333333331</c:v>
                </c:pt>
                <c:pt idx="7">
                  <c:v>0.45</c:v>
                </c:pt>
                <c:pt idx="8">
                  <c:v>0.33519553072625696</c:v>
                </c:pt>
                <c:pt idx="9">
                  <c:v>0.65217391304347827</c:v>
                </c:pt>
                <c:pt idx="10">
                  <c:v>0.27272727272727271</c:v>
                </c:pt>
                <c:pt idx="11">
                  <c:v>0.34615384615384615</c:v>
                </c:pt>
                <c:pt idx="12">
                  <c:v>0.41013824884792627</c:v>
                </c:pt>
              </c:numCache>
            </c:numRef>
          </c:val>
          <c:extLst>
            <c:ext xmlns:c16="http://schemas.microsoft.com/office/drawing/2014/chart" uri="{C3380CC4-5D6E-409C-BE32-E72D297353CC}">
              <c16:uniqueId val="{00000002-E12D-419A-9D75-7FB6D72C6BDA}"/>
            </c:ext>
          </c:extLst>
        </c:ser>
        <c:ser>
          <c:idx val="1"/>
          <c:order val="1"/>
          <c:tx>
            <c:strRef>
              <c:f>'39（問34）'!$BD$9</c:f>
              <c:strCache>
                <c:ptCount val="1"/>
                <c:pt idx="0">
                  <c:v>5%以上
10%未満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2D-419A-9D75-7FB6D72C6BDA}"/>
                </c:ext>
              </c:extLst>
            </c:dLbl>
            <c:dLbl>
              <c:idx val="1"/>
              <c:layout>
                <c:manualLayout>
                  <c:x val="-2.7104654171749658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2D-419A-9D75-7FB6D72C6BDA}"/>
                </c:ext>
              </c:extLst>
            </c:dLbl>
            <c:dLbl>
              <c:idx val="2"/>
              <c:layout>
                <c:manualLayout>
                  <c:x val="-1.8779342723004695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12D-419A-9D75-7FB6D72C6BDA}"/>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2D-419A-9D75-7FB6D72C6BDA}"/>
                </c:ext>
              </c:extLst>
            </c:dLbl>
            <c:dLbl>
              <c:idx val="4"/>
              <c:layout>
                <c:manualLayout>
                  <c:x val="-1.50234741784037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12D-419A-9D75-7FB6D72C6BDA}"/>
                </c:ext>
              </c:extLst>
            </c:dLbl>
            <c:dLbl>
              <c:idx val="5"/>
              <c:layout>
                <c:manualLayout>
                  <c:x val="-1.32151861299028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12D-419A-9D75-7FB6D72C6BDA}"/>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12D-419A-9D75-7FB6D72C6BDA}"/>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12D-419A-9D75-7FB6D72C6BDA}"/>
                </c:ext>
              </c:extLst>
            </c:dLbl>
            <c:dLbl>
              <c:idx val="8"/>
              <c:layout>
                <c:manualLayout>
                  <c:x val="-1.8552875695732839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12D-419A-9D75-7FB6D72C6BDA}"/>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12D-419A-9D75-7FB6D72C6BDA}"/>
                </c:ext>
              </c:extLst>
            </c:dLbl>
            <c:dLbl>
              <c:idx val="10"/>
              <c:layout>
                <c:manualLayout>
                  <c:x val="-1.0565524379875051E-2"/>
                  <c:y val="2.9759561304836895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12D-419A-9D75-7FB6D72C6BDA}"/>
                </c:ext>
              </c:extLst>
            </c:dLbl>
            <c:dLbl>
              <c:idx val="11"/>
              <c:layout>
                <c:manualLayout>
                  <c:x val="-9.095264500388155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12D-419A-9D75-7FB6D72C6BDA}"/>
                </c:ext>
              </c:extLst>
            </c:dLbl>
            <c:dLbl>
              <c:idx val="12"/>
              <c:layout>
                <c:manualLayout>
                  <c:x val="-2.5770137887693615E-2"/>
                  <c:y val="-1.968503937009238E-5"/>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12D-419A-9D75-7FB6D72C6BDA}"/>
                </c:ext>
              </c:extLst>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'39（問34）'!$BB$10:$BB$22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'39（問34）'!$BD$10:$BD$22</c:f>
              <c:numCache>
                <c:formatCode>0.0%</c:formatCode>
                <c:ptCount val="13"/>
                <c:pt idx="0">
                  <c:v>0</c:v>
                </c:pt>
                <c:pt idx="1">
                  <c:v>7.1942446043165471E-3</c:v>
                </c:pt>
                <c:pt idx="2">
                  <c:v>0</c:v>
                </c:pt>
                <c:pt idx="3">
                  <c:v>0</c:v>
                </c:pt>
                <c:pt idx="4">
                  <c:v>6.4516129032258064E-3</c:v>
                </c:pt>
                <c:pt idx="5">
                  <c:v>0</c:v>
                </c:pt>
                <c:pt idx="6">
                  <c:v>0</c:v>
                </c:pt>
                <c:pt idx="7">
                  <c:v>0</c:v>
                </c:pt>
                <c:pt idx="8">
                  <c:v>5.5865921787709499E-3</c:v>
                </c:pt>
                <c:pt idx="9">
                  <c:v>0</c:v>
                </c:pt>
                <c:pt idx="10">
                  <c:v>0</c:v>
                </c:pt>
                <c:pt idx="11">
                  <c:v>1.282051282051282E-2</c:v>
                </c:pt>
                <c:pt idx="12">
                  <c:v>1.3824884792626729E-2</c:v>
                </c:pt>
              </c:numCache>
            </c:numRef>
          </c:val>
          <c:extLst>
            <c:ext xmlns:c16="http://schemas.microsoft.com/office/drawing/2014/chart" uri="{C3380CC4-5D6E-409C-BE32-E72D297353CC}">
              <c16:uniqueId val="{00000010-E12D-419A-9D75-7FB6D72C6BDA}"/>
            </c:ext>
          </c:extLst>
        </c:ser>
        <c:ser>
          <c:idx val="2"/>
          <c:order val="2"/>
          <c:tx>
            <c:strRef>
              <c:f>'39（問34）'!$BE$9</c:f>
              <c:strCache>
                <c:ptCount val="1"/>
                <c:pt idx="0">
                  <c:v>10%以上
20%未満</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12D-419A-9D75-7FB6D72C6BDA}"/>
                </c:ext>
              </c:extLst>
            </c:dLbl>
            <c:dLbl>
              <c:idx val="1"/>
              <c:layout>
                <c:manualLayout>
                  <c:x val="-9.5057034220532317E-3"/>
                  <c:y val="1.1027441532360175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12D-419A-9D75-7FB6D72C6BDA}"/>
                </c:ext>
              </c:extLst>
            </c:dLbl>
            <c:dLbl>
              <c:idx val="2"/>
              <c:layout>
                <c:manualLayout>
                  <c:x val="-9.4575431592177732E-3"/>
                  <c:y val="-2.3434570689577738E-7"/>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12D-419A-9D75-7FB6D72C6BDA}"/>
                </c:ext>
              </c:extLst>
            </c:dLbl>
            <c:dLbl>
              <c:idx val="3"/>
              <c:layout>
                <c:manualLayout>
                  <c:x val="-3.9370078740157133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12D-419A-9D75-7FB6D72C6BDA}"/>
                </c:ext>
              </c:extLst>
            </c:dLbl>
            <c:dLbl>
              <c:idx val="4"/>
              <c:layout>
                <c:manualLayout>
                  <c:x val="-2.0866067797863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12D-419A-9D75-7FB6D72C6BDA}"/>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12D-419A-9D75-7FB6D72C6BDA}"/>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12D-419A-9D75-7FB6D72C6BDA}"/>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12D-419A-9D75-7FB6D72C6BDA}"/>
                </c:ext>
              </c:extLst>
            </c:dLbl>
            <c:dLbl>
              <c:idx val="8"/>
              <c:layout>
                <c:manualLayout>
                  <c:x val="3.7558685446009389E-3"/>
                  <c:y val="-5.456286174865711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7-4986-992B-1F7C25936DD5}"/>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12D-419A-9D75-7FB6D72C6BDA}"/>
                </c:ext>
              </c:extLst>
            </c:dLbl>
            <c:dLbl>
              <c:idx val="10"/>
              <c:layout>
                <c:manualLayout>
                  <c:x val="-7.781745591660197E-3"/>
                  <c:y val="-2.3434570678665167E-7"/>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12D-419A-9D75-7FB6D72C6BDA}"/>
                </c:ext>
              </c:extLst>
            </c:dLbl>
            <c:dLbl>
              <c:idx val="11"/>
              <c:layout>
                <c:manualLayout>
                  <c:x val="1.8309119810727885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12D-419A-9D75-7FB6D72C6BDA}"/>
                </c:ext>
              </c:extLst>
            </c:dLbl>
            <c:dLbl>
              <c:idx val="12"/>
              <c:layout>
                <c:manualLayout>
                  <c:x val="1.8631473882597217E-5"/>
                  <c:y val="2.9251031121109859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12D-419A-9D75-7FB6D72C6BDA}"/>
                </c:ext>
              </c:extLst>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'39（問34）'!$BB$10:$BB$22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'39（問34）'!$BE$10:$BE$22</c:f>
              <c:numCache>
                <c:formatCode>0.0%</c:formatCode>
                <c:ptCount val="13"/>
                <c:pt idx="0">
                  <c:v>0</c:v>
                </c:pt>
                <c:pt idx="1">
                  <c:v>2.1582733812949641E-2</c:v>
                </c:pt>
                <c:pt idx="2">
                  <c:v>1.4705882352941176E-2</c:v>
                </c:pt>
                <c:pt idx="3">
                  <c:v>0</c:v>
                </c:pt>
                <c:pt idx="4">
                  <c:v>0</c:v>
                </c:pt>
                <c:pt idx="5">
                  <c:v>0</c:v>
                </c:pt>
                <c:pt idx="6">
                  <c:v>0</c:v>
                </c:pt>
                <c:pt idx="7">
                  <c:v>0.05</c:v>
                </c:pt>
                <c:pt idx="8">
                  <c:v>1.6759776536312849E-2</c:v>
                </c:pt>
                <c:pt idx="9">
                  <c:v>0</c:v>
                </c:pt>
                <c:pt idx="10">
                  <c:v>0.18181818181818182</c:v>
                </c:pt>
                <c:pt idx="11">
                  <c:v>1.9230769230769232E-2</c:v>
                </c:pt>
                <c:pt idx="12">
                  <c:v>1.8433179723502304E-2</c:v>
                </c:pt>
              </c:numCache>
            </c:numRef>
          </c:val>
          <c:extLst>
            <c:ext xmlns:c16="http://schemas.microsoft.com/office/drawing/2014/chart" uri="{C3380CC4-5D6E-409C-BE32-E72D297353CC}">
              <c16:uniqueId val="{0000001D-E12D-419A-9D75-7FB6D72C6BDA}"/>
            </c:ext>
          </c:extLst>
        </c:ser>
        <c:ser>
          <c:idx val="3"/>
          <c:order val="3"/>
          <c:tx>
            <c:strRef>
              <c:f>'39（問34）'!$BF$9</c:f>
              <c:strCache>
                <c:ptCount val="1"/>
                <c:pt idx="0">
                  <c:v>20%以上
30%未満</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12D-419A-9D75-7FB6D72C6BDA}"/>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12D-419A-9D75-7FB6D72C6BDA}"/>
                </c:ext>
              </c:extLst>
            </c:dLbl>
            <c:dLbl>
              <c:idx val="2"/>
              <c:layout>
                <c:manualLayout>
                  <c:x val="5.63380281690140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D7-4986-992B-1F7C25936DD5}"/>
                </c:ext>
              </c:extLst>
            </c:dLbl>
            <c:dLbl>
              <c:idx val="3"/>
              <c:layout>
                <c:manualLayout>
                  <c:x val="5.3846438209308343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12D-419A-9D75-7FB6D72C6BDA}"/>
                </c:ext>
              </c:extLst>
            </c:dLbl>
            <c:dLbl>
              <c:idx val="4"/>
              <c:layout>
                <c:manualLayout>
                  <c:x val="5.3198772688625188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12D-419A-9D75-7FB6D72C6BDA}"/>
                </c:ext>
              </c:extLst>
            </c:dLbl>
            <c:dLbl>
              <c:idx val="5"/>
              <c:layout>
                <c:manualLayout>
                  <c:x val="2.0387114158258736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12D-419A-9D75-7FB6D72C6BDA}"/>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12D-419A-9D75-7FB6D72C6BDA}"/>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12D-419A-9D75-7FB6D72C6BDA}"/>
                </c:ext>
              </c:extLst>
            </c:dLbl>
            <c:dLbl>
              <c:idx val="8"/>
              <c:layout>
                <c:manualLayout>
                  <c:x val="2.0476137665890355E-2"/>
                  <c:y val="-5.4562861748657112E-17"/>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12D-419A-9D75-7FB6D72C6BDA}"/>
                </c:ext>
              </c:extLst>
            </c:dLbl>
            <c:dLbl>
              <c:idx val="9"/>
              <c:layout>
                <c:manualLayout>
                  <c:x val="-4.8638497652582161E-3"/>
                  <c:y val="2.9565054368203975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12D-419A-9D75-7FB6D72C6BDA}"/>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12D-419A-9D75-7FB6D72C6BDA}"/>
                </c:ext>
              </c:extLst>
            </c:dLbl>
            <c:dLbl>
              <c:idx val="11"/>
              <c:layout>
                <c:manualLayout>
                  <c:x val="9.3444234963587294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12D-419A-9D75-7FB6D72C6BDA}"/>
                </c:ext>
              </c:extLst>
            </c:dLbl>
            <c:dLbl>
              <c:idx val="12"/>
              <c:layout>
                <c:manualLayout>
                  <c:x val="1.2845070422535212E-2"/>
                  <c:y val="2.9761904761904626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12D-419A-9D75-7FB6D72C6BDA}"/>
                </c:ext>
              </c:extLst>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'39（問34）'!$BB$10:$BB$22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'39（問34）'!$BF$10:$BF$22</c:f>
              <c:numCache>
                <c:formatCode>0.0%</c:formatCode>
                <c:ptCount val="13"/>
                <c:pt idx="0">
                  <c:v>0</c:v>
                </c:pt>
                <c:pt idx="1">
                  <c:v>1.4388489208633094E-2</c:v>
                </c:pt>
                <c:pt idx="2">
                  <c:v>2.9411764705882353E-2</c:v>
                </c:pt>
                <c:pt idx="3">
                  <c:v>0</c:v>
                </c:pt>
                <c:pt idx="4">
                  <c:v>1.2903225806451613E-2</c:v>
                </c:pt>
                <c:pt idx="5">
                  <c:v>0</c:v>
                </c:pt>
                <c:pt idx="6">
                  <c:v>0</c:v>
                </c:pt>
                <c:pt idx="7">
                  <c:v>0.05</c:v>
                </c:pt>
                <c:pt idx="8">
                  <c:v>4.4692737430167599E-2</c:v>
                </c:pt>
                <c:pt idx="9">
                  <c:v>0</c:v>
                </c:pt>
                <c:pt idx="10">
                  <c:v>9.0909090909090912E-2</c:v>
                </c:pt>
                <c:pt idx="11">
                  <c:v>3.2051282051282048E-2</c:v>
                </c:pt>
                <c:pt idx="12">
                  <c:v>5.5299539170506916E-2</c:v>
                </c:pt>
              </c:numCache>
            </c:numRef>
          </c:val>
          <c:extLst>
            <c:ext xmlns:c16="http://schemas.microsoft.com/office/drawing/2014/chart" uri="{C3380CC4-5D6E-409C-BE32-E72D297353CC}">
              <c16:uniqueId val="{0000002A-E12D-419A-9D75-7FB6D72C6BDA}"/>
            </c:ext>
          </c:extLst>
        </c:ser>
        <c:ser>
          <c:idx val="4"/>
          <c:order val="4"/>
          <c:tx>
            <c:strRef>
              <c:f>'39（問34）'!$BG$9</c:f>
              <c:strCache>
                <c:ptCount val="1"/>
                <c:pt idx="0">
                  <c:v>30%以上
40%未満</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12D-419A-9D75-7FB6D72C6BDA}"/>
                </c:ext>
              </c:extLst>
            </c:dLbl>
            <c:dLbl>
              <c:idx val="1"/>
              <c:layout>
                <c:manualLayout>
                  <c:x val="5.7034220532319393E-3"/>
                  <c:y val="1.1027441532360175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12D-419A-9D75-7FB6D72C6BDA}"/>
                </c:ext>
              </c:extLst>
            </c:dLbl>
            <c:dLbl>
              <c:idx val="2"/>
              <c:layout>
                <c:manualLayout>
                  <c:x val="5.633802816901339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D7-4986-992B-1F7C25936DD5}"/>
                </c:ext>
              </c:extLst>
            </c:dLbl>
            <c:dLbl>
              <c:idx val="3"/>
              <c:layout>
                <c:manualLayout>
                  <c:x val="1.831531990060177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12D-419A-9D75-7FB6D72C6BDA}"/>
                </c:ext>
              </c:extLst>
            </c:dLbl>
            <c:dLbl>
              <c:idx val="4"/>
              <c:layout>
                <c:manualLayout>
                  <c:x val="1.8283094894828288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12D-419A-9D75-7FB6D72C6BDA}"/>
                </c:ext>
              </c:extLst>
            </c:dLbl>
            <c:dLbl>
              <c:idx val="5"/>
              <c:layout>
                <c:manualLayout>
                  <c:x val="1.2896380910132713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12D-419A-9D75-7FB6D72C6BDA}"/>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E12D-419A-9D75-7FB6D72C6BDA}"/>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E12D-419A-9D75-7FB6D72C6BDA}"/>
                </c:ext>
              </c:extLst>
            </c:dLbl>
            <c:dLbl>
              <c:idx val="8"/>
              <c:layout>
                <c:manualLayout>
                  <c:x val="5.0704225352112678E-2"/>
                  <c:y val="-5.456286174865711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E12D-419A-9D75-7FB6D72C6BDA}"/>
                </c:ext>
              </c:extLst>
            </c:dLbl>
            <c:dLbl>
              <c:idx val="9"/>
              <c:layout>
                <c:manualLayout>
                  <c:x val="4.1181472034305571E-3"/>
                  <c:y val="2.9565054368203975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E12D-419A-9D75-7FB6D72C6BDA}"/>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E12D-419A-9D75-7FB6D72C6BDA}"/>
                </c:ext>
              </c:extLst>
            </c:dLbl>
            <c:dLbl>
              <c:idx val="11"/>
              <c:layout>
                <c:manualLayout>
                  <c:x val="5.5885549517577906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E12D-419A-9D75-7FB6D72C6BDA}"/>
                </c:ext>
              </c:extLst>
            </c:dLbl>
            <c:dLbl>
              <c:idx val="12"/>
              <c:layout>
                <c:manualLayout>
                  <c:x val="1.3075745813463458E-2"/>
                  <c:y val="-1.3640715437164278E-17"/>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E12D-419A-9D75-7FB6D72C6BDA}"/>
                </c:ext>
              </c:extLst>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'39（問34）'!$BB$10:$BB$22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'39（問34）'!$BG$10:$BG$22</c:f>
              <c:numCache>
                <c:formatCode>0.0%</c:formatCode>
                <c:ptCount val="13"/>
                <c:pt idx="0">
                  <c:v>0</c:v>
                </c:pt>
                <c:pt idx="1">
                  <c:v>3.5971223021582732E-2</c:v>
                </c:pt>
                <c:pt idx="2">
                  <c:v>2.9411764705882353E-2</c:v>
                </c:pt>
                <c:pt idx="3">
                  <c:v>0.1111111111111111</c:v>
                </c:pt>
                <c:pt idx="4">
                  <c:v>2.5806451612903226E-2</c:v>
                </c:pt>
                <c:pt idx="5">
                  <c:v>2.4390243902439025E-2</c:v>
                </c:pt>
                <c:pt idx="6">
                  <c:v>0</c:v>
                </c:pt>
                <c:pt idx="7">
                  <c:v>0</c:v>
                </c:pt>
                <c:pt idx="8">
                  <c:v>6.7039106145251395E-2</c:v>
                </c:pt>
                <c:pt idx="9">
                  <c:v>0</c:v>
                </c:pt>
                <c:pt idx="10">
                  <c:v>0</c:v>
                </c:pt>
                <c:pt idx="11">
                  <c:v>7.6923076923076927E-2</c:v>
                </c:pt>
                <c:pt idx="12">
                  <c:v>6.9124423963133647E-2</c:v>
                </c:pt>
              </c:numCache>
            </c:numRef>
          </c:val>
          <c:extLst>
            <c:ext xmlns:c16="http://schemas.microsoft.com/office/drawing/2014/chart" uri="{C3380CC4-5D6E-409C-BE32-E72D297353CC}">
              <c16:uniqueId val="{00000037-E12D-419A-9D75-7FB6D72C6BDA}"/>
            </c:ext>
          </c:extLst>
        </c:ser>
        <c:ser>
          <c:idx val="5"/>
          <c:order val="5"/>
          <c:tx>
            <c:strRef>
              <c:f>'39（問34）'!$BH$9</c:f>
              <c:strCache>
                <c:ptCount val="1"/>
                <c:pt idx="0">
                  <c:v>40%以上
50%未満</c:v>
                </c:pt>
              </c:strCache>
            </c:strRef>
          </c:tx>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E12D-419A-9D75-7FB6D72C6BDA}"/>
                </c:ext>
              </c:extLst>
            </c:dLbl>
            <c:dLbl>
              <c:idx val="1"/>
              <c:layout>
                <c:manualLayout>
                  <c:x val="1.126760563380281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E12D-419A-9D75-7FB6D72C6BDA}"/>
                </c:ext>
              </c:extLst>
            </c:dLbl>
            <c:dLbl>
              <c:idx val="2"/>
              <c:layout>
                <c:manualLayout>
                  <c:x val="2.2263428339063251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E12D-419A-9D75-7FB6D72C6BDA}"/>
                </c:ext>
              </c:extLst>
            </c:dLbl>
            <c:dLbl>
              <c:idx val="3"/>
              <c:layout>
                <c:manualLayout>
                  <c:x val="5.703422053231939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E12D-419A-9D75-7FB6D72C6BDA}"/>
                </c:ext>
              </c:extLst>
            </c:dLbl>
            <c:dLbl>
              <c:idx val="4"/>
              <c:layout>
                <c:manualLayout>
                  <c:x val="3.4936231562603934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E12D-419A-9D75-7FB6D72C6BDA}"/>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E12D-419A-9D75-7FB6D72C6BDA}"/>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E12D-419A-9D75-7FB6D72C6BDA}"/>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E12D-419A-9D75-7FB6D72C6BDA}"/>
                </c:ext>
              </c:extLst>
            </c:dLbl>
            <c:dLbl>
              <c:idx val="8"/>
              <c:layout>
                <c:manualLayout>
                  <c:x val="-5.633802816901339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B9-4951-BA99-8A3EF69F1C3B}"/>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E12D-419A-9D75-7FB6D72C6BDA}"/>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E12D-419A-9D75-7FB6D72C6BDA}"/>
                </c:ext>
              </c:extLst>
            </c:dLbl>
            <c:dLbl>
              <c:idx val="11"/>
              <c:layout>
                <c:manualLayout>
                  <c:x val="2.4232006210491295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E12D-419A-9D75-7FB6D72C6BDA}"/>
                </c:ext>
              </c:extLst>
            </c:dLbl>
            <c:dLbl>
              <c:idx val="12"/>
              <c:layout>
                <c:manualLayout>
                  <c:x val="1.90114068441065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E12D-419A-9D75-7FB6D72C6BDA}"/>
                </c:ext>
              </c:extLst>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'39（問34）'!$BB$10:$BB$22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'39（問34）'!$BH$10:$BH$22</c:f>
              <c:numCache>
                <c:formatCode>0.0%</c:formatCode>
                <c:ptCount val="13"/>
                <c:pt idx="0">
                  <c:v>0</c:v>
                </c:pt>
                <c:pt idx="1">
                  <c:v>2.1582733812949641E-2</c:v>
                </c:pt>
                <c:pt idx="2">
                  <c:v>7.3529411764705881E-3</c:v>
                </c:pt>
                <c:pt idx="3">
                  <c:v>0</c:v>
                </c:pt>
                <c:pt idx="4">
                  <c:v>1.2903225806451613E-2</c:v>
                </c:pt>
                <c:pt idx="5">
                  <c:v>0</c:v>
                </c:pt>
                <c:pt idx="6">
                  <c:v>0</c:v>
                </c:pt>
                <c:pt idx="7">
                  <c:v>0</c:v>
                </c:pt>
                <c:pt idx="8">
                  <c:v>0</c:v>
                </c:pt>
                <c:pt idx="9">
                  <c:v>0</c:v>
                </c:pt>
                <c:pt idx="10">
                  <c:v>9.0909090909090912E-2</c:v>
                </c:pt>
                <c:pt idx="11">
                  <c:v>6.41025641025641E-3</c:v>
                </c:pt>
                <c:pt idx="12">
                  <c:v>9.2165898617511521E-3</c:v>
                </c:pt>
              </c:numCache>
            </c:numRef>
          </c:val>
          <c:extLst>
            <c:ext xmlns:c16="http://schemas.microsoft.com/office/drawing/2014/chart" uri="{C3380CC4-5D6E-409C-BE32-E72D297353CC}">
              <c16:uniqueId val="{00000044-E12D-419A-9D75-7FB6D72C6BDA}"/>
            </c:ext>
          </c:extLst>
        </c:ser>
        <c:ser>
          <c:idx val="6"/>
          <c:order val="6"/>
          <c:tx>
            <c:strRef>
              <c:f>'39（問34）'!$BI$9</c:f>
              <c:strCache>
                <c:ptCount val="1"/>
                <c:pt idx="0">
                  <c:v>50%以上</c:v>
                </c:pt>
              </c:strCache>
            </c:strRef>
          </c:tx>
          <c:spPr>
            <a:pattFill prst="dashHorz">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E12D-419A-9D75-7FB6D72C6BDA}"/>
                </c:ext>
              </c:extLst>
            </c:dLbl>
            <c:dLbl>
              <c:idx val="2"/>
              <c:layout>
                <c:manualLayout>
                  <c:x val="2.9820413293408746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E12D-419A-9D75-7FB6D72C6BDA}"/>
                </c:ext>
              </c:extLst>
            </c:dLbl>
            <c:dLbl>
              <c:idx val="5"/>
              <c:layout>
                <c:manualLayout>
                  <c:x val="2.7829313543599257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E12D-419A-9D75-7FB6D72C6BDA}"/>
                </c:ext>
              </c:extLst>
            </c:dLbl>
            <c:dLbl>
              <c:idx val="6"/>
              <c:layout>
                <c:manualLayout>
                  <c:x val="-3.778492477172748E-3"/>
                  <c:y val="2.9562710911136109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E12D-419A-9D75-7FB6D72C6BDA}"/>
                </c:ext>
              </c:extLst>
            </c:dLbl>
            <c:dLbl>
              <c:idx val="7"/>
              <c:layout>
                <c:manualLayout>
                  <c:x val="3.7558685446009389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E12D-419A-9D75-7FB6D72C6BDA}"/>
                </c:ext>
              </c:extLst>
            </c:dLbl>
            <c:dLbl>
              <c:idx val="9"/>
              <c:layout>
                <c:manualLayout>
                  <c:x val="7.1918505433969044E-3"/>
                  <c:y val="2.9563672961932389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E12D-419A-9D75-7FB6D72C6BDA}"/>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E12D-419A-9D75-7FB6D72C6BDA}"/>
                </c:ext>
              </c:extLst>
            </c:dLbl>
            <c:dLbl>
              <c:idx val="11"/>
              <c:layout>
                <c:manualLayout>
                  <c:x val="1.4842300556586271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E12D-419A-9D75-7FB6D72C6BDA}"/>
                </c:ext>
              </c:extLst>
            </c:dLbl>
            <c:dLbl>
              <c:idx val="12"/>
              <c:layout>
                <c:manualLayout>
                  <c:x val="2.0528726684829794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E12D-419A-9D75-7FB6D72C6BDA}"/>
                </c:ext>
              </c:extLst>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'39（問34）'!$BB$10:$BB$22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'39（問34）'!$BI$10:$BI$22</c:f>
              <c:numCache>
                <c:formatCode>0.0%</c:formatCode>
                <c:ptCount val="13"/>
                <c:pt idx="0">
                  <c:v>0</c:v>
                </c:pt>
                <c:pt idx="1">
                  <c:v>0.2446043165467626</c:v>
                </c:pt>
                <c:pt idx="2">
                  <c:v>0.20588235294117646</c:v>
                </c:pt>
                <c:pt idx="3">
                  <c:v>0.55555555555555558</c:v>
                </c:pt>
                <c:pt idx="4">
                  <c:v>0.49032258064516127</c:v>
                </c:pt>
                <c:pt idx="5">
                  <c:v>0.1951219512195122</c:v>
                </c:pt>
                <c:pt idx="6">
                  <c:v>0.13333333333333333</c:v>
                </c:pt>
                <c:pt idx="7">
                  <c:v>0.25</c:v>
                </c:pt>
                <c:pt idx="8">
                  <c:v>0.19553072625698323</c:v>
                </c:pt>
                <c:pt idx="9">
                  <c:v>8.6956521739130432E-2</c:v>
                </c:pt>
                <c:pt idx="10">
                  <c:v>0</c:v>
                </c:pt>
                <c:pt idx="11">
                  <c:v>0.22435897435897437</c:v>
                </c:pt>
                <c:pt idx="12">
                  <c:v>0.15668202764976957</c:v>
                </c:pt>
              </c:numCache>
            </c:numRef>
          </c:val>
          <c:extLst>
            <c:ext xmlns:c16="http://schemas.microsoft.com/office/drawing/2014/chart" uri="{C3380CC4-5D6E-409C-BE32-E72D297353CC}">
              <c16:uniqueId val="{0000004E-E12D-419A-9D75-7FB6D72C6BDA}"/>
            </c:ext>
          </c:extLst>
        </c:ser>
        <c:ser>
          <c:idx val="7"/>
          <c:order val="7"/>
          <c:tx>
            <c:strRef>
              <c:f>'39（問34）'!$BJ$9</c:f>
              <c:strCache>
                <c:ptCount val="1"/>
                <c:pt idx="0">
                  <c:v>無回答</c:v>
                </c:pt>
              </c:strCache>
            </c:strRef>
          </c:tx>
          <c:spPr>
            <a:pattFill prst="pct50">
              <a:fgClr>
                <a:srgbClr val="000000"/>
              </a:fgClr>
              <a:bgClr>
                <a:srgbClr val="FFFFFF"/>
              </a:bgClr>
            </a:pattFill>
            <a:ln w="12700">
              <a:solidFill>
                <a:srgbClr val="000000"/>
              </a:solidFill>
              <a:prstDash val="solid"/>
            </a:ln>
          </c:spPr>
          <c:invertIfNegative val="0"/>
          <c:dLbls>
            <c:dLbl>
              <c:idx val="0"/>
              <c:layout>
                <c:manualLayout>
                  <c:x val="1.6901408450704224E-2"/>
                  <c:y val="0"/>
                </c:manualLayout>
              </c:layout>
              <c:numFmt formatCode="0.0%;\-#;;" sourceLinked="0"/>
              <c:spPr>
                <a:solidFill>
                  <a:schemeClr val="bg1"/>
                </a:solidFill>
                <a:ln>
                  <a:solidFill>
                    <a:sysClr val="windowText" lastClr="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E12D-419A-9D75-7FB6D72C6BDA}"/>
                </c:ext>
              </c:extLst>
            </c:dLbl>
            <c:dLbl>
              <c:idx val="10"/>
              <c:layout>
                <c:manualLayout>
                  <c:x val="-9.3896713615023476E-3"/>
                  <c:y val="-2.7281430874328556E-17"/>
                </c:manualLayout>
              </c:layout>
              <c:numFmt formatCode="0.0%;\-#;;" sourceLinked="0"/>
              <c:spPr>
                <a:solidFill>
                  <a:schemeClr val="bg1"/>
                </a:solidFill>
                <a:ln>
                  <a:solidFill>
                    <a:sysClr val="windowText" lastClr="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E12D-419A-9D75-7FB6D72C6BDA}"/>
                </c:ext>
              </c:extLst>
            </c:dLbl>
            <c:numFmt formatCode="0.0%;\-#;;" sourceLinked="0"/>
            <c:spPr>
              <a:solidFill>
                <a:schemeClr val="bg1"/>
              </a:solidFill>
              <a:ln>
                <a:solidFill>
                  <a:sysClr val="windowText" lastClr="000000"/>
                </a:solid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'39（問34）'!$BB$10:$BB$22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'39（問34）'!$BJ$10:$BJ$22</c:f>
              <c:numCache>
                <c:formatCode>0.0%</c:formatCode>
                <c:ptCount val="13"/>
                <c:pt idx="0">
                  <c:v>0</c:v>
                </c:pt>
                <c:pt idx="1">
                  <c:v>0.35971223021582732</c:v>
                </c:pt>
                <c:pt idx="2">
                  <c:v>0.38970588235294118</c:v>
                </c:pt>
                <c:pt idx="3">
                  <c:v>0.25925925925925924</c:v>
                </c:pt>
                <c:pt idx="4">
                  <c:v>0.35483870967741937</c:v>
                </c:pt>
                <c:pt idx="5">
                  <c:v>0.63414634146341464</c:v>
                </c:pt>
                <c:pt idx="6">
                  <c:v>0.53333333333333333</c:v>
                </c:pt>
                <c:pt idx="7">
                  <c:v>0.2</c:v>
                </c:pt>
                <c:pt idx="8">
                  <c:v>0.33519553072625696</c:v>
                </c:pt>
                <c:pt idx="9">
                  <c:v>0.2608695652173913</c:v>
                </c:pt>
                <c:pt idx="10">
                  <c:v>0.36363636363636365</c:v>
                </c:pt>
                <c:pt idx="11">
                  <c:v>0.28205128205128205</c:v>
                </c:pt>
                <c:pt idx="12">
                  <c:v>0.26728110599078342</c:v>
                </c:pt>
              </c:numCache>
            </c:numRef>
          </c:val>
          <c:extLst>
            <c:ext xmlns:c16="http://schemas.microsoft.com/office/drawing/2014/chart" uri="{C3380CC4-5D6E-409C-BE32-E72D297353CC}">
              <c16:uniqueId val="{00000051-E12D-419A-9D75-7FB6D72C6BDA}"/>
            </c:ext>
          </c:extLst>
        </c:ser>
        <c:dLbls>
          <c:showLegendKey val="0"/>
          <c:showVal val="0"/>
          <c:showCatName val="0"/>
          <c:showSerName val="0"/>
          <c:showPercent val="0"/>
          <c:showBubbleSize val="0"/>
        </c:dLbls>
        <c:gapWidth val="30"/>
        <c:overlap val="100"/>
        <c:axId val="88053632"/>
        <c:axId val="88055168"/>
      </c:barChart>
      <c:catAx>
        <c:axId val="880536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055168"/>
        <c:crosses val="autoZero"/>
        <c:auto val="1"/>
        <c:lblAlgn val="ctr"/>
        <c:lblOffset val="100"/>
        <c:tickLblSkip val="1"/>
        <c:tickMarkSkip val="1"/>
        <c:noMultiLvlLbl val="0"/>
      </c:catAx>
      <c:valAx>
        <c:axId val="8805516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88053632"/>
        <c:crosses val="autoZero"/>
        <c:crossBetween val="between"/>
      </c:valAx>
      <c:spPr>
        <a:noFill/>
        <a:ln w="25400">
          <a:noFill/>
        </a:ln>
      </c:spPr>
    </c:plotArea>
    <c:legend>
      <c:legendPos val="r"/>
      <c:layout>
        <c:manualLayout>
          <c:xMode val="edge"/>
          <c:yMode val="edge"/>
          <c:x val="0.85164319248826292"/>
          <c:y val="0.12872023809523808"/>
          <c:w val="0.14647887323943665"/>
          <c:h val="0.6607149887514061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181073117949392"/>
          <c:y val="1.8726591760299626E-2"/>
        </c:manualLayout>
      </c:layout>
      <c:overlay val="0"/>
      <c:spPr>
        <a:noFill/>
        <a:ln w="25400">
          <a:noFill/>
        </a:ln>
      </c:spPr>
    </c:title>
    <c:autoTitleDeleted val="0"/>
    <c:plotArea>
      <c:layout>
        <c:manualLayout>
          <c:layoutTarget val="inner"/>
          <c:xMode val="edge"/>
          <c:yMode val="edge"/>
          <c:x val="0.11420620580048597"/>
          <c:y val="0.12359595767482179"/>
          <c:w val="0.70195033809079177"/>
          <c:h val="0.77153840245494809"/>
        </c:manualLayout>
      </c:layout>
      <c:barChart>
        <c:barDir val="bar"/>
        <c:grouping val="percentStacked"/>
        <c:varyColors val="0"/>
        <c:ser>
          <c:idx val="0"/>
          <c:order val="0"/>
          <c:tx>
            <c:strRef>
              <c:f>'39（問34）'!$BC$24</c:f>
              <c:strCache>
                <c:ptCount val="1"/>
                <c:pt idx="0">
                  <c:v>5%未満</c:v>
                </c:pt>
              </c:strCache>
            </c:strRef>
          </c:tx>
          <c:spPr>
            <a:solidFill>
              <a:srgbClr val="FFFFFF"/>
            </a:solidFill>
            <a:ln w="12700">
              <a:solidFill>
                <a:srgbClr val="000000"/>
              </a:solidFill>
              <a:prstDash val="solid"/>
            </a:ln>
          </c:spPr>
          <c:invertIfNegative val="0"/>
          <c:dLbls>
            <c:dLbl>
              <c:idx val="5"/>
              <c:layout>
                <c:manualLayout>
                  <c:x val="-1.1009174311926606E-2"/>
                  <c:y val="4.968944099378904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14-4D23-A71A-09ABEEDAC11D}"/>
                </c:ext>
              </c:extLst>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'39（問34）'!$BB$25:$BB$30</c:f>
              <c:strCache>
                <c:ptCount val="6"/>
                <c:pt idx="0">
                  <c:v>100人以上</c:v>
                </c:pt>
                <c:pt idx="1">
                  <c:v>50～99人</c:v>
                </c:pt>
                <c:pt idx="2">
                  <c:v>30～49人</c:v>
                </c:pt>
                <c:pt idx="3">
                  <c:v>10～29人</c:v>
                </c:pt>
                <c:pt idx="4">
                  <c:v>5～9人</c:v>
                </c:pt>
                <c:pt idx="5">
                  <c:v>1～4人</c:v>
                </c:pt>
              </c:strCache>
            </c:strRef>
          </c:cat>
          <c:val>
            <c:numRef>
              <c:f>'39（問34）'!$BC$25:$BC$30</c:f>
              <c:numCache>
                <c:formatCode>0.0%</c:formatCode>
                <c:ptCount val="6"/>
                <c:pt idx="0">
                  <c:v>0.1875</c:v>
                </c:pt>
                <c:pt idx="1">
                  <c:v>0.40740740740740738</c:v>
                </c:pt>
                <c:pt idx="2">
                  <c:v>0.35714285714285715</c:v>
                </c:pt>
                <c:pt idx="3">
                  <c:v>0.36103896103896105</c:v>
                </c:pt>
                <c:pt idx="4">
                  <c:v>0.29648241206030151</c:v>
                </c:pt>
                <c:pt idx="5">
                  <c:v>0.20095693779904306</c:v>
                </c:pt>
              </c:numCache>
            </c:numRef>
          </c:val>
          <c:extLst>
            <c:ext xmlns:c16="http://schemas.microsoft.com/office/drawing/2014/chart" uri="{C3380CC4-5D6E-409C-BE32-E72D297353CC}">
              <c16:uniqueId val="{00000001-4314-4D23-A71A-09ABEEDAC11D}"/>
            </c:ext>
          </c:extLst>
        </c:ser>
        <c:ser>
          <c:idx val="1"/>
          <c:order val="1"/>
          <c:tx>
            <c:strRef>
              <c:f>'39（問34）'!$BD$24</c:f>
              <c:strCache>
                <c:ptCount val="1"/>
                <c:pt idx="0">
                  <c:v>5%以上
10%未満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1.8214137706470901E-2"/>
                  <c:y val="4.968805227116499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14-4D23-A71A-09ABEEDAC11D}"/>
                </c:ext>
              </c:extLst>
            </c:dLbl>
            <c:dLbl>
              <c:idx val="3"/>
              <c:layout>
                <c:manualLayout>
                  <c:x val="-2.1411192214111922E-2"/>
                  <c:y val="1.0069223932404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14-4D23-A71A-09ABEEDAC11D}"/>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14-4D23-A71A-09ABEEDAC11D}"/>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14-4D23-A71A-09ABEEDAC11D}"/>
                </c:ext>
              </c:extLst>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'39（問34）'!$BB$25:$BB$30</c:f>
              <c:strCache>
                <c:ptCount val="6"/>
                <c:pt idx="0">
                  <c:v>100人以上</c:v>
                </c:pt>
                <c:pt idx="1">
                  <c:v>50～99人</c:v>
                </c:pt>
                <c:pt idx="2">
                  <c:v>30～49人</c:v>
                </c:pt>
                <c:pt idx="3">
                  <c:v>10～29人</c:v>
                </c:pt>
                <c:pt idx="4">
                  <c:v>5～9人</c:v>
                </c:pt>
                <c:pt idx="5">
                  <c:v>1～4人</c:v>
                </c:pt>
              </c:strCache>
            </c:strRef>
          </c:cat>
          <c:val>
            <c:numRef>
              <c:f>'39（問34）'!$BD$25:$BD$30</c:f>
              <c:numCache>
                <c:formatCode>0.0%</c:formatCode>
                <c:ptCount val="6"/>
                <c:pt idx="0">
                  <c:v>6.25E-2</c:v>
                </c:pt>
                <c:pt idx="1">
                  <c:v>7.407407407407407E-2</c:v>
                </c:pt>
                <c:pt idx="2">
                  <c:v>4.7619047619047616E-2</c:v>
                </c:pt>
                <c:pt idx="3">
                  <c:v>2.5974025974025974E-3</c:v>
                </c:pt>
                <c:pt idx="4">
                  <c:v>0</c:v>
                </c:pt>
                <c:pt idx="5">
                  <c:v>0</c:v>
                </c:pt>
              </c:numCache>
            </c:numRef>
          </c:val>
          <c:extLst>
            <c:ext xmlns:c16="http://schemas.microsoft.com/office/drawing/2014/chart" uri="{C3380CC4-5D6E-409C-BE32-E72D297353CC}">
              <c16:uniqueId val="{00000006-4314-4D23-A71A-09ABEEDAC11D}"/>
            </c:ext>
          </c:extLst>
        </c:ser>
        <c:ser>
          <c:idx val="2"/>
          <c:order val="2"/>
          <c:tx>
            <c:strRef>
              <c:f>'39（問34）'!$BE$24</c:f>
              <c:strCache>
                <c:ptCount val="1"/>
                <c:pt idx="0">
                  <c:v>10%以上
20%未満</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2.0395476881179325E-3"/>
                  <c:y val="4.968805227116499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14-4D23-A71A-09ABEEDAC11D}"/>
                </c:ext>
              </c:extLst>
            </c:dLbl>
            <c:dLbl>
              <c:idx val="3"/>
              <c:layout>
                <c:manualLayout>
                  <c:x val="-1.2469777174056991E-3"/>
                  <c:y val="4.968985618370737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14-4D23-A71A-09ABEEDAC11D}"/>
                </c:ext>
              </c:extLst>
            </c:dLbl>
            <c:dLbl>
              <c:idx val="4"/>
              <c:layout>
                <c:manualLayout>
                  <c:x val="-3.4598750600672752E-2"/>
                  <c:y val="-4.99375780274656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14-4D23-A71A-09ABEEDAC11D}"/>
                </c:ext>
              </c:extLst>
            </c:dLbl>
            <c:dLbl>
              <c:idx val="5"/>
              <c:layout>
                <c:manualLayout>
                  <c:x val="-2.114368092263335E-2"/>
                  <c:y val="-4.99375780274658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314-4D23-A71A-09ABEEDAC11D}"/>
                </c:ext>
              </c:extLst>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'39（問34）'!$BB$25:$BB$30</c:f>
              <c:strCache>
                <c:ptCount val="6"/>
                <c:pt idx="0">
                  <c:v>100人以上</c:v>
                </c:pt>
                <c:pt idx="1">
                  <c:v>50～99人</c:v>
                </c:pt>
                <c:pt idx="2">
                  <c:v>30～49人</c:v>
                </c:pt>
                <c:pt idx="3">
                  <c:v>10～29人</c:v>
                </c:pt>
                <c:pt idx="4">
                  <c:v>5～9人</c:v>
                </c:pt>
                <c:pt idx="5">
                  <c:v>1～4人</c:v>
                </c:pt>
              </c:strCache>
            </c:strRef>
          </c:cat>
          <c:val>
            <c:numRef>
              <c:f>'39（問34）'!$BE$25:$BE$30</c:f>
              <c:numCache>
                <c:formatCode>0.0%</c:formatCode>
                <c:ptCount val="6"/>
                <c:pt idx="0">
                  <c:v>6.25E-2</c:v>
                </c:pt>
                <c:pt idx="1">
                  <c:v>0.14814814814814814</c:v>
                </c:pt>
                <c:pt idx="2">
                  <c:v>7.1428571428571425E-2</c:v>
                </c:pt>
                <c:pt idx="3">
                  <c:v>1.8181818181818181E-2</c:v>
                </c:pt>
                <c:pt idx="4">
                  <c:v>0</c:v>
                </c:pt>
                <c:pt idx="5">
                  <c:v>0</c:v>
                </c:pt>
              </c:numCache>
            </c:numRef>
          </c:val>
          <c:extLst>
            <c:ext xmlns:c16="http://schemas.microsoft.com/office/drawing/2014/chart" uri="{C3380CC4-5D6E-409C-BE32-E72D297353CC}">
              <c16:uniqueId val="{0000000B-4314-4D23-A71A-09ABEEDAC11D}"/>
            </c:ext>
          </c:extLst>
        </c:ser>
        <c:ser>
          <c:idx val="3"/>
          <c:order val="3"/>
          <c:tx>
            <c:strRef>
              <c:f>'39（問34）'!$BF$24</c:f>
              <c:strCache>
                <c:ptCount val="1"/>
                <c:pt idx="0">
                  <c:v>20%以上
30%未満</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4762299449410929E-3"/>
                  <c:y val="-3.964261390710467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314-4D23-A71A-09ABEEDAC11D}"/>
                </c:ext>
              </c:extLst>
            </c:dLbl>
            <c:dLbl>
              <c:idx val="3"/>
              <c:layout>
                <c:manualLayout>
                  <c:x val="4.2033092811980914E-3"/>
                  <c:y val="4.9689856183707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14-4D23-A71A-09ABEEDAC11D}"/>
                </c:ext>
              </c:extLst>
            </c:dLbl>
            <c:dLbl>
              <c:idx val="4"/>
              <c:layout>
                <c:manualLayout>
                  <c:x val="-1.302810959298042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314-4D23-A71A-09ABEEDAC11D}"/>
                </c:ext>
              </c:extLst>
            </c:dLbl>
            <c:dLbl>
              <c:idx val="5"/>
              <c:layout>
                <c:manualLayout>
                  <c:x val="5.0944617026187436E-4"/>
                  <c:y val="-2.4772184375829426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14-4D23-A71A-09ABEEDAC11D}"/>
                </c:ext>
              </c:extLst>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'39（問34）'!$BB$25:$BB$30</c:f>
              <c:strCache>
                <c:ptCount val="6"/>
                <c:pt idx="0">
                  <c:v>100人以上</c:v>
                </c:pt>
                <c:pt idx="1">
                  <c:v>50～99人</c:v>
                </c:pt>
                <c:pt idx="2">
                  <c:v>30～49人</c:v>
                </c:pt>
                <c:pt idx="3">
                  <c:v>10～29人</c:v>
                </c:pt>
                <c:pt idx="4">
                  <c:v>5～9人</c:v>
                </c:pt>
                <c:pt idx="5">
                  <c:v>1～4人</c:v>
                </c:pt>
              </c:strCache>
            </c:strRef>
          </c:cat>
          <c:val>
            <c:numRef>
              <c:f>'39（問34）'!$BF$25:$BF$30</c:f>
              <c:numCache>
                <c:formatCode>0.0%</c:formatCode>
                <c:ptCount val="6"/>
                <c:pt idx="0">
                  <c:v>0.125</c:v>
                </c:pt>
                <c:pt idx="1">
                  <c:v>0</c:v>
                </c:pt>
                <c:pt idx="2">
                  <c:v>7.1428571428571425E-2</c:v>
                </c:pt>
                <c:pt idx="3">
                  <c:v>5.1948051948051951E-2</c:v>
                </c:pt>
                <c:pt idx="4">
                  <c:v>1.507537688442211E-2</c:v>
                </c:pt>
                <c:pt idx="5">
                  <c:v>4.7846889952153108E-3</c:v>
                </c:pt>
              </c:numCache>
            </c:numRef>
          </c:val>
          <c:extLst>
            <c:ext xmlns:c16="http://schemas.microsoft.com/office/drawing/2014/chart" uri="{C3380CC4-5D6E-409C-BE32-E72D297353CC}">
              <c16:uniqueId val="{00000010-4314-4D23-A71A-09ABEEDAC11D}"/>
            </c:ext>
          </c:extLst>
        </c:ser>
        <c:ser>
          <c:idx val="4"/>
          <c:order val="4"/>
          <c:tx>
            <c:strRef>
              <c:f>'39（問34）'!$BG$24</c:f>
              <c:strCache>
                <c:ptCount val="1"/>
                <c:pt idx="0">
                  <c:v>30%以上
40%未満</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100917431192660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314-4D23-A71A-09ABEEDAC11D}"/>
                </c:ext>
              </c:extLst>
            </c:dLbl>
            <c:dLbl>
              <c:idx val="1"/>
              <c:layout>
                <c:manualLayout>
                  <c:x val="-2.9972603789489819E-3"/>
                  <c:y val="5.03421554006322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314-4D23-A71A-09ABEEDAC11D}"/>
                </c:ext>
              </c:extLst>
            </c:dLbl>
            <c:dLbl>
              <c:idx val="3"/>
              <c:layout>
                <c:manualLayout>
                  <c:x val="-8.9124323178969029E-3"/>
                  <c:y val="4.9689856183707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314-4D23-A71A-09ABEEDAC11D}"/>
                </c:ext>
              </c:extLst>
            </c:dLbl>
            <c:dLbl>
              <c:idx val="4"/>
              <c:layout>
                <c:manualLayout>
                  <c:x val="-3.893937599905274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314-4D23-A71A-09ABEEDAC11D}"/>
                </c:ext>
              </c:extLst>
            </c:dLbl>
            <c:dLbl>
              <c:idx val="5"/>
              <c:layout>
                <c:manualLayout>
                  <c:x val="2.8041333852970446E-2"/>
                  <c:y val="-6.5665949059761202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314-4D23-A71A-09ABEEDAC11D}"/>
                </c:ext>
              </c:extLst>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'39（問34）'!$BB$25:$BB$30</c:f>
              <c:strCache>
                <c:ptCount val="6"/>
                <c:pt idx="0">
                  <c:v>100人以上</c:v>
                </c:pt>
                <c:pt idx="1">
                  <c:v>50～99人</c:v>
                </c:pt>
                <c:pt idx="2">
                  <c:v>30～49人</c:v>
                </c:pt>
                <c:pt idx="3">
                  <c:v>10～29人</c:v>
                </c:pt>
                <c:pt idx="4">
                  <c:v>5～9人</c:v>
                </c:pt>
                <c:pt idx="5">
                  <c:v>1～4人</c:v>
                </c:pt>
              </c:strCache>
            </c:strRef>
          </c:cat>
          <c:val>
            <c:numRef>
              <c:f>'39（問34）'!$BG$25:$BG$30</c:f>
              <c:numCache>
                <c:formatCode>0.0%</c:formatCode>
                <c:ptCount val="6"/>
                <c:pt idx="0">
                  <c:v>6.25E-2</c:v>
                </c:pt>
                <c:pt idx="1">
                  <c:v>0.1111111111111111</c:v>
                </c:pt>
                <c:pt idx="2">
                  <c:v>1.1904761904761904E-2</c:v>
                </c:pt>
                <c:pt idx="3">
                  <c:v>6.7532467532467527E-2</c:v>
                </c:pt>
                <c:pt idx="4">
                  <c:v>3.7688442211055273E-2</c:v>
                </c:pt>
                <c:pt idx="5">
                  <c:v>4.784688995215311E-2</c:v>
                </c:pt>
              </c:numCache>
            </c:numRef>
          </c:val>
          <c:extLst>
            <c:ext xmlns:c16="http://schemas.microsoft.com/office/drawing/2014/chart" uri="{C3380CC4-5D6E-409C-BE32-E72D297353CC}">
              <c16:uniqueId val="{00000016-4314-4D23-A71A-09ABEEDAC11D}"/>
            </c:ext>
          </c:extLst>
        </c:ser>
        <c:ser>
          <c:idx val="5"/>
          <c:order val="5"/>
          <c:tx>
            <c:strRef>
              <c:f>'39（問34）'!$BH$24</c:f>
              <c:strCache>
                <c:ptCount val="1"/>
                <c:pt idx="0">
                  <c:v>40%以上
50%未満</c:v>
                </c:pt>
              </c:strCache>
            </c:strRef>
          </c:tx>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9241565607218805E-2"/>
                  <c:y val="-3.964261390710467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314-4D23-A71A-09ABEEDAC11D}"/>
                </c:ext>
              </c:extLst>
            </c:dLbl>
            <c:dLbl>
              <c:idx val="2"/>
              <c:layout>
                <c:manualLayout>
                  <c:x val="1.67795084008659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314-4D23-A71A-09ABEEDAC11D}"/>
                </c:ext>
              </c:extLst>
            </c:dLbl>
            <c:dLbl>
              <c:idx val="3"/>
              <c:layout>
                <c:manualLayout>
                  <c:x val="3.9764347092364795E-3"/>
                  <c:y val="5.075545332114384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314-4D23-A71A-09ABEEDAC11D}"/>
                </c:ext>
              </c:extLst>
            </c:dLbl>
            <c:dLbl>
              <c:idx val="4"/>
              <c:layout>
                <c:manualLayout>
                  <c:x val="1.1678832116788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314-4D23-A71A-09ABEEDAC11D}"/>
                </c:ext>
              </c:extLst>
            </c:dLbl>
            <c:dLbl>
              <c:idx val="5"/>
              <c:layout>
                <c:manualLayout>
                  <c:x val="3.0251021253922206E-2"/>
                  <c:y val="4.9688052271164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314-4D23-A71A-09ABEEDAC11D}"/>
                </c:ext>
              </c:extLst>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'39（問34）'!$BB$25:$BB$30</c:f>
              <c:strCache>
                <c:ptCount val="6"/>
                <c:pt idx="0">
                  <c:v>100人以上</c:v>
                </c:pt>
                <c:pt idx="1">
                  <c:v>50～99人</c:v>
                </c:pt>
                <c:pt idx="2">
                  <c:v>30～49人</c:v>
                </c:pt>
                <c:pt idx="3">
                  <c:v>10～29人</c:v>
                </c:pt>
                <c:pt idx="4">
                  <c:v>5～9人</c:v>
                </c:pt>
                <c:pt idx="5">
                  <c:v>1～4人</c:v>
                </c:pt>
              </c:strCache>
            </c:strRef>
          </c:cat>
          <c:val>
            <c:numRef>
              <c:f>'39（問34）'!$BH$25:$BH$30</c:f>
              <c:numCache>
                <c:formatCode>0.0%</c:formatCode>
                <c:ptCount val="6"/>
                <c:pt idx="0">
                  <c:v>0.1875</c:v>
                </c:pt>
                <c:pt idx="1">
                  <c:v>0</c:v>
                </c:pt>
                <c:pt idx="2">
                  <c:v>2.3809523809523808E-2</c:v>
                </c:pt>
                <c:pt idx="3">
                  <c:v>1.038961038961039E-2</c:v>
                </c:pt>
                <c:pt idx="4">
                  <c:v>0</c:v>
                </c:pt>
                <c:pt idx="5">
                  <c:v>4.7846889952153108E-3</c:v>
                </c:pt>
              </c:numCache>
            </c:numRef>
          </c:val>
          <c:extLst>
            <c:ext xmlns:c16="http://schemas.microsoft.com/office/drawing/2014/chart" uri="{C3380CC4-5D6E-409C-BE32-E72D297353CC}">
              <c16:uniqueId val="{0000001C-4314-4D23-A71A-09ABEEDAC11D}"/>
            </c:ext>
          </c:extLst>
        </c:ser>
        <c:ser>
          <c:idx val="6"/>
          <c:order val="6"/>
          <c:tx>
            <c:strRef>
              <c:f>'39（問34）'!$BI$24</c:f>
              <c:strCache>
                <c:ptCount val="1"/>
                <c:pt idx="0">
                  <c:v>50%以上</c:v>
                </c:pt>
              </c:strCache>
            </c:strRef>
          </c:tx>
          <c:spPr>
            <a:pattFill prst="dashHorz">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3.2713723284589429E-2"/>
                  <c:y val="-6.5806739085793746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314-4D23-A71A-09ABEEDAC11D}"/>
                </c:ext>
              </c:extLst>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'39（問34）'!$BB$25:$BB$30</c:f>
              <c:strCache>
                <c:ptCount val="6"/>
                <c:pt idx="0">
                  <c:v>100人以上</c:v>
                </c:pt>
                <c:pt idx="1">
                  <c:v>50～99人</c:v>
                </c:pt>
                <c:pt idx="2">
                  <c:v>30～49人</c:v>
                </c:pt>
                <c:pt idx="3">
                  <c:v>10～29人</c:v>
                </c:pt>
                <c:pt idx="4">
                  <c:v>5～9人</c:v>
                </c:pt>
                <c:pt idx="5">
                  <c:v>1～4人</c:v>
                </c:pt>
              </c:strCache>
            </c:strRef>
          </c:cat>
          <c:val>
            <c:numRef>
              <c:f>'39（問34）'!$BI$25:$BI$30</c:f>
              <c:numCache>
                <c:formatCode>0.0%</c:formatCode>
                <c:ptCount val="6"/>
                <c:pt idx="0">
                  <c:v>0.3125</c:v>
                </c:pt>
                <c:pt idx="1">
                  <c:v>0.14814814814814814</c:v>
                </c:pt>
                <c:pt idx="2">
                  <c:v>0.30952380952380953</c:v>
                </c:pt>
                <c:pt idx="3">
                  <c:v>0.26233766233766231</c:v>
                </c:pt>
                <c:pt idx="4">
                  <c:v>0.25376884422110552</c:v>
                </c:pt>
                <c:pt idx="5">
                  <c:v>0.17703349282296652</c:v>
                </c:pt>
              </c:numCache>
            </c:numRef>
          </c:val>
          <c:extLst>
            <c:ext xmlns:c16="http://schemas.microsoft.com/office/drawing/2014/chart" uri="{C3380CC4-5D6E-409C-BE32-E72D297353CC}">
              <c16:uniqueId val="{0000001E-4314-4D23-A71A-09ABEEDAC11D}"/>
            </c:ext>
          </c:extLst>
        </c:ser>
        <c:ser>
          <c:idx val="7"/>
          <c:order val="7"/>
          <c:tx>
            <c:strRef>
              <c:f>'39（問34）'!$BJ$24</c:f>
              <c:strCache>
                <c:ptCount val="1"/>
                <c:pt idx="0">
                  <c:v>無回答</c:v>
                </c:pt>
              </c:strCache>
            </c:strRef>
          </c:tx>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'39（問34）'!$BB$25:$BB$30</c:f>
              <c:strCache>
                <c:ptCount val="6"/>
                <c:pt idx="0">
                  <c:v>100人以上</c:v>
                </c:pt>
                <c:pt idx="1">
                  <c:v>50～99人</c:v>
                </c:pt>
                <c:pt idx="2">
                  <c:v>30～49人</c:v>
                </c:pt>
                <c:pt idx="3">
                  <c:v>10～29人</c:v>
                </c:pt>
                <c:pt idx="4">
                  <c:v>5～9人</c:v>
                </c:pt>
                <c:pt idx="5">
                  <c:v>1～4人</c:v>
                </c:pt>
              </c:strCache>
            </c:strRef>
          </c:cat>
          <c:val>
            <c:numRef>
              <c:f>'39（問34）'!$BJ$25:$BJ$30</c:f>
              <c:numCache>
                <c:formatCode>0.0%</c:formatCode>
                <c:ptCount val="6"/>
                <c:pt idx="0">
                  <c:v>0</c:v>
                </c:pt>
                <c:pt idx="1">
                  <c:v>0.1111111111111111</c:v>
                </c:pt>
                <c:pt idx="2">
                  <c:v>0.10714285714285714</c:v>
                </c:pt>
                <c:pt idx="3">
                  <c:v>0.22597402597402597</c:v>
                </c:pt>
                <c:pt idx="4">
                  <c:v>0.39698492462311558</c:v>
                </c:pt>
                <c:pt idx="5">
                  <c:v>0.56459330143540665</c:v>
                </c:pt>
              </c:numCache>
            </c:numRef>
          </c:val>
          <c:extLst>
            <c:ext xmlns:c16="http://schemas.microsoft.com/office/drawing/2014/chart" uri="{C3380CC4-5D6E-409C-BE32-E72D297353CC}">
              <c16:uniqueId val="{0000001F-4314-4D23-A71A-09ABEEDAC11D}"/>
            </c:ext>
          </c:extLst>
        </c:ser>
        <c:dLbls>
          <c:showLegendKey val="0"/>
          <c:showVal val="0"/>
          <c:showCatName val="0"/>
          <c:showSerName val="0"/>
          <c:showPercent val="0"/>
          <c:showBubbleSize val="0"/>
        </c:dLbls>
        <c:gapWidth val="30"/>
        <c:overlap val="100"/>
        <c:axId val="88212992"/>
        <c:axId val="88214528"/>
      </c:barChart>
      <c:catAx>
        <c:axId val="882129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214528"/>
        <c:crosses val="autoZero"/>
        <c:auto val="1"/>
        <c:lblAlgn val="ctr"/>
        <c:lblOffset val="100"/>
        <c:tickLblSkip val="1"/>
        <c:tickMarkSkip val="1"/>
        <c:noMultiLvlLbl val="0"/>
      </c:catAx>
      <c:valAx>
        <c:axId val="882145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212992"/>
        <c:crosses val="autoZero"/>
        <c:crossBetween val="between"/>
        <c:majorUnit val="0.2"/>
      </c:valAx>
      <c:spPr>
        <a:noFill/>
        <a:ln w="25400">
          <a:noFill/>
        </a:ln>
      </c:spPr>
    </c:plotArea>
    <c:legend>
      <c:legendPos val="r"/>
      <c:layout>
        <c:manualLayout>
          <c:xMode val="edge"/>
          <c:yMode val="edge"/>
          <c:x val="0.84958275758705648"/>
          <c:y val="1.8726591760299626E-2"/>
          <c:w val="0.1350976392574883"/>
          <c:h val="0.8988795501685884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699274154248634"/>
          <c:y val="5.5865921787709499E-3"/>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6069523882804548"/>
          <c:y val="0.13407821229050279"/>
          <c:w val="0.53637419101113992"/>
          <c:h val="0.86592178770949724"/>
        </c:manualLayout>
      </c:layout>
      <c:pie3DChart>
        <c:varyColors val="1"/>
        <c:ser>
          <c:idx val="0"/>
          <c:order val="0"/>
          <c:tx>
            <c:strRef>
              <c:f>'40（問35）'!$BB$6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0502-4B5B-BF73-D9F31A39390B}"/>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0502-4B5B-BF73-D9F31A39390B}"/>
              </c:ext>
            </c:extLst>
          </c:dPt>
          <c:dPt>
            <c:idx val="2"/>
            <c:bubble3D val="0"/>
            <c:spPr>
              <a:pattFill prst="pct1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0502-4B5B-BF73-D9F31A39390B}"/>
              </c:ext>
            </c:extLst>
          </c:dPt>
          <c:dLbls>
            <c:dLbl>
              <c:idx val="0"/>
              <c:layout>
                <c:manualLayout>
                  <c:x val="6.2423418571049792E-2"/>
                  <c:y val="-0.1844102820480773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502-4B5B-BF73-D9F31A39390B}"/>
                </c:ext>
              </c:extLst>
            </c:dLbl>
            <c:dLbl>
              <c:idx val="1"/>
              <c:layout>
                <c:manualLayout>
                  <c:x val="-7.2700847247514258E-2"/>
                  <c:y val="-1.56424581005586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02-4B5B-BF73-D9F31A39390B}"/>
                </c:ext>
              </c:extLst>
            </c:dLbl>
            <c:dLbl>
              <c:idx val="2"/>
              <c:layout>
                <c:manualLayout>
                  <c:x val="-0.1955276274504775"/>
                  <c:y val="3.910614525139664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502-4B5B-BF73-D9F31A39390B}"/>
                </c:ext>
              </c:extLst>
            </c:dLbl>
            <c:spPr>
              <a:noFill/>
              <a:ln>
                <a:noFill/>
              </a:ln>
              <a:effectLst/>
            </c:spPr>
            <c:txPr>
              <a:bodyPr/>
              <a:lstStyle/>
              <a:p>
                <a:pPr>
                  <a:defRPr sz="9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'40（問35）'!$BC$5:$BE$5</c:f>
              <c:strCache>
                <c:ptCount val="3"/>
                <c:pt idx="0">
                  <c:v>している</c:v>
                </c:pt>
                <c:pt idx="1">
                  <c:v>していない</c:v>
                </c:pt>
                <c:pt idx="2">
                  <c:v>無回答</c:v>
                </c:pt>
              </c:strCache>
            </c:strRef>
          </c:cat>
          <c:val>
            <c:numRef>
              <c:f>'40（問35）'!$BC$6:$BE$6</c:f>
              <c:numCache>
                <c:formatCode>0.0%</c:formatCode>
                <c:ptCount val="3"/>
                <c:pt idx="0">
                  <c:v>0.40303842716711347</c:v>
                </c:pt>
                <c:pt idx="1">
                  <c:v>0.54870420017873101</c:v>
                </c:pt>
                <c:pt idx="2">
                  <c:v>4.8257372654155493E-2</c:v>
                </c:pt>
              </c:numCache>
            </c:numRef>
          </c:val>
          <c:extLst>
            <c:ext xmlns:c16="http://schemas.microsoft.com/office/drawing/2014/chart" uri="{C3380CC4-5D6E-409C-BE32-E72D297353CC}">
              <c16:uniqueId val="{00000006-0502-4B5B-BF73-D9F31A39390B}"/>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4701514102268152"/>
          <c:y val="0.64618249534450656"/>
          <c:w val="0.23745911239922368"/>
          <c:h val="0.31658997932521005"/>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7.1104387291981846E-2"/>
          <c:y val="1.3262599469496022E-2"/>
        </c:manualLayout>
      </c:layout>
      <c:overlay val="0"/>
      <c:spPr>
        <a:noFill/>
        <a:ln w="25400">
          <a:noFill/>
        </a:ln>
      </c:spPr>
    </c:title>
    <c:autoTitleDeleted val="0"/>
    <c:plotArea>
      <c:layout>
        <c:manualLayout>
          <c:layoutTarget val="inner"/>
          <c:xMode val="edge"/>
          <c:yMode val="edge"/>
          <c:x val="0.14826032132032529"/>
          <c:y val="7.161803713527852E-2"/>
          <c:w val="0.69289007310927531"/>
          <c:h val="0.85411140583554379"/>
        </c:manualLayout>
      </c:layout>
      <c:barChart>
        <c:barDir val="bar"/>
        <c:grouping val="percentStacked"/>
        <c:varyColors val="0"/>
        <c:ser>
          <c:idx val="0"/>
          <c:order val="0"/>
          <c:tx>
            <c:strRef>
              <c:f>'40（問35）'!$BC$10</c:f>
              <c:strCache>
                <c:ptCount val="1"/>
                <c:pt idx="0">
                  <c:v>している</c:v>
                </c:pt>
              </c:strCache>
            </c:strRef>
          </c:tx>
          <c:spPr>
            <a:pattFill prst="pct60">
              <a:fgClr>
                <a:schemeClr val="tx1"/>
              </a:fgClr>
              <a:bgClr>
                <a:schemeClr val="bg1"/>
              </a:bgClr>
            </a:pattFill>
            <a:ln w="12700">
              <a:solidFill>
                <a:srgbClr val="000000"/>
              </a:solidFill>
              <a:prstDash val="solid"/>
            </a:ln>
          </c:spPr>
          <c:invertIfNegative val="0"/>
          <c:dLbls>
            <c:dLbl>
              <c:idx val="3"/>
              <c:layout>
                <c:manualLayout>
                  <c:x val="2.2848673942341621E-2"/>
                  <c:y val="-9.93058891511212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73-46F2-9868-5F293BD95799}"/>
                </c:ext>
              </c:extLst>
            </c:dLbl>
            <c:dLbl>
              <c:idx val="5"/>
              <c:layout>
                <c:manualLayout>
                  <c:x val="2.0940541453691444E-3"/>
                  <c:y val="4.352638944004749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73-46F2-9868-5F293BD95799}"/>
                </c:ext>
              </c:extLst>
            </c:dLbl>
            <c:dLbl>
              <c:idx val="10"/>
              <c:layout>
                <c:manualLayout>
                  <c:x val="1.9976706488017956E-2"/>
                  <c:y val="2.67981091223015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73-46F2-9868-5F293BD95799}"/>
                </c:ext>
              </c:extLst>
            </c:dLbl>
            <c:dLbl>
              <c:idx val="12"/>
              <c:layout>
                <c:manualLayout>
                  <c:x val="3.1160873646301169E-3"/>
                  <c:y val="-1.19690608965656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73-46F2-9868-5F293BD95799}"/>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'40（問35）'!$BB$11:$BB$23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'40（問35）'!$BC$11:$BC$23</c:f>
              <c:numCache>
                <c:formatCode>0.0%</c:formatCode>
                <c:ptCount val="13"/>
                <c:pt idx="0">
                  <c:v>0</c:v>
                </c:pt>
                <c:pt idx="1">
                  <c:v>0.40287769784172661</c:v>
                </c:pt>
                <c:pt idx="2">
                  <c:v>0.36764705882352944</c:v>
                </c:pt>
                <c:pt idx="3">
                  <c:v>0.59259259259259256</c:v>
                </c:pt>
                <c:pt idx="4">
                  <c:v>0.6</c:v>
                </c:pt>
                <c:pt idx="5">
                  <c:v>0.31707317073170732</c:v>
                </c:pt>
                <c:pt idx="6">
                  <c:v>0.33333333333333331</c:v>
                </c:pt>
                <c:pt idx="7">
                  <c:v>0.45</c:v>
                </c:pt>
                <c:pt idx="8">
                  <c:v>0.32402234636871508</c:v>
                </c:pt>
                <c:pt idx="9">
                  <c:v>0.60869565217391308</c:v>
                </c:pt>
                <c:pt idx="10">
                  <c:v>0.81818181818181823</c:v>
                </c:pt>
                <c:pt idx="11">
                  <c:v>0.39743589743589741</c:v>
                </c:pt>
                <c:pt idx="12">
                  <c:v>0.30414746543778803</c:v>
                </c:pt>
              </c:numCache>
            </c:numRef>
          </c:val>
          <c:extLst>
            <c:ext xmlns:c16="http://schemas.microsoft.com/office/drawing/2014/chart" uri="{C3380CC4-5D6E-409C-BE32-E72D297353CC}">
              <c16:uniqueId val="{00000004-C373-46F2-9868-5F293BD95799}"/>
            </c:ext>
          </c:extLst>
        </c:ser>
        <c:ser>
          <c:idx val="1"/>
          <c:order val="1"/>
          <c:tx>
            <c:strRef>
              <c:f>'40（問35）'!$BD$10</c:f>
              <c:strCache>
                <c:ptCount val="1"/>
                <c:pt idx="0">
                  <c:v>していない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'40（問35）'!$BB$11:$BB$23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'40（問35）'!$BD$11:$BD$23</c:f>
              <c:numCache>
                <c:formatCode>0.0%</c:formatCode>
                <c:ptCount val="13"/>
                <c:pt idx="0">
                  <c:v>0</c:v>
                </c:pt>
                <c:pt idx="1">
                  <c:v>0.53956834532374098</c:v>
                </c:pt>
                <c:pt idx="2">
                  <c:v>0.55147058823529416</c:v>
                </c:pt>
                <c:pt idx="3">
                  <c:v>0.37037037037037035</c:v>
                </c:pt>
                <c:pt idx="4">
                  <c:v>0.36129032258064514</c:v>
                </c:pt>
                <c:pt idx="5">
                  <c:v>0.6097560975609756</c:v>
                </c:pt>
                <c:pt idx="6">
                  <c:v>0.66666666666666663</c:v>
                </c:pt>
                <c:pt idx="7">
                  <c:v>0.55000000000000004</c:v>
                </c:pt>
                <c:pt idx="8">
                  <c:v>0.64245810055865926</c:v>
                </c:pt>
                <c:pt idx="9">
                  <c:v>0.34782608695652173</c:v>
                </c:pt>
                <c:pt idx="10">
                  <c:v>0.18181818181818182</c:v>
                </c:pt>
                <c:pt idx="11">
                  <c:v>0.53846153846153844</c:v>
                </c:pt>
                <c:pt idx="12">
                  <c:v>0.65898617511520741</c:v>
                </c:pt>
              </c:numCache>
            </c:numRef>
          </c:val>
          <c:extLst>
            <c:ext xmlns:c16="http://schemas.microsoft.com/office/drawing/2014/chart" uri="{C3380CC4-5D6E-409C-BE32-E72D297353CC}">
              <c16:uniqueId val="{00000005-C373-46F2-9868-5F293BD95799}"/>
            </c:ext>
          </c:extLst>
        </c:ser>
        <c:ser>
          <c:idx val="2"/>
          <c:order val="2"/>
          <c:tx>
            <c:strRef>
              <c:f>'40（問35）'!$BE$10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2.6349005920402159E-2"/>
                  <c:y val="-4.0658047717510115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73-46F2-9868-5F293BD95799}"/>
                </c:ext>
              </c:extLst>
            </c:dLbl>
            <c:dLbl>
              <c:idx val="1"/>
              <c:layout>
                <c:manualLayout>
                  <c:x val="2.0297568704063278E-2"/>
                  <c:y val="-2.42110319764406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73-46F2-9868-5F293BD95799}"/>
                </c:ext>
              </c:extLst>
            </c:dLbl>
            <c:dLbl>
              <c:idx val="2"/>
              <c:layout>
                <c:manualLayout>
                  <c:x val="1.8154311649016642E-2"/>
                  <c:y val="3.5366931918656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373-46F2-9868-5F293BD95799}"/>
                </c:ext>
              </c:extLst>
            </c:dLbl>
            <c:dLbl>
              <c:idx val="4"/>
              <c:layout>
                <c:manualLayout>
                  <c:x val="1.6165250395118926E-2"/>
                  <c:y val="-1.60515744550505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73-46F2-9868-5F293BD95799}"/>
                </c:ext>
              </c:extLst>
            </c:dLbl>
            <c:dLbl>
              <c:idx val="5"/>
              <c:layout>
                <c:manualLayout>
                  <c:x val="6.0514372163388806E-3"/>
                  <c:y val="-1.26000835378342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4A-4A37-8EED-040502BD99A1}"/>
                </c:ext>
              </c:extLst>
            </c:dLbl>
            <c:dLbl>
              <c:idx val="8"/>
              <c:layout>
                <c:manualLayout>
                  <c:x val="6.0514372163388806E-3"/>
                  <c:y val="3.5366931918656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73-46F2-9868-5F293BD95799}"/>
                </c:ext>
              </c:extLst>
            </c:dLbl>
            <c:dLbl>
              <c:idx val="11"/>
              <c:layout>
                <c:manualLayout>
                  <c:x val="2.01714573877962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373-46F2-9868-5F293BD95799}"/>
                </c:ext>
              </c:extLst>
            </c:dLbl>
            <c:dLbl>
              <c:idx val="12"/>
              <c:layout>
                <c:manualLayout>
                  <c:x val="2.42057488653555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373-46F2-9868-5F293BD95799}"/>
                </c:ext>
              </c:extLst>
            </c:dLbl>
            <c:numFmt formatCode="0.0%;\-#;;" sourceLinked="0"/>
            <c:spPr>
              <a:solidFill>
                <a:schemeClr val="bg1"/>
              </a:solidFill>
              <a:ln w="3175">
                <a:solidFill>
                  <a:sysClr val="windowText" lastClr="000000"/>
                </a:solid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'40（問35）'!$BB$11:$BB$23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'40（問35）'!$BE$11:$BE$23</c:f>
              <c:numCache>
                <c:formatCode>0.0%</c:formatCode>
                <c:ptCount val="13"/>
                <c:pt idx="0">
                  <c:v>0</c:v>
                </c:pt>
                <c:pt idx="1">
                  <c:v>5.7553956834532377E-2</c:v>
                </c:pt>
                <c:pt idx="2">
                  <c:v>8.0882352941176475E-2</c:v>
                </c:pt>
                <c:pt idx="3">
                  <c:v>3.7037037037037035E-2</c:v>
                </c:pt>
                <c:pt idx="4">
                  <c:v>3.870967741935484E-2</c:v>
                </c:pt>
                <c:pt idx="5">
                  <c:v>7.3170731707317069E-2</c:v>
                </c:pt>
                <c:pt idx="6">
                  <c:v>0</c:v>
                </c:pt>
                <c:pt idx="7">
                  <c:v>0</c:v>
                </c:pt>
                <c:pt idx="8">
                  <c:v>3.3519553072625698E-2</c:v>
                </c:pt>
                <c:pt idx="9">
                  <c:v>4.3478260869565216E-2</c:v>
                </c:pt>
                <c:pt idx="10">
                  <c:v>0</c:v>
                </c:pt>
                <c:pt idx="11">
                  <c:v>6.4102564102564097E-2</c:v>
                </c:pt>
                <c:pt idx="12">
                  <c:v>3.6866359447004608E-2</c:v>
                </c:pt>
              </c:numCache>
            </c:numRef>
          </c:val>
          <c:extLst>
            <c:ext xmlns:c16="http://schemas.microsoft.com/office/drawing/2014/chart" uri="{C3380CC4-5D6E-409C-BE32-E72D297353CC}">
              <c16:uniqueId val="{0000000D-C373-46F2-9868-5F293BD95799}"/>
            </c:ext>
          </c:extLst>
        </c:ser>
        <c:dLbls>
          <c:showLegendKey val="0"/>
          <c:showVal val="0"/>
          <c:showCatName val="0"/>
          <c:showSerName val="0"/>
          <c:showPercent val="0"/>
          <c:showBubbleSize val="0"/>
        </c:dLbls>
        <c:gapWidth val="30"/>
        <c:overlap val="100"/>
        <c:axId val="88828544"/>
        <c:axId val="88859008"/>
      </c:barChart>
      <c:catAx>
        <c:axId val="888285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59008"/>
        <c:crosses val="autoZero"/>
        <c:auto val="1"/>
        <c:lblAlgn val="ctr"/>
        <c:lblOffset val="100"/>
        <c:tickLblSkip val="1"/>
        <c:tickMarkSkip val="1"/>
        <c:noMultiLvlLbl val="0"/>
      </c:catAx>
      <c:valAx>
        <c:axId val="8885900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28544"/>
        <c:crosses val="autoZero"/>
        <c:crossBetween val="between"/>
      </c:valAx>
      <c:spPr>
        <a:noFill/>
        <a:ln w="25400">
          <a:noFill/>
        </a:ln>
      </c:spPr>
    </c:plotArea>
    <c:legend>
      <c:legendPos val="r"/>
      <c:layout>
        <c:manualLayout>
          <c:xMode val="edge"/>
          <c:yMode val="edge"/>
          <c:x val="0.86384329795386772"/>
          <c:y val="0.34482758620689657"/>
          <c:w val="0.12556748106940485"/>
          <c:h val="0.19098143236074272"/>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6.8078668683812404E-2"/>
          <c:y val="2.2222222222222223E-2"/>
        </c:manualLayout>
      </c:layout>
      <c:overlay val="0"/>
      <c:spPr>
        <a:noFill/>
        <a:ln w="25400">
          <a:noFill/>
        </a:ln>
      </c:spPr>
    </c:title>
    <c:autoTitleDeleted val="0"/>
    <c:plotArea>
      <c:layout>
        <c:manualLayout>
          <c:layoutTarget val="inner"/>
          <c:xMode val="edge"/>
          <c:yMode val="edge"/>
          <c:x val="0.14372174005541738"/>
          <c:y val="0.10222266589698741"/>
          <c:w val="0.69591579395254732"/>
          <c:h val="0.77333668982938297"/>
        </c:manualLayout>
      </c:layout>
      <c:barChart>
        <c:barDir val="bar"/>
        <c:grouping val="percentStacked"/>
        <c:varyColors val="0"/>
        <c:ser>
          <c:idx val="0"/>
          <c:order val="0"/>
          <c:tx>
            <c:strRef>
              <c:f>'40（問35）'!$BC$28</c:f>
              <c:strCache>
                <c:ptCount val="1"/>
                <c:pt idx="0">
                  <c:v>している</c:v>
                </c:pt>
              </c:strCache>
            </c:strRef>
          </c:tx>
          <c:spPr>
            <a:pattFill prst="pct60">
              <a:fgClr>
                <a:schemeClr val="tx1"/>
              </a:fgClr>
              <a:bgClr>
                <a:schemeClr val="bg1"/>
              </a:bgClr>
            </a:pattFill>
            <a:ln w="12700">
              <a:solidFill>
                <a:srgbClr val="000000"/>
              </a:solidFill>
              <a:prstDash val="solid"/>
            </a:ln>
          </c:spPr>
          <c:invertIfNegative val="0"/>
          <c:dLbls>
            <c:dLbl>
              <c:idx val="5"/>
              <c:layout>
                <c:manualLayout>
                  <c:x val="4.727739160803099E-3"/>
                  <c:y val="-2.51867830522836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B4-44F5-BAD2-95BEE99B640A}"/>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'40（問35）'!$BB$29:$BB$34</c:f>
              <c:strCache>
                <c:ptCount val="6"/>
                <c:pt idx="0">
                  <c:v>100人以上</c:v>
                </c:pt>
                <c:pt idx="1">
                  <c:v>50～99人</c:v>
                </c:pt>
                <c:pt idx="2">
                  <c:v>30～49人</c:v>
                </c:pt>
                <c:pt idx="3">
                  <c:v>10～29人</c:v>
                </c:pt>
                <c:pt idx="4">
                  <c:v>5～9人</c:v>
                </c:pt>
                <c:pt idx="5">
                  <c:v>1～4人</c:v>
                </c:pt>
              </c:strCache>
            </c:strRef>
          </c:cat>
          <c:val>
            <c:numRef>
              <c:f>'40（問35）'!$BC$29:$BC$34</c:f>
              <c:numCache>
                <c:formatCode>0.0%</c:formatCode>
                <c:ptCount val="6"/>
                <c:pt idx="0">
                  <c:v>0.875</c:v>
                </c:pt>
                <c:pt idx="1">
                  <c:v>0.96296296296296291</c:v>
                </c:pt>
                <c:pt idx="2">
                  <c:v>0.76190476190476186</c:v>
                </c:pt>
                <c:pt idx="3">
                  <c:v>0.48571428571428571</c:v>
                </c:pt>
                <c:pt idx="4">
                  <c:v>0.28391959798994976</c:v>
                </c:pt>
                <c:pt idx="5">
                  <c:v>0.22488038277511962</c:v>
                </c:pt>
              </c:numCache>
            </c:numRef>
          </c:val>
          <c:extLst>
            <c:ext xmlns:c16="http://schemas.microsoft.com/office/drawing/2014/chart" uri="{C3380CC4-5D6E-409C-BE32-E72D297353CC}">
              <c16:uniqueId val="{00000001-26B4-44F5-BAD2-95BEE99B640A}"/>
            </c:ext>
          </c:extLst>
        </c:ser>
        <c:ser>
          <c:idx val="1"/>
          <c:order val="1"/>
          <c:tx>
            <c:strRef>
              <c:f>'40（問35）'!$BD$28</c:f>
              <c:strCache>
                <c:ptCount val="1"/>
                <c:pt idx="0">
                  <c:v>していない</c:v>
                </c:pt>
              </c:strCache>
            </c:strRef>
          </c:tx>
          <c:spPr>
            <a:solidFill>
              <a:schemeClr val="bg1"/>
            </a:solidFill>
            <a:ln w="12700">
              <a:solidFill>
                <a:srgbClr val="000000"/>
              </a:solidFill>
              <a:prstDash val="solid"/>
            </a:ln>
          </c:spPr>
          <c:invertIfNegative val="0"/>
          <c:dLbls>
            <c:dLbl>
              <c:idx val="0"/>
              <c:layout>
                <c:manualLayout>
                  <c:x val="-6.05143721633902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68-4E2B-A7A5-5A5CC81A3CB6}"/>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'40（問35）'!$BB$29:$BB$34</c:f>
              <c:strCache>
                <c:ptCount val="6"/>
                <c:pt idx="0">
                  <c:v>100人以上</c:v>
                </c:pt>
                <c:pt idx="1">
                  <c:v>50～99人</c:v>
                </c:pt>
                <c:pt idx="2">
                  <c:v>30～49人</c:v>
                </c:pt>
                <c:pt idx="3">
                  <c:v>10～29人</c:v>
                </c:pt>
                <c:pt idx="4">
                  <c:v>5～9人</c:v>
                </c:pt>
                <c:pt idx="5">
                  <c:v>1～4人</c:v>
                </c:pt>
              </c:strCache>
            </c:strRef>
          </c:cat>
          <c:val>
            <c:numRef>
              <c:f>'40（問35）'!$BD$29:$BD$34</c:f>
              <c:numCache>
                <c:formatCode>0.0%</c:formatCode>
                <c:ptCount val="6"/>
                <c:pt idx="0">
                  <c:v>0.125</c:v>
                </c:pt>
                <c:pt idx="1">
                  <c:v>3.7037037037037035E-2</c:v>
                </c:pt>
                <c:pt idx="2">
                  <c:v>0.22619047619047619</c:v>
                </c:pt>
                <c:pt idx="3">
                  <c:v>0.47532467532467532</c:v>
                </c:pt>
                <c:pt idx="4">
                  <c:v>0.66331658291457285</c:v>
                </c:pt>
                <c:pt idx="5">
                  <c:v>0.69377990430622005</c:v>
                </c:pt>
              </c:numCache>
            </c:numRef>
          </c:val>
          <c:extLst>
            <c:ext xmlns:c16="http://schemas.microsoft.com/office/drawing/2014/chart" uri="{C3380CC4-5D6E-409C-BE32-E72D297353CC}">
              <c16:uniqueId val="{00000002-26B4-44F5-BAD2-95BEE99B640A}"/>
            </c:ext>
          </c:extLst>
        </c:ser>
        <c:ser>
          <c:idx val="2"/>
          <c:order val="2"/>
          <c:tx>
            <c:strRef>
              <c:f>'40（問35）'!$BE$28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1.7776136530588744E-2"/>
                  <c:y val="1.92592108559034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B4-44F5-BAD2-95BEE99B640A}"/>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'40（問35）'!$BB$29:$BB$34</c:f>
              <c:strCache>
                <c:ptCount val="6"/>
                <c:pt idx="0">
                  <c:v>100人以上</c:v>
                </c:pt>
                <c:pt idx="1">
                  <c:v>50～99人</c:v>
                </c:pt>
                <c:pt idx="2">
                  <c:v>30～49人</c:v>
                </c:pt>
                <c:pt idx="3">
                  <c:v>10～29人</c:v>
                </c:pt>
                <c:pt idx="4">
                  <c:v>5～9人</c:v>
                </c:pt>
                <c:pt idx="5">
                  <c:v>1～4人</c:v>
                </c:pt>
              </c:strCache>
            </c:strRef>
          </c:cat>
          <c:val>
            <c:numRef>
              <c:f>'40（問35）'!$BE$29:$BE$34</c:f>
              <c:numCache>
                <c:formatCode>0.0%</c:formatCode>
                <c:ptCount val="6"/>
                <c:pt idx="0">
                  <c:v>0</c:v>
                </c:pt>
                <c:pt idx="1">
                  <c:v>0</c:v>
                </c:pt>
                <c:pt idx="2">
                  <c:v>1.1904761904761904E-2</c:v>
                </c:pt>
                <c:pt idx="3">
                  <c:v>3.896103896103896E-2</c:v>
                </c:pt>
                <c:pt idx="4">
                  <c:v>5.2763819095477386E-2</c:v>
                </c:pt>
                <c:pt idx="5">
                  <c:v>8.1339712918660281E-2</c:v>
                </c:pt>
              </c:numCache>
            </c:numRef>
          </c:val>
          <c:extLst>
            <c:ext xmlns:c16="http://schemas.microsoft.com/office/drawing/2014/chart" uri="{C3380CC4-5D6E-409C-BE32-E72D297353CC}">
              <c16:uniqueId val="{00000004-26B4-44F5-BAD2-95BEE99B640A}"/>
            </c:ext>
          </c:extLst>
        </c:ser>
        <c:dLbls>
          <c:showLegendKey val="0"/>
          <c:showVal val="0"/>
          <c:showCatName val="0"/>
          <c:showSerName val="0"/>
          <c:showPercent val="0"/>
          <c:showBubbleSize val="0"/>
        </c:dLbls>
        <c:gapWidth val="30"/>
        <c:overlap val="100"/>
        <c:axId val="88882176"/>
        <c:axId val="88896256"/>
      </c:barChart>
      <c:catAx>
        <c:axId val="8888217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96256"/>
        <c:crosses val="autoZero"/>
        <c:auto val="1"/>
        <c:lblAlgn val="ctr"/>
        <c:lblOffset val="100"/>
        <c:tickLblSkip val="1"/>
        <c:tickMarkSkip val="1"/>
        <c:noMultiLvlLbl val="0"/>
      </c:catAx>
      <c:valAx>
        <c:axId val="888962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82176"/>
        <c:crosses val="autoZero"/>
        <c:crossBetween val="between"/>
      </c:valAx>
      <c:spPr>
        <a:noFill/>
        <a:ln w="25400">
          <a:noFill/>
        </a:ln>
      </c:spPr>
    </c:plotArea>
    <c:legend>
      <c:legendPos val="r"/>
      <c:layout>
        <c:manualLayout>
          <c:xMode val="edge"/>
          <c:yMode val="edge"/>
          <c:x val="0.86233043864978298"/>
          <c:y val="0.38666853310002919"/>
          <c:w val="0.12556748106940485"/>
          <c:h val="0.320001399825021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060256775132022"/>
          <c:y val="2.4390243902439025E-2"/>
        </c:manualLayout>
      </c:layout>
      <c:overlay val="0"/>
      <c:spPr>
        <a:noFill/>
        <a:ln w="25400">
          <a:noFill/>
        </a:ln>
      </c:spPr>
    </c:title>
    <c:autoTitleDeleted val="0"/>
    <c:plotArea>
      <c:layout>
        <c:manualLayout>
          <c:layoutTarget val="inner"/>
          <c:xMode val="edge"/>
          <c:yMode val="edge"/>
          <c:x val="0.14307239436681862"/>
          <c:y val="0.13658569118161962"/>
          <c:w val="0.74096440029973432"/>
          <c:h val="0.73658712030087725"/>
        </c:manualLayout>
      </c:layout>
      <c:barChart>
        <c:barDir val="bar"/>
        <c:grouping val="percentStacked"/>
        <c:varyColors val="0"/>
        <c:ser>
          <c:idx val="0"/>
          <c:order val="0"/>
          <c:tx>
            <c:strRef>
              <c:f>'26（問24）'!$BD$28</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'26（問24）'!$BC$29:$BC$34</c:f>
              <c:strCache>
                <c:ptCount val="6"/>
                <c:pt idx="0">
                  <c:v>100人以上</c:v>
                </c:pt>
                <c:pt idx="1">
                  <c:v>50～99人</c:v>
                </c:pt>
                <c:pt idx="2">
                  <c:v>30～49人</c:v>
                </c:pt>
                <c:pt idx="3">
                  <c:v>10～29人</c:v>
                </c:pt>
                <c:pt idx="4">
                  <c:v>5～9人</c:v>
                </c:pt>
                <c:pt idx="5">
                  <c:v>1～4人</c:v>
                </c:pt>
              </c:strCache>
            </c:strRef>
          </c:cat>
          <c:val>
            <c:numRef>
              <c:f>'26（問24）'!$BD$29:$BD$34</c:f>
              <c:numCache>
                <c:formatCode>0.0%</c:formatCode>
                <c:ptCount val="6"/>
                <c:pt idx="0">
                  <c:v>0.75</c:v>
                </c:pt>
                <c:pt idx="1">
                  <c:v>0.88888888888888884</c:v>
                </c:pt>
                <c:pt idx="2">
                  <c:v>0.83333333333333337</c:v>
                </c:pt>
                <c:pt idx="3">
                  <c:v>0.73246753246753249</c:v>
                </c:pt>
                <c:pt idx="4">
                  <c:v>0.67085427135678388</c:v>
                </c:pt>
                <c:pt idx="5">
                  <c:v>0.54066985645933019</c:v>
                </c:pt>
              </c:numCache>
            </c:numRef>
          </c:val>
          <c:extLst>
            <c:ext xmlns:c16="http://schemas.microsoft.com/office/drawing/2014/chart" uri="{C3380CC4-5D6E-409C-BE32-E72D297353CC}">
              <c16:uniqueId val="{00000000-6261-4D2E-9052-C2B53CB6E267}"/>
            </c:ext>
          </c:extLst>
        </c:ser>
        <c:ser>
          <c:idx val="1"/>
          <c:order val="1"/>
          <c:tx>
            <c:strRef>
              <c:f>'26（問24）'!$BE$28</c:f>
              <c:strCache>
                <c:ptCount val="1"/>
                <c:pt idx="0">
                  <c:v>なし</c:v>
                </c:pt>
              </c:strCache>
            </c:strRef>
          </c:tx>
          <c:spPr>
            <a:solidFill>
              <a:schemeClr val="bg1"/>
            </a:solidFill>
            <a:ln w="12700">
              <a:solidFill>
                <a:srgbClr val="000000"/>
              </a:solidFill>
              <a:prstDash val="solid"/>
            </a:ln>
          </c:spPr>
          <c:invertIfNegative val="0"/>
          <c:dLbls>
            <c:dLbl>
              <c:idx val="0"/>
              <c:layout>
                <c:manualLayout>
                  <c:x val="3.1222844132435253E-2"/>
                  <c:y val="-7.31323218743998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61-4D2E-9052-C2B53CB6E267}"/>
                </c:ext>
              </c:extLst>
            </c:dLbl>
            <c:dLbl>
              <c:idx val="1"/>
              <c:layout>
                <c:manualLayout>
                  <c:x val="-2.4795243967997978E-3"/>
                  <c:y val="-1.54458741437808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61-4D2E-9052-C2B53CB6E267}"/>
                </c:ext>
              </c:extLst>
            </c:dLbl>
            <c:dLbl>
              <c:idx val="2"/>
              <c:layout>
                <c:manualLayout>
                  <c:x val="-2.4096385542168676E-2"/>
                  <c:y val="6.43086816720257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61-4D2E-9052-C2B53CB6E267}"/>
                </c:ext>
              </c:extLst>
            </c:dLbl>
            <c:dLbl>
              <c:idx val="3"/>
              <c:layout>
                <c:manualLayout>
                  <c:x val="-2.008032128514056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261-4D2E-9052-C2B53CB6E267}"/>
                </c:ext>
              </c:extLst>
            </c:dLbl>
            <c:dLbl>
              <c:idx val="4"/>
              <c:layout>
                <c:manualLayout>
                  <c:x val="-1.004016064257028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61-4D2E-9052-C2B53CB6E267}"/>
                </c:ext>
              </c:extLst>
            </c:dLbl>
            <c:dLbl>
              <c:idx val="5"/>
              <c:layout>
                <c:manualLayout>
                  <c:x val="-1.204819277108433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261-4D2E-9052-C2B53CB6E267}"/>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'26（問24）'!$BC$29:$BC$34</c:f>
              <c:strCache>
                <c:ptCount val="6"/>
                <c:pt idx="0">
                  <c:v>100人以上</c:v>
                </c:pt>
                <c:pt idx="1">
                  <c:v>50～99人</c:v>
                </c:pt>
                <c:pt idx="2">
                  <c:v>30～49人</c:v>
                </c:pt>
                <c:pt idx="3">
                  <c:v>10～29人</c:v>
                </c:pt>
                <c:pt idx="4">
                  <c:v>5～9人</c:v>
                </c:pt>
                <c:pt idx="5">
                  <c:v>1～4人</c:v>
                </c:pt>
              </c:strCache>
            </c:strRef>
          </c:cat>
          <c:val>
            <c:numRef>
              <c:f>'26（問24）'!$BE$29:$BE$34</c:f>
              <c:numCache>
                <c:formatCode>0.0%</c:formatCode>
                <c:ptCount val="6"/>
                <c:pt idx="0">
                  <c:v>0.125</c:v>
                </c:pt>
                <c:pt idx="1">
                  <c:v>7.407407407407407E-2</c:v>
                </c:pt>
                <c:pt idx="2">
                  <c:v>0.10714285714285714</c:v>
                </c:pt>
                <c:pt idx="3">
                  <c:v>0.18181818181818182</c:v>
                </c:pt>
                <c:pt idx="4">
                  <c:v>0.23366834170854273</c:v>
                </c:pt>
                <c:pt idx="5">
                  <c:v>0.32535885167464113</c:v>
                </c:pt>
              </c:numCache>
            </c:numRef>
          </c:val>
          <c:extLst>
            <c:ext xmlns:c16="http://schemas.microsoft.com/office/drawing/2014/chart" uri="{C3380CC4-5D6E-409C-BE32-E72D297353CC}">
              <c16:uniqueId val="{00000007-6261-4D2E-9052-C2B53CB6E267}"/>
            </c:ext>
          </c:extLst>
        </c:ser>
        <c:ser>
          <c:idx val="2"/>
          <c:order val="2"/>
          <c:tx>
            <c:strRef>
              <c:f>'26（問24）'!$BF$28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8AA6-42FD-A680-4B124D1B9F72}"/>
                </c:ext>
              </c:extLst>
            </c:dLbl>
            <c:dLbl>
              <c:idx val="1"/>
              <c:delete val="1"/>
              <c:extLst>
                <c:ext xmlns:c15="http://schemas.microsoft.com/office/drawing/2012/chart" uri="{CE6537A1-D6FC-4f65-9D91-7224C49458BB}"/>
                <c:ext xmlns:c16="http://schemas.microsoft.com/office/drawing/2014/chart" uri="{C3380CC4-5D6E-409C-BE32-E72D297353CC}">
                  <c16:uniqueId val="{00000008-6261-4D2E-9052-C2B53CB6E267}"/>
                </c:ext>
              </c:extLst>
            </c:dLbl>
            <c:dLbl>
              <c:idx val="2"/>
              <c:layout>
                <c:manualLayout>
                  <c:x val="8.03212851405622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261-4D2E-9052-C2B53CB6E267}"/>
                </c:ext>
              </c:extLst>
            </c:dLbl>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'26（問24）'!$BC$29:$BC$34</c:f>
              <c:strCache>
                <c:ptCount val="6"/>
                <c:pt idx="0">
                  <c:v>100人以上</c:v>
                </c:pt>
                <c:pt idx="1">
                  <c:v>50～99人</c:v>
                </c:pt>
                <c:pt idx="2">
                  <c:v>30～49人</c:v>
                </c:pt>
                <c:pt idx="3">
                  <c:v>10～29人</c:v>
                </c:pt>
                <c:pt idx="4">
                  <c:v>5～9人</c:v>
                </c:pt>
                <c:pt idx="5">
                  <c:v>1～4人</c:v>
                </c:pt>
              </c:strCache>
            </c:strRef>
          </c:cat>
          <c:val>
            <c:numRef>
              <c:f>'26（問24）'!$BF$29:$BF$34</c:f>
              <c:numCache>
                <c:formatCode>0.0%</c:formatCode>
                <c:ptCount val="6"/>
                <c:pt idx="0">
                  <c:v>0.125</c:v>
                </c:pt>
                <c:pt idx="1">
                  <c:v>3.7037037037037035E-2</c:v>
                </c:pt>
                <c:pt idx="2">
                  <c:v>5.9523809523809521E-2</c:v>
                </c:pt>
                <c:pt idx="3">
                  <c:v>8.5714285714285715E-2</c:v>
                </c:pt>
                <c:pt idx="4">
                  <c:v>9.5477386934673364E-2</c:v>
                </c:pt>
                <c:pt idx="5">
                  <c:v>0.13397129186602871</c:v>
                </c:pt>
              </c:numCache>
            </c:numRef>
          </c:val>
          <c:extLst>
            <c:ext xmlns:c16="http://schemas.microsoft.com/office/drawing/2014/chart" uri="{C3380CC4-5D6E-409C-BE32-E72D297353CC}">
              <c16:uniqueId val="{0000000A-6261-4D2E-9052-C2B53CB6E267}"/>
            </c:ext>
          </c:extLst>
        </c:ser>
        <c:dLbls>
          <c:showLegendKey val="0"/>
          <c:showVal val="0"/>
          <c:showCatName val="0"/>
          <c:showSerName val="0"/>
          <c:showPercent val="0"/>
          <c:showBubbleSize val="0"/>
        </c:dLbls>
        <c:gapWidth val="30"/>
        <c:overlap val="100"/>
        <c:axId val="33055104"/>
        <c:axId val="33056640"/>
      </c:barChart>
      <c:catAx>
        <c:axId val="330551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056640"/>
        <c:crosses val="autoZero"/>
        <c:auto val="1"/>
        <c:lblAlgn val="ctr"/>
        <c:lblOffset val="100"/>
        <c:tickLblSkip val="1"/>
        <c:tickMarkSkip val="1"/>
        <c:noMultiLvlLbl val="0"/>
      </c:catAx>
      <c:valAx>
        <c:axId val="330566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33055104"/>
        <c:crosses val="autoZero"/>
        <c:crossBetween val="between"/>
        <c:majorUnit val="0.2"/>
      </c:valAx>
      <c:spPr>
        <a:noFill/>
        <a:ln w="25400">
          <a:noFill/>
        </a:ln>
      </c:spPr>
    </c:plotArea>
    <c:legend>
      <c:legendPos val="r"/>
      <c:layout>
        <c:manualLayout>
          <c:xMode val="edge"/>
          <c:yMode val="edge"/>
          <c:x val="0.9036150902823894"/>
          <c:y val="0.30731758530183723"/>
          <c:w val="8.8855421686746983E-2"/>
          <c:h val="0.3707327315792842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699274154248634"/>
          <c:y val="5.5865921787709499E-3"/>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6069523882804548"/>
          <c:y val="0.13407821229050279"/>
          <c:w val="0.53637419101113992"/>
          <c:h val="0.86592178770949724"/>
        </c:manualLayout>
      </c:layout>
      <c:pie3DChart>
        <c:varyColors val="1"/>
        <c:ser>
          <c:idx val="0"/>
          <c:order val="0"/>
          <c:tx>
            <c:strRef>
              <c:f>'41（問36）'!$BB$6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834A-42A0-AA30-0B5050FD56EE}"/>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834A-42A0-AA30-0B5050FD56EE}"/>
              </c:ext>
            </c:extLst>
          </c:dPt>
          <c:dPt>
            <c:idx val="2"/>
            <c:bubble3D val="0"/>
            <c:spPr>
              <a:pattFill prst="pct1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834A-42A0-AA30-0B5050FD56EE}"/>
              </c:ext>
            </c:extLst>
          </c:dPt>
          <c:dLbls>
            <c:dLbl>
              <c:idx val="0"/>
              <c:layout>
                <c:manualLayout>
                  <c:x val="8.4138774184171608E-2"/>
                  <c:y val="2.722972477602310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34A-42A0-AA30-0B5050FD56EE}"/>
                </c:ext>
              </c:extLst>
            </c:dLbl>
            <c:dLbl>
              <c:idx val="1"/>
              <c:layout>
                <c:manualLayout>
                  <c:x val="-7.2700847247514258E-2"/>
                  <c:y val="-1.56424581005586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4A-42A0-AA30-0B5050FD56EE}"/>
                </c:ext>
              </c:extLst>
            </c:dLbl>
            <c:dLbl>
              <c:idx val="2"/>
              <c:layout>
                <c:manualLayout>
                  <c:x val="-0.1955276274504775"/>
                  <c:y val="3.910614525139664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34A-42A0-AA30-0B5050FD56EE}"/>
                </c:ext>
              </c:extLst>
            </c:dLbl>
            <c:spPr>
              <a:noFill/>
              <a:ln>
                <a:noFill/>
              </a:ln>
              <a:effectLst/>
            </c:spPr>
            <c:txPr>
              <a:bodyPr/>
              <a:lstStyle/>
              <a:p>
                <a:pPr>
                  <a:defRPr sz="9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'41（問36）'!$BC$5:$BE$5</c:f>
              <c:strCache>
                <c:ptCount val="3"/>
                <c:pt idx="0">
                  <c:v>している</c:v>
                </c:pt>
                <c:pt idx="1">
                  <c:v>していない</c:v>
                </c:pt>
                <c:pt idx="2">
                  <c:v>無回答</c:v>
                </c:pt>
              </c:strCache>
            </c:strRef>
          </c:cat>
          <c:val>
            <c:numRef>
              <c:f>'41（問36）'!$BC$6:$BE$6</c:f>
              <c:numCache>
                <c:formatCode>0.0%</c:formatCode>
                <c:ptCount val="3"/>
                <c:pt idx="0">
                  <c:v>0.40840035746201964</c:v>
                </c:pt>
                <c:pt idx="1">
                  <c:v>0.54155495978552282</c:v>
                </c:pt>
                <c:pt idx="2">
                  <c:v>5.0044682752457555E-2</c:v>
                </c:pt>
              </c:numCache>
            </c:numRef>
          </c:val>
          <c:extLst>
            <c:ext xmlns:c16="http://schemas.microsoft.com/office/drawing/2014/chart" uri="{C3380CC4-5D6E-409C-BE32-E72D297353CC}">
              <c16:uniqueId val="{00000006-834A-42A0-AA30-0B5050FD56EE}"/>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4701514102268152"/>
          <c:y val="0.64618249534450656"/>
          <c:w val="0.23745911239922368"/>
          <c:h val="0.31658997932521005"/>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7.1104387291981846E-2"/>
          <c:y val="1.3262599469496022E-2"/>
        </c:manualLayout>
      </c:layout>
      <c:overlay val="0"/>
      <c:spPr>
        <a:noFill/>
        <a:ln w="25400">
          <a:noFill/>
        </a:ln>
      </c:spPr>
    </c:title>
    <c:autoTitleDeleted val="0"/>
    <c:plotArea>
      <c:layout>
        <c:manualLayout>
          <c:layoutTarget val="inner"/>
          <c:xMode val="edge"/>
          <c:yMode val="edge"/>
          <c:x val="0.14826032132032529"/>
          <c:y val="7.161803713527852E-2"/>
          <c:w val="0.69289007310927531"/>
          <c:h val="0.85411140583554379"/>
        </c:manualLayout>
      </c:layout>
      <c:barChart>
        <c:barDir val="bar"/>
        <c:grouping val="percentStacked"/>
        <c:varyColors val="0"/>
        <c:ser>
          <c:idx val="0"/>
          <c:order val="0"/>
          <c:tx>
            <c:strRef>
              <c:f>'41（問36）'!$BC$10</c:f>
              <c:strCache>
                <c:ptCount val="1"/>
                <c:pt idx="0">
                  <c:v>している</c:v>
                </c:pt>
              </c:strCache>
            </c:strRef>
          </c:tx>
          <c:spPr>
            <a:pattFill prst="pct60">
              <a:fgClr>
                <a:schemeClr val="tx1"/>
              </a:fgClr>
              <a:bgClr>
                <a:schemeClr val="bg1"/>
              </a:bgClr>
            </a:pattFill>
            <a:ln w="12700">
              <a:solidFill>
                <a:srgbClr val="000000"/>
              </a:solidFill>
              <a:prstDash val="solid"/>
            </a:ln>
          </c:spPr>
          <c:invertIfNegative val="0"/>
          <c:dLbls>
            <c:dLbl>
              <c:idx val="3"/>
              <c:layout>
                <c:manualLayout>
                  <c:x val="2.2848673942341621E-2"/>
                  <c:y val="-9.93058891511212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25-4DE8-828A-E893B32A116E}"/>
                </c:ext>
              </c:extLst>
            </c:dLbl>
            <c:dLbl>
              <c:idx val="5"/>
              <c:layout>
                <c:manualLayout>
                  <c:x val="2.0940541453691444E-3"/>
                  <c:y val="4.352638944004749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25-4DE8-828A-E893B32A116E}"/>
                </c:ext>
              </c:extLst>
            </c:dLbl>
            <c:dLbl>
              <c:idx val="10"/>
              <c:layout>
                <c:manualLayout>
                  <c:x val="1.9976706488017956E-2"/>
                  <c:y val="2.67981091223015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25-4DE8-828A-E893B32A116E}"/>
                </c:ext>
              </c:extLst>
            </c:dLbl>
            <c:dLbl>
              <c:idx val="12"/>
              <c:layout>
                <c:manualLayout>
                  <c:x val="3.1160873646301169E-3"/>
                  <c:y val="-1.19690608965656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25-4DE8-828A-E893B32A116E}"/>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'41（問36）'!$BB$11:$BB$23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'41（問36）'!$BC$11:$BC$23</c:f>
              <c:numCache>
                <c:formatCode>0.0%</c:formatCode>
                <c:ptCount val="13"/>
                <c:pt idx="0">
                  <c:v>0</c:v>
                </c:pt>
                <c:pt idx="1">
                  <c:v>0.41007194244604317</c:v>
                </c:pt>
                <c:pt idx="2">
                  <c:v>0.39705882352941174</c:v>
                </c:pt>
                <c:pt idx="3">
                  <c:v>0.55555555555555558</c:v>
                </c:pt>
                <c:pt idx="4">
                  <c:v>0.61290322580645162</c:v>
                </c:pt>
                <c:pt idx="5">
                  <c:v>0.31707317073170732</c:v>
                </c:pt>
                <c:pt idx="6">
                  <c:v>0.33333333333333331</c:v>
                </c:pt>
                <c:pt idx="7">
                  <c:v>0.45</c:v>
                </c:pt>
                <c:pt idx="8">
                  <c:v>0.3016759776536313</c:v>
                </c:pt>
                <c:pt idx="9">
                  <c:v>0.60869565217391308</c:v>
                </c:pt>
                <c:pt idx="10">
                  <c:v>0.81818181818181823</c:v>
                </c:pt>
                <c:pt idx="11">
                  <c:v>0.40384615384615385</c:v>
                </c:pt>
                <c:pt idx="12">
                  <c:v>0.31797235023041476</c:v>
                </c:pt>
              </c:numCache>
            </c:numRef>
          </c:val>
          <c:extLst>
            <c:ext xmlns:c16="http://schemas.microsoft.com/office/drawing/2014/chart" uri="{C3380CC4-5D6E-409C-BE32-E72D297353CC}">
              <c16:uniqueId val="{00000004-8A25-4DE8-828A-E893B32A116E}"/>
            </c:ext>
          </c:extLst>
        </c:ser>
        <c:ser>
          <c:idx val="1"/>
          <c:order val="1"/>
          <c:tx>
            <c:strRef>
              <c:f>'41（問36）'!$BD$10</c:f>
              <c:strCache>
                <c:ptCount val="1"/>
                <c:pt idx="0">
                  <c:v>していない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'41（問36）'!$BB$11:$BB$23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'41（問36）'!$BD$11:$BD$23</c:f>
              <c:numCache>
                <c:formatCode>0.0%</c:formatCode>
                <c:ptCount val="13"/>
                <c:pt idx="0">
                  <c:v>0</c:v>
                </c:pt>
                <c:pt idx="1">
                  <c:v>0.52517985611510787</c:v>
                </c:pt>
                <c:pt idx="2">
                  <c:v>0.52941176470588236</c:v>
                </c:pt>
                <c:pt idx="3">
                  <c:v>0.40740740740740738</c:v>
                </c:pt>
                <c:pt idx="4">
                  <c:v>0.34838709677419355</c:v>
                </c:pt>
                <c:pt idx="5">
                  <c:v>0.6097560975609756</c:v>
                </c:pt>
                <c:pt idx="6">
                  <c:v>0.66666666666666663</c:v>
                </c:pt>
                <c:pt idx="7">
                  <c:v>0.55000000000000004</c:v>
                </c:pt>
                <c:pt idx="8">
                  <c:v>0.67039106145251393</c:v>
                </c:pt>
                <c:pt idx="9">
                  <c:v>0.34782608695652173</c:v>
                </c:pt>
                <c:pt idx="10">
                  <c:v>0.18181818181818182</c:v>
                </c:pt>
                <c:pt idx="11">
                  <c:v>0.52564102564102566</c:v>
                </c:pt>
                <c:pt idx="12">
                  <c:v>0.63594470046082952</c:v>
                </c:pt>
              </c:numCache>
            </c:numRef>
          </c:val>
          <c:extLst>
            <c:ext xmlns:c16="http://schemas.microsoft.com/office/drawing/2014/chart" uri="{C3380CC4-5D6E-409C-BE32-E72D297353CC}">
              <c16:uniqueId val="{00000005-8A25-4DE8-828A-E893B32A116E}"/>
            </c:ext>
          </c:extLst>
        </c:ser>
        <c:ser>
          <c:idx val="2"/>
          <c:order val="2"/>
          <c:tx>
            <c:strRef>
              <c:f>'41（問36）'!$BE$10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2.6349005920402159E-2"/>
                  <c:y val="-4.0658047717510115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25-4DE8-828A-E893B32A116E}"/>
                </c:ext>
              </c:extLst>
            </c:dLbl>
            <c:dLbl>
              <c:idx val="1"/>
              <c:layout>
                <c:manualLayout>
                  <c:x val="2.0297568704063278E-2"/>
                  <c:y val="-2.42110319764406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25-4DE8-828A-E893B32A116E}"/>
                </c:ext>
              </c:extLst>
            </c:dLbl>
            <c:dLbl>
              <c:idx val="2"/>
              <c:layout>
                <c:manualLayout>
                  <c:x val="1.8154311649016642E-2"/>
                  <c:y val="3.5366931918656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25-4DE8-828A-E893B32A116E}"/>
                </c:ext>
              </c:extLst>
            </c:dLbl>
            <c:dLbl>
              <c:idx val="4"/>
              <c:layout>
                <c:manualLayout>
                  <c:x val="1.6165250395118926E-2"/>
                  <c:y val="-1.60515744550505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25-4DE8-828A-E893B32A116E}"/>
                </c:ext>
              </c:extLst>
            </c:dLbl>
            <c:dLbl>
              <c:idx val="5"/>
              <c:layout>
                <c:manualLayout>
                  <c:x val="6.0514372163388806E-3"/>
                  <c:y val="-1.26000835378342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25-4DE8-828A-E893B32A116E}"/>
                </c:ext>
              </c:extLst>
            </c:dLbl>
            <c:dLbl>
              <c:idx val="8"/>
              <c:layout>
                <c:manualLayout>
                  <c:x val="6.0514372163388806E-3"/>
                  <c:y val="3.5366931918656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25-4DE8-828A-E893B32A116E}"/>
                </c:ext>
              </c:extLst>
            </c:dLbl>
            <c:dLbl>
              <c:idx val="11"/>
              <c:layout>
                <c:manualLayout>
                  <c:x val="2.01714573877962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25-4DE8-828A-E893B32A116E}"/>
                </c:ext>
              </c:extLst>
            </c:dLbl>
            <c:dLbl>
              <c:idx val="12"/>
              <c:layout>
                <c:manualLayout>
                  <c:x val="2.42057488653555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25-4DE8-828A-E893B32A116E}"/>
                </c:ext>
              </c:extLst>
            </c:dLbl>
            <c:numFmt formatCode="0.0%;\-#;;" sourceLinked="0"/>
            <c:spPr>
              <a:solidFill>
                <a:schemeClr val="bg1"/>
              </a:solidFill>
              <a:ln w="3175">
                <a:solidFill>
                  <a:sysClr val="windowText" lastClr="000000"/>
                </a:solid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'41（問36）'!$BB$11:$BB$23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'41（問36）'!$BE$11:$BE$23</c:f>
              <c:numCache>
                <c:formatCode>0.0%</c:formatCode>
                <c:ptCount val="13"/>
                <c:pt idx="0">
                  <c:v>0</c:v>
                </c:pt>
                <c:pt idx="1">
                  <c:v>6.4748201438848921E-2</c:v>
                </c:pt>
                <c:pt idx="2">
                  <c:v>7.3529411764705885E-2</c:v>
                </c:pt>
                <c:pt idx="3">
                  <c:v>3.7037037037037035E-2</c:v>
                </c:pt>
                <c:pt idx="4">
                  <c:v>3.870967741935484E-2</c:v>
                </c:pt>
                <c:pt idx="5">
                  <c:v>7.3170731707317069E-2</c:v>
                </c:pt>
                <c:pt idx="6">
                  <c:v>0</c:v>
                </c:pt>
                <c:pt idx="7">
                  <c:v>0</c:v>
                </c:pt>
                <c:pt idx="8">
                  <c:v>2.7932960893854747E-2</c:v>
                </c:pt>
                <c:pt idx="9">
                  <c:v>4.3478260869565216E-2</c:v>
                </c:pt>
                <c:pt idx="10">
                  <c:v>0</c:v>
                </c:pt>
                <c:pt idx="11">
                  <c:v>7.0512820512820512E-2</c:v>
                </c:pt>
                <c:pt idx="12">
                  <c:v>4.6082949308755762E-2</c:v>
                </c:pt>
              </c:numCache>
            </c:numRef>
          </c:val>
          <c:extLst>
            <c:ext xmlns:c16="http://schemas.microsoft.com/office/drawing/2014/chart" uri="{C3380CC4-5D6E-409C-BE32-E72D297353CC}">
              <c16:uniqueId val="{0000000E-8A25-4DE8-828A-E893B32A116E}"/>
            </c:ext>
          </c:extLst>
        </c:ser>
        <c:dLbls>
          <c:showLegendKey val="0"/>
          <c:showVal val="0"/>
          <c:showCatName val="0"/>
          <c:showSerName val="0"/>
          <c:showPercent val="0"/>
          <c:showBubbleSize val="0"/>
        </c:dLbls>
        <c:gapWidth val="30"/>
        <c:overlap val="100"/>
        <c:axId val="88828544"/>
        <c:axId val="88859008"/>
      </c:barChart>
      <c:catAx>
        <c:axId val="888285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59008"/>
        <c:crosses val="autoZero"/>
        <c:auto val="1"/>
        <c:lblAlgn val="ctr"/>
        <c:lblOffset val="100"/>
        <c:tickLblSkip val="1"/>
        <c:tickMarkSkip val="1"/>
        <c:noMultiLvlLbl val="0"/>
      </c:catAx>
      <c:valAx>
        <c:axId val="8885900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28544"/>
        <c:crosses val="autoZero"/>
        <c:crossBetween val="between"/>
      </c:valAx>
      <c:spPr>
        <a:noFill/>
        <a:ln w="25400">
          <a:noFill/>
        </a:ln>
      </c:spPr>
    </c:plotArea>
    <c:legend>
      <c:legendPos val="r"/>
      <c:layout>
        <c:manualLayout>
          <c:xMode val="edge"/>
          <c:yMode val="edge"/>
          <c:x val="0.86384329795386772"/>
          <c:y val="0.34482758620689657"/>
          <c:w val="0.12556748106940485"/>
          <c:h val="0.19098143236074272"/>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6.8078668683812404E-2"/>
          <c:y val="2.2222222222222223E-2"/>
        </c:manualLayout>
      </c:layout>
      <c:overlay val="0"/>
      <c:spPr>
        <a:noFill/>
        <a:ln w="25400">
          <a:noFill/>
        </a:ln>
      </c:spPr>
    </c:title>
    <c:autoTitleDeleted val="0"/>
    <c:plotArea>
      <c:layout>
        <c:manualLayout>
          <c:layoutTarget val="inner"/>
          <c:xMode val="edge"/>
          <c:yMode val="edge"/>
          <c:x val="0.14372174005541738"/>
          <c:y val="0.10222266589698741"/>
          <c:w val="0.69591579395254732"/>
          <c:h val="0.77333668982938297"/>
        </c:manualLayout>
      </c:layout>
      <c:barChart>
        <c:barDir val="bar"/>
        <c:grouping val="percentStacked"/>
        <c:varyColors val="0"/>
        <c:ser>
          <c:idx val="0"/>
          <c:order val="0"/>
          <c:tx>
            <c:strRef>
              <c:f>'41（問36）'!$BC$28</c:f>
              <c:strCache>
                <c:ptCount val="1"/>
                <c:pt idx="0">
                  <c:v>している</c:v>
                </c:pt>
              </c:strCache>
            </c:strRef>
          </c:tx>
          <c:spPr>
            <a:pattFill prst="pct60">
              <a:fgClr>
                <a:schemeClr val="tx1"/>
              </a:fgClr>
              <a:bgClr>
                <a:schemeClr val="bg1"/>
              </a:bgClr>
            </a:pattFill>
            <a:ln w="12700">
              <a:solidFill>
                <a:srgbClr val="000000"/>
              </a:solidFill>
              <a:prstDash val="solid"/>
            </a:ln>
          </c:spPr>
          <c:invertIfNegative val="0"/>
          <c:dLbls>
            <c:dLbl>
              <c:idx val="5"/>
              <c:layout>
                <c:manualLayout>
                  <c:x val="4.727739160803099E-3"/>
                  <c:y val="-2.51867830522836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C5-41DF-A6CF-1107F9BD4055}"/>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'41（問36）'!$BB$29:$BB$34</c:f>
              <c:strCache>
                <c:ptCount val="6"/>
                <c:pt idx="0">
                  <c:v>100人以上</c:v>
                </c:pt>
                <c:pt idx="1">
                  <c:v>50～99人</c:v>
                </c:pt>
                <c:pt idx="2">
                  <c:v>30～49人</c:v>
                </c:pt>
                <c:pt idx="3">
                  <c:v>10～29人</c:v>
                </c:pt>
                <c:pt idx="4">
                  <c:v>5～9人</c:v>
                </c:pt>
                <c:pt idx="5">
                  <c:v>1～4人</c:v>
                </c:pt>
              </c:strCache>
            </c:strRef>
          </c:cat>
          <c:val>
            <c:numRef>
              <c:f>'41（問36）'!$BC$29:$BC$34</c:f>
              <c:numCache>
                <c:formatCode>0.0%</c:formatCode>
                <c:ptCount val="6"/>
                <c:pt idx="0">
                  <c:v>0.875</c:v>
                </c:pt>
                <c:pt idx="1">
                  <c:v>0.96296296296296291</c:v>
                </c:pt>
                <c:pt idx="2">
                  <c:v>0.77380952380952384</c:v>
                </c:pt>
                <c:pt idx="3">
                  <c:v>0.49090909090909091</c:v>
                </c:pt>
                <c:pt idx="4">
                  <c:v>0.29648241206030151</c:v>
                </c:pt>
                <c:pt idx="5">
                  <c:v>0.21531100478468901</c:v>
                </c:pt>
              </c:numCache>
            </c:numRef>
          </c:val>
          <c:extLst>
            <c:ext xmlns:c16="http://schemas.microsoft.com/office/drawing/2014/chart" uri="{C3380CC4-5D6E-409C-BE32-E72D297353CC}">
              <c16:uniqueId val="{00000001-38C5-41DF-A6CF-1107F9BD4055}"/>
            </c:ext>
          </c:extLst>
        </c:ser>
        <c:ser>
          <c:idx val="1"/>
          <c:order val="1"/>
          <c:tx>
            <c:strRef>
              <c:f>'41（問36）'!$BD$28</c:f>
              <c:strCache>
                <c:ptCount val="1"/>
                <c:pt idx="0">
                  <c:v>していない</c:v>
                </c:pt>
              </c:strCache>
            </c:strRef>
          </c:tx>
          <c:spPr>
            <a:solidFill>
              <a:schemeClr val="bg1"/>
            </a:solidFill>
            <a:ln w="12700">
              <a:solidFill>
                <a:srgbClr val="000000"/>
              </a:solidFill>
              <a:prstDash val="solid"/>
            </a:ln>
          </c:spPr>
          <c:invertIfNegative val="0"/>
          <c:dLbls>
            <c:dLbl>
              <c:idx val="0"/>
              <c:layout>
                <c:manualLayout>
                  <c:x val="-6.05143721633902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C5-41DF-A6CF-1107F9BD4055}"/>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'41（問36）'!$BB$29:$BB$34</c:f>
              <c:strCache>
                <c:ptCount val="6"/>
                <c:pt idx="0">
                  <c:v>100人以上</c:v>
                </c:pt>
                <c:pt idx="1">
                  <c:v>50～99人</c:v>
                </c:pt>
                <c:pt idx="2">
                  <c:v>30～49人</c:v>
                </c:pt>
                <c:pt idx="3">
                  <c:v>10～29人</c:v>
                </c:pt>
                <c:pt idx="4">
                  <c:v>5～9人</c:v>
                </c:pt>
                <c:pt idx="5">
                  <c:v>1～4人</c:v>
                </c:pt>
              </c:strCache>
            </c:strRef>
          </c:cat>
          <c:val>
            <c:numRef>
              <c:f>'41（問36）'!$BD$29:$BD$34</c:f>
              <c:numCache>
                <c:formatCode>0.0%</c:formatCode>
                <c:ptCount val="6"/>
                <c:pt idx="0">
                  <c:v>0.125</c:v>
                </c:pt>
                <c:pt idx="1">
                  <c:v>3.7037037037037035E-2</c:v>
                </c:pt>
                <c:pt idx="2">
                  <c:v>0.22619047619047619</c:v>
                </c:pt>
                <c:pt idx="3">
                  <c:v>0.46493506493506492</c:v>
                </c:pt>
                <c:pt idx="4">
                  <c:v>0.65075376884422109</c:v>
                </c:pt>
                <c:pt idx="5">
                  <c:v>0.69856459330143539</c:v>
                </c:pt>
              </c:numCache>
            </c:numRef>
          </c:val>
          <c:extLst>
            <c:ext xmlns:c16="http://schemas.microsoft.com/office/drawing/2014/chart" uri="{C3380CC4-5D6E-409C-BE32-E72D297353CC}">
              <c16:uniqueId val="{00000003-38C5-41DF-A6CF-1107F9BD4055}"/>
            </c:ext>
          </c:extLst>
        </c:ser>
        <c:ser>
          <c:idx val="2"/>
          <c:order val="2"/>
          <c:tx>
            <c:strRef>
              <c:f>'41（問36）'!$BE$28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1.7776136530588744E-2"/>
                  <c:y val="1.92592108559034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C5-41DF-A6CF-1107F9BD4055}"/>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'41（問36）'!$BB$29:$BB$34</c:f>
              <c:strCache>
                <c:ptCount val="6"/>
                <c:pt idx="0">
                  <c:v>100人以上</c:v>
                </c:pt>
                <c:pt idx="1">
                  <c:v>50～99人</c:v>
                </c:pt>
                <c:pt idx="2">
                  <c:v>30～49人</c:v>
                </c:pt>
                <c:pt idx="3">
                  <c:v>10～29人</c:v>
                </c:pt>
                <c:pt idx="4">
                  <c:v>5～9人</c:v>
                </c:pt>
                <c:pt idx="5">
                  <c:v>1～4人</c:v>
                </c:pt>
              </c:strCache>
            </c:strRef>
          </c:cat>
          <c:val>
            <c:numRef>
              <c:f>'41（問36）'!$BE$29:$BE$34</c:f>
              <c:numCache>
                <c:formatCode>0.0%</c:formatCode>
                <c:ptCount val="6"/>
                <c:pt idx="0">
                  <c:v>0</c:v>
                </c:pt>
                <c:pt idx="1">
                  <c:v>0</c:v>
                </c:pt>
                <c:pt idx="2">
                  <c:v>0</c:v>
                </c:pt>
                <c:pt idx="3">
                  <c:v>4.4155844155844157E-2</c:v>
                </c:pt>
                <c:pt idx="4">
                  <c:v>5.2763819095477386E-2</c:v>
                </c:pt>
                <c:pt idx="5">
                  <c:v>8.6124401913875603E-2</c:v>
                </c:pt>
              </c:numCache>
            </c:numRef>
          </c:val>
          <c:extLst>
            <c:ext xmlns:c16="http://schemas.microsoft.com/office/drawing/2014/chart" uri="{C3380CC4-5D6E-409C-BE32-E72D297353CC}">
              <c16:uniqueId val="{00000005-38C5-41DF-A6CF-1107F9BD4055}"/>
            </c:ext>
          </c:extLst>
        </c:ser>
        <c:dLbls>
          <c:showLegendKey val="0"/>
          <c:showVal val="0"/>
          <c:showCatName val="0"/>
          <c:showSerName val="0"/>
          <c:showPercent val="0"/>
          <c:showBubbleSize val="0"/>
        </c:dLbls>
        <c:gapWidth val="30"/>
        <c:overlap val="100"/>
        <c:axId val="88882176"/>
        <c:axId val="88896256"/>
      </c:barChart>
      <c:catAx>
        <c:axId val="8888217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96256"/>
        <c:crosses val="autoZero"/>
        <c:auto val="1"/>
        <c:lblAlgn val="ctr"/>
        <c:lblOffset val="100"/>
        <c:tickLblSkip val="1"/>
        <c:tickMarkSkip val="1"/>
        <c:noMultiLvlLbl val="0"/>
      </c:catAx>
      <c:valAx>
        <c:axId val="888962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82176"/>
        <c:crosses val="autoZero"/>
        <c:crossBetween val="between"/>
      </c:valAx>
      <c:spPr>
        <a:noFill/>
        <a:ln w="25400">
          <a:noFill/>
        </a:ln>
      </c:spPr>
    </c:plotArea>
    <c:legend>
      <c:legendPos val="r"/>
      <c:layout>
        <c:manualLayout>
          <c:xMode val="edge"/>
          <c:yMode val="edge"/>
          <c:x val="0.86233043864978298"/>
          <c:y val="0.38666853310002919"/>
          <c:w val="0.12556748106940485"/>
          <c:h val="0.320001399825021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5923566878980892E-2"/>
          <c:y val="3.0927835051546393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4.6709129511677279E-2"/>
          <c:y val="0.12199312714776632"/>
          <c:w val="0.51061571125265393"/>
          <c:h val="0.82646048109965631"/>
        </c:manualLayout>
      </c:layout>
      <c:pie3DChart>
        <c:varyColors val="1"/>
        <c:ser>
          <c:idx val="0"/>
          <c:order val="0"/>
          <c:tx>
            <c:strRef>
              <c:f>'42（問18）'!$AL$5</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extLst>
              <c:ext xmlns:c16="http://schemas.microsoft.com/office/drawing/2014/chart" uri="{C3380CC4-5D6E-409C-BE32-E72D297353CC}">
                <c16:uniqueId val="{00000000-186C-4C30-BB0C-6FF04B97C455}"/>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2-186C-4C30-BB0C-6FF04B97C455}"/>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4-186C-4C30-BB0C-6FF04B97C455}"/>
              </c:ext>
            </c:extLst>
          </c:dPt>
          <c:dPt>
            <c:idx val="3"/>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6-186C-4C30-BB0C-6FF04B97C455}"/>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8-186C-4C30-BB0C-6FF04B97C455}"/>
              </c:ext>
            </c:extLst>
          </c:dPt>
          <c:dPt>
            <c:idx val="5"/>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A-186C-4C30-BB0C-6FF04B97C455}"/>
              </c:ext>
            </c:extLst>
          </c:dPt>
          <c:dLbls>
            <c:dLbl>
              <c:idx val="0"/>
              <c:layout>
                <c:manualLayout>
                  <c:x val="4.4601701857331449E-2"/>
                  <c:y val="9.769191222231242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86C-4C30-BB0C-6FF04B97C455}"/>
                </c:ext>
              </c:extLst>
            </c:dLbl>
            <c:dLbl>
              <c:idx val="1"/>
              <c:layout>
                <c:manualLayout>
                  <c:x val="9.224434525302172E-2"/>
                  <c:y val="9.803663717293073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86C-4C30-BB0C-6FF04B97C455}"/>
                </c:ext>
              </c:extLst>
            </c:dLbl>
            <c:dLbl>
              <c:idx val="2"/>
              <c:layout>
                <c:manualLayout>
                  <c:x val="1.5235468177942725E-2"/>
                  <c:y val="7.8933896149579241E-2"/>
                </c:manualLayout>
              </c:layout>
              <c:numFmt formatCode="0.0%" sourceLinked="0"/>
              <c:spPr>
                <a:noFill/>
                <a:ln w="25400">
                  <a:noFill/>
                </a:ln>
              </c:spPr>
              <c:txPr>
                <a:bodyPr vertOverflow="clip" horzOverflow="clip" wrap="none"/>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manualLayout>
                      <c:w val="0.1845859872611465"/>
                      <c:h val="0.35876288659793815"/>
                    </c:manualLayout>
                  </c15:layout>
                </c:ext>
                <c:ext xmlns:c16="http://schemas.microsoft.com/office/drawing/2014/chart" uri="{C3380CC4-5D6E-409C-BE32-E72D297353CC}">
                  <c16:uniqueId val="{00000004-186C-4C30-BB0C-6FF04B97C455}"/>
                </c:ext>
              </c:extLst>
            </c:dLbl>
            <c:dLbl>
              <c:idx val="3"/>
              <c:layout>
                <c:manualLayout>
                  <c:x val="2.5417523446511783E-2"/>
                  <c:y val="2.37113402061855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86C-4C30-BB0C-6FF04B97C455}"/>
                </c:ext>
              </c:extLst>
            </c:dLbl>
            <c:dLbl>
              <c:idx val="4"/>
              <c:layout>
                <c:manualLayout>
                  <c:x val="1.2738853503184714E-2"/>
                  <c:y val="0.1512027491408933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86C-4C30-BB0C-6FF04B97C455}"/>
                </c:ext>
              </c:extLst>
            </c:dLbl>
            <c:dLbl>
              <c:idx val="5"/>
              <c:layout>
                <c:manualLayout>
                  <c:x val="0.11303274988715582"/>
                  <c:y val="0.10352193089265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186C-4C30-BB0C-6FF04B97C455}"/>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'42（問18）'!$AM$7:$AR$7</c:f>
              <c:strCache>
                <c:ptCount val="6"/>
                <c:pt idx="0">
                  <c:v>４時間未満</c:v>
                </c:pt>
                <c:pt idx="1">
                  <c:v>４時間以上
５時間未満</c:v>
                </c:pt>
                <c:pt idx="2">
                  <c:v>５時間以上
６時間未満</c:v>
                </c:pt>
                <c:pt idx="3">
                  <c:v>６時間以上
７時間未満</c:v>
                </c:pt>
                <c:pt idx="4">
                  <c:v>７時間以上</c:v>
                </c:pt>
                <c:pt idx="5">
                  <c:v>無回答</c:v>
                </c:pt>
              </c:strCache>
            </c:strRef>
          </c:cat>
          <c:val>
            <c:numRef>
              <c:f>'42（問18）'!$AM$5:$AR$5</c:f>
              <c:numCache>
                <c:formatCode>0.0%</c:formatCode>
                <c:ptCount val="6"/>
                <c:pt idx="0">
                  <c:v>7.1492403932082213E-2</c:v>
                </c:pt>
                <c:pt idx="1">
                  <c:v>0.1161751563896336</c:v>
                </c:pt>
                <c:pt idx="2">
                  <c:v>0.15996425379803395</c:v>
                </c:pt>
                <c:pt idx="3">
                  <c:v>0.10098302055406613</c:v>
                </c:pt>
                <c:pt idx="4">
                  <c:v>0.10991957104557641</c:v>
                </c:pt>
                <c:pt idx="5">
                  <c:v>0.44146559428060766</c:v>
                </c:pt>
              </c:numCache>
            </c:numRef>
          </c:val>
          <c:extLst>
            <c:ext xmlns:c16="http://schemas.microsoft.com/office/drawing/2014/chart" uri="{C3380CC4-5D6E-409C-BE32-E72D297353CC}">
              <c16:uniqueId val="{0000000B-186C-4C30-BB0C-6FF04B97C45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7033953558352974"/>
          <c:y val="0.12120247855615986"/>
          <c:w val="0.19144390390691612"/>
          <c:h val="0.77134020618556709"/>
        </c:manualLayout>
      </c:layout>
      <c:overlay val="0"/>
      <c:spPr>
        <a:solidFill>
          <a:sysClr val="window" lastClr="FFFFFF"/>
        </a:solidFill>
        <a:ln>
          <a:solidFill>
            <a:sysClr val="windowText" lastClr="000000"/>
          </a:solidFill>
        </a:ln>
      </c:spPr>
      <c:txPr>
        <a:bodyPr/>
        <a:lstStyle/>
        <a:p>
          <a:pPr>
            <a:defRPr sz="700"/>
          </a:pPr>
          <a:endParaRPr lang="ja-JP"/>
        </a:p>
      </c:txPr>
    </c:legend>
    <c:plotVisOnly val="1"/>
    <c:dispBlanksAs val="zero"/>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03069094890746"/>
          <c:y val="9.5969289827255271E-3"/>
        </c:manualLayout>
      </c:layout>
      <c:overlay val="0"/>
      <c:spPr>
        <a:noFill/>
        <a:ln w="25400">
          <a:noFill/>
        </a:ln>
      </c:spPr>
    </c:title>
    <c:autoTitleDeleted val="0"/>
    <c:plotArea>
      <c:layout>
        <c:manualLayout>
          <c:layoutTarget val="inner"/>
          <c:xMode val="edge"/>
          <c:yMode val="edge"/>
          <c:x val="0.15030686103070856"/>
          <c:y val="5.7581573896353169E-2"/>
          <c:w val="0.66871215723866262"/>
          <c:h val="0.8886756238003839"/>
        </c:manualLayout>
      </c:layout>
      <c:barChart>
        <c:barDir val="bar"/>
        <c:grouping val="percentStacked"/>
        <c:varyColors val="0"/>
        <c:ser>
          <c:idx val="0"/>
          <c:order val="0"/>
          <c:tx>
            <c:strRef>
              <c:f>'42（問18）'!$AM$7</c:f>
              <c:strCache>
                <c:ptCount val="1"/>
                <c:pt idx="0">
                  <c:v>４時間未満</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45398773006134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27-4929-A4FD-C3852ED27068}"/>
                </c:ext>
              </c:extLst>
            </c:dLbl>
            <c:dLbl>
              <c:idx val="1"/>
              <c:layout>
                <c:manualLayout>
                  <c:x val="3.982615190255626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27-4929-A4FD-C3852ED27068}"/>
                </c:ext>
              </c:extLst>
            </c:dLbl>
            <c:dLbl>
              <c:idx val="2"/>
              <c:layout>
                <c:manualLayout>
                  <c:x val="-2.1522309711286087E-3"/>
                  <c:y val="9.383555494586713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27-4929-A4FD-C3852ED27068}"/>
                </c:ext>
              </c:extLst>
            </c:dLbl>
            <c:dLbl>
              <c:idx val="3"/>
              <c:layout>
                <c:manualLayout>
                  <c:x val="1.8745523054753364E-17"/>
                  <c:y val="9.383555494586713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27-4929-A4FD-C3852ED27068}"/>
                </c:ext>
              </c:extLst>
            </c:dLbl>
            <c:dLbl>
              <c:idx val="6"/>
              <c:layout>
                <c:manualLayout>
                  <c:x val="-1.02249488752556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27-4929-A4FD-C3852ED27068}"/>
                </c:ext>
              </c:extLst>
            </c:dLbl>
            <c:dLbl>
              <c:idx val="7"/>
              <c:layout>
                <c:manualLayout>
                  <c:x val="4.009468141635650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27-4929-A4FD-C3852ED27068}"/>
                </c:ext>
              </c:extLst>
            </c:dLbl>
            <c:dLbl>
              <c:idx val="8"/>
              <c:layout>
                <c:manualLayout>
                  <c:x val="4.0363269424823411E-3"/>
                  <c:y val="4.66491642431266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27-4929-A4FD-C3852ED27068}"/>
                </c:ext>
              </c:extLst>
            </c:dLbl>
            <c:dLbl>
              <c:idx val="9"/>
              <c:layout>
                <c:manualLayout>
                  <c:x val="-4.3046229650741509E-3"/>
                  <c:y val="2.55918106206014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27-4929-A4FD-C3852ED27068}"/>
                </c:ext>
              </c:extLst>
            </c:dLbl>
            <c:dLbl>
              <c:idx val="11"/>
              <c:layout>
                <c:manualLayout>
                  <c:x val="-1.3412047005726874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27-4929-A4FD-C3852ED27068}"/>
                </c:ext>
              </c:extLst>
            </c:dLbl>
            <c:dLbl>
              <c:idx val="12"/>
              <c:layout>
                <c:manualLayout>
                  <c:x val="-1.6118383975009259E-4"/>
                  <c:y val="2.5591810620601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27-4929-A4FD-C3852ED2706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'42（問18）'!$AL$8:$AL$20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'42（問18）'!$AM$8:$AM$20</c:f>
              <c:numCache>
                <c:formatCode>0.0%</c:formatCode>
                <c:ptCount val="13"/>
                <c:pt idx="0">
                  <c:v>0</c:v>
                </c:pt>
                <c:pt idx="1">
                  <c:v>8.6330935251798566E-2</c:v>
                </c:pt>
                <c:pt idx="2">
                  <c:v>3.6764705882352942E-2</c:v>
                </c:pt>
                <c:pt idx="3">
                  <c:v>0.1111111111111111</c:v>
                </c:pt>
                <c:pt idx="4">
                  <c:v>0.13548387096774195</c:v>
                </c:pt>
                <c:pt idx="5">
                  <c:v>0.17073170731707318</c:v>
                </c:pt>
                <c:pt idx="6">
                  <c:v>0.26666666666666666</c:v>
                </c:pt>
                <c:pt idx="7">
                  <c:v>0.05</c:v>
                </c:pt>
                <c:pt idx="8">
                  <c:v>9.4972067039106142E-2</c:v>
                </c:pt>
                <c:pt idx="9">
                  <c:v>4.3478260869565216E-2</c:v>
                </c:pt>
                <c:pt idx="10">
                  <c:v>0</c:v>
                </c:pt>
                <c:pt idx="11">
                  <c:v>1.9230769230769232E-2</c:v>
                </c:pt>
                <c:pt idx="12">
                  <c:v>2.7649769585253458E-2</c:v>
                </c:pt>
              </c:numCache>
            </c:numRef>
          </c:val>
          <c:extLst>
            <c:ext xmlns:c16="http://schemas.microsoft.com/office/drawing/2014/chart" uri="{C3380CC4-5D6E-409C-BE32-E72D297353CC}">
              <c16:uniqueId val="{0000000A-6127-4929-A4FD-C3852ED27068}"/>
            </c:ext>
          </c:extLst>
        </c:ser>
        <c:ser>
          <c:idx val="1"/>
          <c:order val="1"/>
          <c:tx>
            <c:strRef>
              <c:f>'42（問18）'!$AN$7</c:f>
              <c:strCache>
                <c:ptCount val="1"/>
                <c:pt idx="0">
                  <c:v>４時間以上
５時間未満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412714429868819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27-4929-A4FD-C3852ED27068}"/>
                </c:ext>
              </c:extLst>
            </c:dLbl>
            <c:dLbl>
              <c:idx val="2"/>
              <c:layout>
                <c:manualLayout>
                  <c:x val="1.412714429868819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127-4929-A4FD-C3852ED27068}"/>
                </c:ext>
              </c:extLst>
            </c:dLbl>
            <c:dLbl>
              <c:idx val="3"/>
              <c:layout>
                <c:manualLayout>
                  <c:x val="1.2269777627489816E-2"/>
                  <c:y val="9.383555494586713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127-4929-A4FD-C3852ED27068}"/>
                </c:ext>
              </c:extLst>
            </c:dLbl>
            <c:dLbl>
              <c:idx val="6"/>
              <c:layout>
                <c:manualLayout>
                  <c:x val="-4.089979550102249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127-4929-A4FD-C3852ED27068}"/>
                </c:ext>
              </c:extLst>
            </c:dLbl>
            <c:dLbl>
              <c:idx val="8"/>
              <c:layout>
                <c:manualLayout>
                  <c:x val="1.4234417016891293E-2"/>
                  <c:y val="-4.691777747293356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127-4929-A4FD-C3852ED27068}"/>
                </c:ext>
              </c:extLst>
            </c:dLbl>
            <c:dLbl>
              <c:idx val="9"/>
              <c:layout>
                <c:manualLayout>
                  <c:x val="7.9116950871938561E-3"/>
                  <c:y val="2.55918106206014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127-4929-A4FD-C3852ED27068}"/>
                </c:ext>
              </c:extLst>
            </c:dLbl>
            <c:dLbl>
              <c:idx val="10"/>
              <c:layout>
                <c:manualLayout>
                  <c:x val="5.893596122570568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127-4929-A4FD-C3852ED27068}"/>
                </c:ext>
              </c:extLst>
            </c:dLbl>
            <c:dLbl>
              <c:idx val="11"/>
              <c:layout>
                <c:manualLayout>
                  <c:x val="6.134969325153374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127-4929-A4FD-C3852ED27068}"/>
                </c:ext>
              </c:extLst>
            </c:dLbl>
            <c:dLbl>
              <c:idx val="12"/>
              <c:layout>
                <c:manualLayout>
                  <c:x val="1.6118544997826192E-2"/>
                  <c:y val="2.55918106206014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127-4929-A4FD-C3852ED2706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'42（問18）'!$AL$8:$AL$20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'42（問18）'!$AN$8:$AN$20</c:f>
              <c:numCache>
                <c:formatCode>0.0%</c:formatCode>
                <c:ptCount val="13"/>
                <c:pt idx="0">
                  <c:v>0</c:v>
                </c:pt>
                <c:pt idx="1">
                  <c:v>6.4748201438848921E-2</c:v>
                </c:pt>
                <c:pt idx="2">
                  <c:v>9.5588235294117641E-2</c:v>
                </c:pt>
                <c:pt idx="3">
                  <c:v>0.1111111111111111</c:v>
                </c:pt>
                <c:pt idx="4">
                  <c:v>0.22580645161290322</c:v>
                </c:pt>
                <c:pt idx="5">
                  <c:v>0.26829268292682928</c:v>
                </c:pt>
                <c:pt idx="6">
                  <c:v>6.6666666666666666E-2</c:v>
                </c:pt>
                <c:pt idx="7">
                  <c:v>0.2</c:v>
                </c:pt>
                <c:pt idx="8">
                  <c:v>0.1005586592178771</c:v>
                </c:pt>
                <c:pt idx="9">
                  <c:v>4.3478260869565216E-2</c:v>
                </c:pt>
                <c:pt idx="10">
                  <c:v>0</c:v>
                </c:pt>
                <c:pt idx="11">
                  <c:v>0.12820512820512819</c:v>
                </c:pt>
                <c:pt idx="12">
                  <c:v>6.9124423963133647E-2</c:v>
                </c:pt>
              </c:numCache>
            </c:numRef>
          </c:val>
          <c:extLst>
            <c:ext xmlns:c16="http://schemas.microsoft.com/office/drawing/2014/chart" uri="{C3380CC4-5D6E-409C-BE32-E72D297353CC}">
              <c16:uniqueId val="{00000014-6127-4929-A4FD-C3852ED27068}"/>
            </c:ext>
          </c:extLst>
        </c:ser>
        <c:ser>
          <c:idx val="2"/>
          <c:order val="2"/>
          <c:tx>
            <c:strRef>
              <c:f>'42（問18）'!$AO$7</c:f>
              <c:strCache>
                <c:ptCount val="1"/>
                <c:pt idx="0">
                  <c:v>５時間以上
６時間未満</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3.875350596311687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127-4929-A4FD-C3852ED27068}"/>
                </c:ext>
              </c:extLst>
            </c:dLbl>
            <c:dLbl>
              <c:idx val="3"/>
              <c:layout>
                <c:manualLayout>
                  <c:x val="4.0899795501022499E-3"/>
                  <c:y val="2.55918106206023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127-4929-A4FD-C3852ED27068}"/>
                </c:ext>
              </c:extLst>
            </c:dLbl>
            <c:dLbl>
              <c:idx val="4"/>
              <c:layout>
                <c:manualLayout>
                  <c:x val="-1.22699386503067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127-4929-A4FD-C3852ED27068}"/>
                </c:ext>
              </c:extLst>
            </c:dLbl>
            <c:dLbl>
              <c:idx val="6"/>
              <c:layout>
                <c:manualLayout>
                  <c:x val="-2.044989775051087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127-4929-A4FD-C3852ED27068}"/>
                </c:ext>
              </c:extLst>
            </c:dLbl>
            <c:dLbl>
              <c:idx val="12"/>
              <c:layout>
                <c:manualLayout>
                  <c:x val="8.099447691737881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127-4929-A4FD-C3852ED2706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'42（問18）'!$AL$8:$AL$20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'42（問18）'!$AO$8:$AO$20</c:f>
              <c:numCache>
                <c:formatCode>0.0%</c:formatCode>
                <c:ptCount val="13"/>
                <c:pt idx="0">
                  <c:v>0</c:v>
                </c:pt>
                <c:pt idx="1">
                  <c:v>0.17266187050359713</c:v>
                </c:pt>
                <c:pt idx="2">
                  <c:v>0.15441176470588236</c:v>
                </c:pt>
                <c:pt idx="3">
                  <c:v>0.25925925925925924</c:v>
                </c:pt>
                <c:pt idx="4">
                  <c:v>0.11612903225806452</c:v>
                </c:pt>
                <c:pt idx="5">
                  <c:v>0.17073170731707318</c:v>
                </c:pt>
                <c:pt idx="6">
                  <c:v>6.6666666666666666E-2</c:v>
                </c:pt>
                <c:pt idx="7">
                  <c:v>0.1</c:v>
                </c:pt>
                <c:pt idx="8">
                  <c:v>0.18994413407821228</c:v>
                </c:pt>
                <c:pt idx="9">
                  <c:v>0.21739130434782608</c:v>
                </c:pt>
                <c:pt idx="10">
                  <c:v>0</c:v>
                </c:pt>
                <c:pt idx="11">
                  <c:v>0.21153846153846154</c:v>
                </c:pt>
                <c:pt idx="12">
                  <c:v>0.12442396313364056</c:v>
                </c:pt>
              </c:numCache>
            </c:numRef>
          </c:val>
          <c:extLst>
            <c:ext xmlns:c16="http://schemas.microsoft.com/office/drawing/2014/chart" uri="{C3380CC4-5D6E-409C-BE32-E72D297353CC}">
              <c16:uniqueId val="{0000001A-6127-4929-A4FD-C3852ED27068}"/>
            </c:ext>
          </c:extLst>
        </c:ser>
        <c:ser>
          <c:idx val="3"/>
          <c:order val="3"/>
          <c:tx>
            <c:strRef>
              <c:f>'42（問18）'!$AP$7</c:f>
              <c:strCache>
                <c:ptCount val="1"/>
                <c:pt idx="0">
                  <c:v>６時間以上
７時間未満</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1.22699386503066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127-4929-A4FD-C3852ED27068}"/>
                </c:ext>
              </c:extLst>
            </c:dLbl>
            <c:dLbl>
              <c:idx val="6"/>
              <c:layout>
                <c:manualLayout>
                  <c:x val="4.089979550102211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127-4929-A4FD-C3852ED27068}"/>
                </c:ext>
              </c:extLst>
            </c:dLbl>
            <c:dLbl>
              <c:idx val="12"/>
              <c:layout>
                <c:manualLayout>
                  <c:x val="6.054490413723511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127-4929-A4FD-C3852ED2706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'42（問18）'!$AL$8:$AL$20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'42（問18）'!$AP$8:$AP$20</c:f>
              <c:numCache>
                <c:formatCode>0.0%</c:formatCode>
                <c:ptCount val="13"/>
                <c:pt idx="0">
                  <c:v>0</c:v>
                </c:pt>
                <c:pt idx="1">
                  <c:v>0.12949640287769784</c:v>
                </c:pt>
                <c:pt idx="2">
                  <c:v>0.13970588235294118</c:v>
                </c:pt>
                <c:pt idx="3">
                  <c:v>0.14814814814814814</c:v>
                </c:pt>
                <c:pt idx="4">
                  <c:v>7.0967741935483872E-2</c:v>
                </c:pt>
                <c:pt idx="5">
                  <c:v>0.14634146341463414</c:v>
                </c:pt>
                <c:pt idx="6">
                  <c:v>6.6666666666666666E-2</c:v>
                </c:pt>
                <c:pt idx="7">
                  <c:v>0.05</c:v>
                </c:pt>
                <c:pt idx="8">
                  <c:v>0.11173184357541899</c:v>
                </c:pt>
                <c:pt idx="9">
                  <c:v>0.17391304347826086</c:v>
                </c:pt>
                <c:pt idx="10">
                  <c:v>0.18181818181818182</c:v>
                </c:pt>
                <c:pt idx="11">
                  <c:v>0.10256410256410256</c:v>
                </c:pt>
                <c:pt idx="12">
                  <c:v>5.0691244239631339E-2</c:v>
                </c:pt>
              </c:numCache>
            </c:numRef>
          </c:val>
          <c:extLst>
            <c:ext xmlns:c16="http://schemas.microsoft.com/office/drawing/2014/chart" uri="{C3380CC4-5D6E-409C-BE32-E72D297353CC}">
              <c16:uniqueId val="{0000001E-6127-4929-A4FD-C3852ED27068}"/>
            </c:ext>
          </c:extLst>
        </c:ser>
        <c:ser>
          <c:idx val="4"/>
          <c:order val="4"/>
          <c:tx>
            <c:strRef>
              <c:f>'42（問18）'!$AQ$7</c:f>
              <c:strCache>
                <c:ptCount val="1"/>
                <c:pt idx="0">
                  <c:v>７時間以上</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4.089979550102249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127-4929-A4FD-C3852ED27068}"/>
                </c:ext>
              </c:extLst>
            </c:dLbl>
            <c:dLbl>
              <c:idx val="6"/>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127-4929-A4FD-C3852ED27068}"/>
                </c:ext>
              </c:extLst>
            </c:dLbl>
            <c:dLbl>
              <c:idx val="7"/>
              <c:layout>
                <c:manualLayout>
                  <c:x val="4.089979550102324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6127-4929-A4FD-C3852ED27068}"/>
                </c:ext>
              </c:extLst>
            </c:dLbl>
            <c:dLbl>
              <c:idx val="10"/>
              <c:layout>
                <c:manualLayout>
                  <c:x val="-1.341320065053218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6127-4929-A4FD-C3852ED27068}"/>
                </c:ext>
              </c:extLst>
            </c:dLbl>
            <c:dLbl>
              <c:idx val="12"/>
              <c:layout>
                <c:manualLayout>
                  <c:x val="6.134969325153374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6127-4929-A4FD-C3852ED2706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'42（問18）'!$AL$8:$AL$20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'42（問18）'!$AQ$8:$AQ$20</c:f>
              <c:numCache>
                <c:formatCode>0.0%</c:formatCode>
                <c:ptCount val="13"/>
                <c:pt idx="0">
                  <c:v>0</c:v>
                </c:pt>
                <c:pt idx="1">
                  <c:v>0.14388489208633093</c:v>
                </c:pt>
                <c:pt idx="2">
                  <c:v>8.8235294117647065E-2</c:v>
                </c:pt>
                <c:pt idx="3">
                  <c:v>7.407407407407407E-2</c:v>
                </c:pt>
                <c:pt idx="4">
                  <c:v>0.14193548387096774</c:v>
                </c:pt>
                <c:pt idx="5">
                  <c:v>4.878048780487805E-2</c:v>
                </c:pt>
                <c:pt idx="6">
                  <c:v>6.6666666666666666E-2</c:v>
                </c:pt>
                <c:pt idx="7">
                  <c:v>0.05</c:v>
                </c:pt>
                <c:pt idx="8">
                  <c:v>0.10614525139664804</c:v>
                </c:pt>
                <c:pt idx="9">
                  <c:v>0.17391304347826086</c:v>
                </c:pt>
                <c:pt idx="10">
                  <c:v>0.18181818181818182</c:v>
                </c:pt>
                <c:pt idx="11">
                  <c:v>0.12820512820512819</c:v>
                </c:pt>
                <c:pt idx="12">
                  <c:v>8.294930875576037E-2</c:v>
                </c:pt>
              </c:numCache>
            </c:numRef>
          </c:val>
          <c:extLst>
            <c:ext xmlns:c16="http://schemas.microsoft.com/office/drawing/2014/chart" uri="{C3380CC4-5D6E-409C-BE32-E72D297353CC}">
              <c16:uniqueId val="{00000024-6127-4929-A4FD-C3852ED27068}"/>
            </c:ext>
          </c:extLst>
        </c:ser>
        <c:ser>
          <c:idx val="5"/>
          <c:order val="5"/>
          <c:tx>
            <c:strRef>
              <c:f>'42（問18）'!$AR$7</c:f>
              <c:strCache>
                <c:ptCount val="1"/>
                <c:pt idx="0">
                  <c:v>無回答</c:v>
                </c:pt>
              </c:strCache>
            </c:strRef>
          </c:tx>
          <c:spPr>
            <a:solidFill>
              <a:srgbClr val="FFFFFF"/>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'42（問18）'!$AL$8:$AL$20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'42（問18）'!$AR$8:$AR$20</c:f>
              <c:numCache>
                <c:formatCode>0.0%</c:formatCode>
                <c:ptCount val="13"/>
                <c:pt idx="0">
                  <c:v>0</c:v>
                </c:pt>
                <c:pt idx="1">
                  <c:v>0.40287769784172661</c:v>
                </c:pt>
                <c:pt idx="2">
                  <c:v>0.48529411764705882</c:v>
                </c:pt>
                <c:pt idx="3">
                  <c:v>0.29629629629629628</c:v>
                </c:pt>
                <c:pt idx="4">
                  <c:v>0.30967741935483872</c:v>
                </c:pt>
                <c:pt idx="5">
                  <c:v>0.1951219512195122</c:v>
                </c:pt>
                <c:pt idx="6">
                  <c:v>0.46666666666666667</c:v>
                </c:pt>
                <c:pt idx="7">
                  <c:v>0.55000000000000004</c:v>
                </c:pt>
                <c:pt idx="8">
                  <c:v>0.39664804469273746</c:v>
                </c:pt>
                <c:pt idx="9">
                  <c:v>0.34782608695652173</c:v>
                </c:pt>
                <c:pt idx="10">
                  <c:v>0.63636363636363635</c:v>
                </c:pt>
                <c:pt idx="11">
                  <c:v>0.41025641025641024</c:v>
                </c:pt>
                <c:pt idx="12">
                  <c:v>0.64516129032258063</c:v>
                </c:pt>
              </c:numCache>
            </c:numRef>
          </c:val>
          <c:extLst>
            <c:ext xmlns:c16="http://schemas.microsoft.com/office/drawing/2014/chart" uri="{C3380CC4-5D6E-409C-BE32-E72D297353CC}">
              <c16:uniqueId val="{00000025-6127-4929-A4FD-C3852ED27068}"/>
            </c:ext>
          </c:extLst>
        </c:ser>
        <c:dLbls>
          <c:showLegendKey val="0"/>
          <c:showVal val="0"/>
          <c:showCatName val="0"/>
          <c:showSerName val="0"/>
          <c:showPercent val="0"/>
          <c:showBubbleSize val="0"/>
        </c:dLbls>
        <c:gapWidth val="30"/>
        <c:overlap val="100"/>
        <c:axId val="97952512"/>
        <c:axId val="97954048"/>
      </c:barChart>
      <c:catAx>
        <c:axId val="979525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954048"/>
        <c:crosses val="autoZero"/>
        <c:auto val="1"/>
        <c:lblAlgn val="ctr"/>
        <c:lblOffset val="100"/>
        <c:tickLblSkip val="1"/>
        <c:tickMarkSkip val="1"/>
        <c:noMultiLvlLbl val="0"/>
      </c:catAx>
      <c:valAx>
        <c:axId val="979540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952512"/>
        <c:crosses val="autoZero"/>
        <c:crossBetween val="between"/>
      </c:valAx>
      <c:spPr>
        <a:noFill/>
        <a:ln w="25400">
          <a:noFill/>
        </a:ln>
      </c:spPr>
    </c:plotArea>
    <c:legend>
      <c:legendPos val="r"/>
      <c:layout>
        <c:manualLayout>
          <c:xMode val="edge"/>
          <c:yMode val="edge"/>
          <c:x val="0.86349757660660509"/>
          <c:y val="0.31861804222648754"/>
          <c:w val="0.12883451685103775"/>
          <c:h val="0.353166986564299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000015907102521"/>
          <c:y val="1.7793594306049824E-2"/>
        </c:manualLayout>
      </c:layout>
      <c:overlay val="0"/>
      <c:spPr>
        <a:noFill/>
        <a:ln w="25400">
          <a:noFill/>
        </a:ln>
      </c:spPr>
    </c:title>
    <c:autoTitleDeleted val="0"/>
    <c:plotArea>
      <c:layout>
        <c:manualLayout>
          <c:layoutTarget val="inner"/>
          <c:xMode val="edge"/>
          <c:yMode val="edge"/>
          <c:x val="0.12424260807677569"/>
          <c:y val="0.13167259786476868"/>
          <c:w val="0.68787980569336782"/>
          <c:h val="0.76868327402135228"/>
        </c:manualLayout>
      </c:layout>
      <c:barChart>
        <c:barDir val="bar"/>
        <c:grouping val="percentStacked"/>
        <c:varyColors val="0"/>
        <c:ser>
          <c:idx val="0"/>
          <c:order val="0"/>
          <c:tx>
            <c:strRef>
              <c:f>'42（問18）'!$AM$22</c:f>
              <c:strCache>
                <c:ptCount val="1"/>
                <c:pt idx="0">
                  <c:v>４時間未満</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2707450030284675E-3"/>
                  <c:y val="-2.60972716488730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CE-4183-B2FD-1F6182983272}"/>
                </c:ext>
              </c:extLst>
            </c:dLbl>
            <c:dLbl>
              <c:idx val="2"/>
              <c:layout>
                <c:manualLayout>
                  <c:x val="1.401056672502178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CE-4183-B2FD-1F6182983272}"/>
                </c:ext>
              </c:extLst>
            </c:dLbl>
            <c:dLbl>
              <c:idx val="3"/>
              <c:layout>
                <c:manualLayout>
                  <c:x val="1.994017946161515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CE-4183-B2FD-1F6182983272}"/>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'42（問18）'!$AL$23:$AL$28</c:f>
              <c:strCache>
                <c:ptCount val="6"/>
                <c:pt idx="0">
                  <c:v>100人以上</c:v>
                </c:pt>
                <c:pt idx="1">
                  <c:v>50～99人</c:v>
                </c:pt>
                <c:pt idx="2">
                  <c:v>30～49人</c:v>
                </c:pt>
                <c:pt idx="3">
                  <c:v>10～29人</c:v>
                </c:pt>
                <c:pt idx="4">
                  <c:v>5～9人</c:v>
                </c:pt>
                <c:pt idx="5">
                  <c:v>1～4人</c:v>
                </c:pt>
              </c:strCache>
            </c:strRef>
          </c:cat>
          <c:val>
            <c:numRef>
              <c:f>'42（問18）'!$AM$23:$AM$28</c:f>
              <c:numCache>
                <c:formatCode>0.0%</c:formatCode>
                <c:ptCount val="6"/>
                <c:pt idx="0">
                  <c:v>0</c:v>
                </c:pt>
                <c:pt idx="1">
                  <c:v>0</c:v>
                </c:pt>
                <c:pt idx="2">
                  <c:v>3.5714285714285712E-2</c:v>
                </c:pt>
                <c:pt idx="3">
                  <c:v>5.7142857142857141E-2</c:v>
                </c:pt>
                <c:pt idx="4">
                  <c:v>9.7989949748743713E-2</c:v>
                </c:pt>
                <c:pt idx="5">
                  <c:v>7.6555023923444973E-2</c:v>
                </c:pt>
              </c:numCache>
            </c:numRef>
          </c:val>
          <c:extLst>
            <c:ext xmlns:c16="http://schemas.microsoft.com/office/drawing/2014/chart" uri="{C3380CC4-5D6E-409C-BE32-E72D297353CC}">
              <c16:uniqueId val="{00000003-AECE-4183-B2FD-1F6182983272}"/>
            </c:ext>
          </c:extLst>
        </c:ser>
        <c:ser>
          <c:idx val="1"/>
          <c:order val="1"/>
          <c:tx>
            <c:strRef>
              <c:f>'42（問18）'!$AN$22</c:f>
              <c:strCache>
                <c:ptCount val="1"/>
                <c:pt idx="0">
                  <c:v>４時間以上
５時間未満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0982912850179423E-2"/>
                  <c:y val="9.489916963226571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CE-4183-B2FD-1F6182983272}"/>
                </c:ext>
              </c:extLst>
            </c:dLbl>
            <c:dLbl>
              <c:idx val="1"/>
              <c:layout>
                <c:manualLayout>
                  <c:x val="5.3248289018817509E-3"/>
                  <c:y val="-2.3724792408057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CE-4183-B2FD-1F6182983272}"/>
                </c:ext>
              </c:extLst>
            </c:dLbl>
            <c:dLbl>
              <c:idx val="2"/>
              <c:layout>
                <c:manualLayout>
                  <c:x val="1.994018929451998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CE-4183-B2FD-1F6182983272}"/>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'42（問18）'!$AL$23:$AL$28</c:f>
              <c:strCache>
                <c:ptCount val="6"/>
                <c:pt idx="0">
                  <c:v>100人以上</c:v>
                </c:pt>
                <c:pt idx="1">
                  <c:v>50～99人</c:v>
                </c:pt>
                <c:pt idx="2">
                  <c:v>30～49人</c:v>
                </c:pt>
                <c:pt idx="3">
                  <c:v>10～29人</c:v>
                </c:pt>
                <c:pt idx="4">
                  <c:v>5～9人</c:v>
                </c:pt>
                <c:pt idx="5">
                  <c:v>1～4人</c:v>
                </c:pt>
              </c:strCache>
            </c:strRef>
          </c:cat>
          <c:val>
            <c:numRef>
              <c:f>'42（問18）'!$AN$23:$AN$28</c:f>
              <c:numCache>
                <c:formatCode>0.0%</c:formatCode>
                <c:ptCount val="6"/>
                <c:pt idx="0">
                  <c:v>6.25E-2</c:v>
                </c:pt>
                <c:pt idx="1">
                  <c:v>7.407407407407407E-2</c:v>
                </c:pt>
                <c:pt idx="2">
                  <c:v>0.20238095238095238</c:v>
                </c:pt>
                <c:pt idx="3">
                  <c:v>0.12987012987012986</c:v>
                </c:pt>
                <c:pt idx="4">
                  <c:v>0.11557788944723618</c:v>
                </c:pt>
                <c:pt idx="5">
                  <c:v>6.6985645933014357E-2</c:v>
                </c:pt>
              </c:numCache>
            </c:numRef>
          </c:val>
          <c:extLst>
            <c:ext xmlns:c16="http://schemas.microsoft.com/office/drawing/2014/chart" uri="{C3380CC4-5D6E-409C-BE32-E72D297353CC}">
              <c16:uniqueId val="{00000007-AECE-4183-B2FD-1F6182983272}"/>
            </c:ext>
          </c:extLst>
        </c:ser>
        <c:ser>
          <c:idx val="2"/>
          <c:order val="2"/>
          <c:tx>
            <c:strRef>
              <c:f>'42（問18）'!$AO$22</c:f>
              <c:strCache>
                <c:ptCount val="1"/>
                <c:pt idx="0">
                  <c:v>５時間以上
６時間未満</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'42（問18）'!$AL$23:$AL$28</c:f>
              <c:strCache>
                <c:ptCount val="6"/>
                <c:pt idx="0">
                  <c:v>100人以上</c:v>
                </c:pt>
                <c:pt idx="1">
                  <c:v>50～99人</c:v>
                </c:pt>
                <c:pt idx="2">
                  <c:v>30～49人</c:v>
                </c:pt>
                <c:pt idx="3">
                  <c:v>10～29人</c:v>
                </c:pt>
                <c:pt idx="4">
                  <c:v>5～9人</c:v>
                </c:pt>
                <c:pt idx="5">
                  <c:v>1～4人</c:v>
                </c:pt>
              </c:strCache>
            </c:strRef>
          </c:cat>
          <c:val>
            <c:numRef>
              <c:f>'42（問18）'!$AO$23:$AO$28</c:f>
              <c:numCache>
                <c:formatCode>0.0%</c:formatCode>
                <c:ptCount val="6"/>
                <c:pt idx="0">
                  <c:v>0.1875</c:v>
                </c:pt>
                <c:pt idx="1">
                  <c:v>0.18518518518518517</c:v>
                </c:pt>
                <c:pt idx="2">
                  <c:v>0.17857142857142858</c:v>
                </c:pt>
                <c:pt idx="3">
                  <c:v>0.21038961038961038</c:v>
                </c:pt>
                <c:pt idx="4">
                  <c:v>0.12562814070351758</c:v>
                </c:pt>
                <c:pt idx="5">
                  <c:v>0.11961722488038277</c:v>
                </c:pt>
              </c:numCache>
            </c:numRef>
          </c:val>
          <c:extLst>
            <c:ext xmlns:c16="http://schemas.microsoft.com/office/drawing/2014/chart" uri="{C3380CC4-5D6E-409C-BE32-E72D297353CC}">
              <c16:uniqueId val="{00000008-AECE-4183-B2FD-1F6182983272}"/>
            </c:ext>
          </c:extLst>
        </c:ser>
        <c:ser>
          <c:idx val="3"/>
          <c:order val="3"/>
          <c:tx>
            <c:strRef>
              <c:f>'42（問18）'!$AP$22</c:f>
              <c:strCache>
                <c:ptCount val="1"/>
                <c:pt idx="0">
                  <c:v>６時間以上
７時間未満</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384866726823982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CE-4183-B2FD-1F6182983272}"/>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'42（問18）'!$AL$23:$AL$28</c:f>
              <c:strCache>
                <c:ptCount val="6"/>
                <c:pt idx="0">
                  <c:v>100人以上</c:v>
                </c:pt>
                <c:pt idx="1">
                  <c:v>50～99人</c:v>
                </c:pt>
                <c:pt idx="2">
                  <c:v>30～49人</c:v>
                </c:pt>
                <c:pt idx="3">
                  <c:v>10～29人</c:v>
                </c:pt>
                <c:pt idx="4">
                  <c:v>5～9人</c:v>
                </c:pt>
                <c:pt idx="5">
                  <c:v>1～4人</c:v>
                </c:pt>
              </c:strCache>
            </c:strRef>
          </c:cat>
          <c:val>
            <c:numRef>
              <c:f>'42（問18）'!$AP$23:$AP$28</c:f>
              <c:numCache>
                <c:formatCode>0.0%</c:formatCode>
                <c:ptCount val="6"/>
                <c:pt idx="0">
                  <c:v>0.1875</c:v>
                </c:pt>
                <c:pt idx="1">
                  <c:v>0.14814814814814814</c:v>
                </c:pt>
                <c:pt idx="2">
                  <c:v>0.21428571428571427</c:v>
                </c:pt>
                <c:pt idx="3">
                  <c:v>9.350649350649351E-2</c:v>
                </c:pt>
                <c:pt idx="4">
                  <c:v>0.10050251256281408</c:v>
                </c:pt>
                <c:pt idx="5">
                  <c:v>5.7416267942583733E-2</c:v>
                </c:pt>
              </c:numCache>
            </c:numRef>
          </c:val>
          <c:extLst>
            <c:ext xmlns:c16="http://schemas.microsoft.com/office/drawing/2014/chart" uri="{C3380CC4-5D6E-409C-BE32-E72D297353CC}">
              <c16:uniqueId val="{0000000A-AECE-4183-B2FD-1F6182983272}"/>
            </c:ext>
          </c:extLst>
        </c:ser>
        <c:ser>
          <c:idx val="4"/>
          <c:order val="4"/>
          <c:tx>
            <c:strRef>
              <c:f>'42（問18）'!$AQ$22</c:f>
              <c:strCache>
                <c:ptCount val="1"/>
                <c:pt idx="0">
                  <c:v>７時間以上</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8.3725798011512302E-3"/>
                  <c:y val="-2.174747514537223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C7-45B8-9E0F-5034480BE4C1}"/>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'42（問18）'!$AL$23:$AL$28</c:f>
              <c:strCache>
                <c:ptCount val="6"/>
                <c:pt idx="0">
                  <c:v>100人以上</c:v>
                </c:pt>
                <c:pt idx="1">
                  <c:v>50～99人</c:v>
                </c:pt>
                <c:pt idx="2">
                  <c:v>30～49人</c:v>
                </c:pt>
                <c:pt idx="3">
                  <c:v>10～29人</c:v>
                </c:pt>
                <c:pt idx="4">
                  <c:v>5～9人</c:v>
                </c:pt>
                <c:pt idx="5">
                  <c:v>1～4人</c:v>
                </c:pt>
              </c:strCache>
            </c:strRef>
          </c:cat>
          <c:val>
            <c:numRef>
              <c:f>'42（問18）'!$AQ$23:$AQ$28</c:f>
              <c:numCache>
                <c:formatCode>0.0%</c:formatCode>
                <c:ptCount val="6"/>
                <c:pt idx="0">
                  <c:v>0.1875</c:v>
                </c:pt>
                <c:pt idx="1">
                  <c:v>0.25925925925925924</c:v>
                </c:pt>
                <c:pt idx="2">
                  <c:v>0.17857142857142858</c:v>
                </c:pt>
                <c:pt idx="3">
                  <c:v>0.15324675324675324</c:v>
                </c:pt>
                <c:pt idx="4">
                  <c:v>7.5376884422110546E-2</c:v>
                </c:pt>
                <c:pt idx="5">
                  <c:v>4.3062200956937802E-2</c:v>
                </c:pt>
              </c:numCache>
            </c:numRef>
          </c:val>
          <c:extLst>
            <c:ext xmlns:c16="http://schemas.microsoft.com/office/drawing/2014/chart" uri="{C3380CC4-5D6E-409C-BE32-E72D297353CC}">
              <c16:uniqueId val="{0000000B-AECE-4183-B2FD-1F6182983272}"/>
            </c:ext>
          </c:extLst>
        </c:ser>
        <c:ser>
          <c:idx val="5"/>
          <c:order val="5"/>
          <c:tx>
            <c:strRef>
              <c:f>'42（問18）'!$AR$22</c:f>
              <c:strCache>
                <c:ptCount val="1"/>
                <c:pt idx="0">
                  <c:v>無回答</c:v>
                </c:pt>
              </c:strCache>
            </c:strRef>
          </c:tx>
          <c:spPr>
            <a:solidFill>
              <a:srgbClr val="FFFFFF"/>
            </a:solidFill>
            <a:ln w="12700">
              <a:solidFill>
                <a:srgbClr val="000000"/>
              </a:solidFill>
              <a:prstDash val="solid"/>
            </a:ln>
          </c:spPr>
          <c:invertIfNegative val="0"/>
          <c:dLbls>
            <c:numFmt formatCode="0.0%;\-#;;" sourceLinked="0"/>
            <c:spPr>
              <a:no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'42（問18）'!$AL$23:$AL$28</c:f>
              <c:strCache>
                <c:ptCount val="6"/>
                <c:pt idx="0">
                  <c:v>100人以上</c:v>
                </c:pt>
                <c:pt idx="1">
                  <c:v>50～99人</c:v>
                </c:pt>
                <c:pt idx="2">
                  <c:v>30～49人</c:v>
                </c:pt>
                <c:pt idx="3">
                  <c:v>10～29人</c:v>
                </c:pt>
                <c:pt idx="4">
                  <c:v>5～9人</c:v>
                </c:pt>
                <c:pt idx="5">
                  <c:v>1～4人</c:v>
                </c:pt>
              </c:strCache>
            </c:strRef>
          </c:cat>
          <c:val>
            <c:numRef>
              <c:f>'42（問18）'!$AR$23:$AR$28</c:f>
              <c:numCache>
                <c:formatCode>0.0%</c:formatCode>
                <c:ptCount val="6"/>
                <c:pt idx="0">
                  <c:v>0.375</c:v>
                </c:pt>
                <c:pt idx="1">
                  <c:v>0.33333333333333331</c:v>
                </c:pt>
                <c:pt idx="2">
                  <c:v>0.19047619047619047</c:v>
                </c:pt>
                <c:pt idx="3">
                  <c:v>0.35584415584415585</c:v>
                </c:pt>
                <c:pt idx="4">
                  <c:v>0.48492462311557788</c:v>
                </c:pt>
                <c:pt idx="5">
                  <c:v>0.63636363636363635</c:v>
                </c:pt>
              </c:numCache>
            </c:numRef>
          </c:val>
          <c:extLst>
            <c:ext xmlns:c16="http://schemas.microsoft.com/office/drawing/2014/chart" uri="{C3380CC4-5D6E-409C-BE32-E72D297353CC}">
              <c16:uniqueId val="{0000000C-AECE-4183-B2FD-1F6182983272}"/>
            </c:ext>
          </c:extLst>
        </c:ser>
        <c:dLbls>
          <c:showLegendKey val="0"/>
          <c:showVal val="0"/>
          <c:showCatName val="0"/>
          <c:showSerName val="0"/>
          <c:showPercent val="0"/>
          <c:showBubbleSize val="0"/>
        </c:dLbls>
        <c:gapWidth val="50"/>
        <c:overlap val="100"/>
        <c:axId val="98038528"/>
        <c:axId val="98040064"/>
      </c:barChart>
      <c:catAx>
        <c:axId val="980385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8040064"/>
        <c:crosses val="autoZero"/>
        <c:auto val="1"/>
        <c:lblAlgn val="ctr"/>
        <c:lblOffset val="100"/>
        <c:tickLblSkip val="1"/>
        <c:tickMarkSkip val="1"/>
        <c:noMultiLvlLbl val="0"/>
      </c:catAx>
      <c:valAx>
        <c:axId val="9804006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8038528"/>
        <c:crosses val="autoZero"/>
        <c:crossBetween val="between"/>
      </c:valAx>
      <c:spPr>
        <a:noFill/>
        <a:ln w="25400">
          <a:noFill/>
        </a:ln>
      </c:spPr>
    </c:plotArea>
    <c:legend>
      <c:legendPos val="r"/>
      <c:layout>
        <c:manualLayout>
          <c:xMode val="edge"/>
          <c:yMode val="edge"/>
          <c:x val="0.85909218165911072"/>
          <c:y val="0.14590747330960854"/>
          <c:w val="0.12575773482860098"/>
          <c:h val="0.7473309608540925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4077250674244234"/>
          <c:y val="4.6511627906976744E-2"/>
        </c:manualLayout>
      </c:layout>
      <c:overlay val="0"/>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5518853531738286"/>
          <c:y val="0.20930293597021302"/>
          <c:w val="0.69880769036101897"/>
          <c:h val="0.60465299395715066"/>
        </c:manualLayout>
      </c:layout>
      <c:barChart>
        <c:barDir val="bar"/>
        <c:grouping val="clustered"/>
        <c:varyColors val="0"/>
        <c:ser>
          <c:idx val="0"/>
          <c:order val="0"/>
          <c:tx>
            <c:strRef>
              <c:f>'43（問16）'!$AT$6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0"/>
            <c:invertIfNegative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F8B2-4D1E-82A8-A434D8AA3E8D}"/>
              </c:ext>
            </c:extLst>
          </c:dPt>
          <c:dPt>
            <c:idx val="1"/>
            <c:invertIfNegative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3-F8B2-4D1E-82A8-A434D8AA3E8D}"/>
              </c:ext>
            </c:extLst>
          </c:dPt>
          <c:dLbls>
            <c:dLbl>
              <c:idx val="0"/>
              <c:layout>
                <c:manualLayout>
                  <c:x val="5.8362222652331803E-3"/>
                  <c:y val="9.68977481974067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B2-4D1E-82A8-A434D8AA3E8D}"/>
                </c:ext>
              </c:extLst>
            </c:dLbl>
            <c:dLbl>
              <c:idx val="1"/>
              <c:layout>
                <c:manualLayout>
                  <c:x val="-5.5496887427868404E-3"/>
                  <c:y val="9.68955996072815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B2-4D1E-82A8-A434D8AA3E8D}"/>
                </c:ext>
              </c:extLst>
            </c:dLbl>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'43（問16）'!$AU$5:$AV$5</c:f>
              <c:strCache>
                <c:ptCount val="2"/>
                <c:pt idx="0">
                  <c:v>女性</c:v>
                </c:pt>
                <c:pt idx="1">
                  <c:v>男性</c:v>
                </c:pt>
              </c:strCache>
            </c:strRef>
          </c:cat>
          <c:val>
            <c:numRef>
              <c:f>'43（問16）'!$AU$6:$AV$6</c:f>
              <c:numCache>
                <c:formatCode>#,###.0"円"</c:formatCode>
                <c:ptCount val="2"/>
                <c:pt idx="0">
                  <c:v>1257.8899082568807</c:v>
                </c:pt>
                <c:pt idx="1">
                  <c:v>1225.6019736842106</c:v>
                </c:pt>
              </c:numCache>
            </c:numRef>
          </c:val>
          <c:extLst>
            <c:ext xmlns:c16="http://schemas.microsoft.com/office/drawing/2014/chart" uri="{C3380CC4-5D6E-409C-BE32-E72D297353CC}">
              <c16:uniqueId val="{00000004-F8B2-4D1E-82A8-A434D8AA3E8D}"/>
            </c:ext>
          </c:extLst>
        </c:ser>
        <c:dLbls>
          <c:showLegendKey val="0"/>
          <c:showVal val="0"/>
          <c:showCatName val="0"/>
          <c:showSerName val="0"/>
          <c:showPercent val="0"/>
          <c:showBubbleSize val="0"/>
        </c:dLbls>
        <c:gapWidth val="200"/>
        <c:axId val="101859712"/>
        <c:axId val="101861248"/>
      </c:barChart>
      <c:catAx>
        <c:axId val="1018597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1861248"/>
        <c:crosses val="autoZero"/>
        <c:auto val="1"/>
        <c:lblAlgn val="ctr"/>
        <c:lblOffset val="100"/>
        <c:tickLblSkip val="1"/>
        <c:tickMarkSkip val="1"/>
        <c:noMultiLvlLbl val="0"/>
      </c:catAx>
      <c:valAx>
        <c:axId val="101861248"/>
        <c:scaling>
          <c:orientation val="minMax"/>
          <c:max val="1500"/>
          <c:min val="0"/>
        </c:scaling>
        <c:delete val="0"/>
        <c:axPos val="b"/>
        <c:numFmt formatCode="#,###&quot;円&quot;"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1859712"/>
        <c:crosses val="autoZero"/>
        <c:crossBetween val="between"/>
        <c:majorUnit val="500"/>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25753027859469374"/>
          <c:y val="1.7793594306049824E-2"/>
        </c:manualLayout>
      </c:layout>
      <c:overlay val="0"/>
      <c:spPr>
        <a:noFill/>
        <a:ln w="25400">
          <a:noFill/>
        </a:ln>
      </c:spPr>
    </c:title>
    <c:autoTitleDeleted val="0"/>
    <c:plotArea>
      <c:layout>
        <c:manualLayout>
          <c:layoutTarget val="inner"/>
          <c:xMode val="edge"/>
          <c:yMode val="edge"/>
          <c:x val="0.13403624314365112"/>
          <c:y val="0.11387900355871886"/>
          <c:w val="0.79518130763873929"/>
          <c:h val="0.78647686832740216"/>
        </c:manualLayout>
      </c:layout>
      <c:barChart>
        <c:barDir val="bar"/>
        <c:grouping val="clustered"/>
        <c:varyColors val="0"/>
        <c:ser>
          <c:idx val="1"/>
          <c:order val="0"/>
          <c:tx>
            <c:strRef>
              <c:f>'43（問16）'!$AU$30</c:f>
              <c:strCache>
                <c:ptCount val="1"/>
                <c:pt idx="0">
                  <c:v>女性</c:v>
                </c:pt>
              </c:strCache>
            </c:strRef>
          </c:tx>
          <c:spPr>
            <a:solidFill>
              <a:srgbClr val="FFFFFF"/>
            </a:solidFill>
            <a:ln w="12700">
              <a:solidFill>
                <a:srgbClr val="000000"/>
              </a:solidFill>
              <a:prstDash val="solid"/>
            </a:ln>
          </c:spPr>
          <c:invertIfNegative val="0"/>
          <c:dLbls>
            <c:dLbl>
              <c:idx val="6"/>
              <c:spPr>
                <a:noFill/>
                <a:ln w="25400">
                  <a:noFill/>
                </a:ln>
              </c:spPr>
              <c:txPr>
                <a:bodyPr/>
                <a:lstStyle/>
                <a:p>
                  <a:pPr algn="r">
                    <a:defRPr sz="6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0-7467-43C6-B130-60B6BA447D75}"/>
                </c:ext>
              </c:extLst>
            </c:dLbl>
            <c:spPr>
              <a:noFill/>
              <a:ln w="25400">
                <a:noFill/>
              </a:ln>
            </c:spPr>
            <c:txPr>
              <a:bodyPr/>
              <a:lstStyle/>
              <a:p>
                <a:pPr algn="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'43（問16）'!$AT$31:$AT$36</c:f>
              <c:strCache>
                <c:ptCount val="6"/>
                <c:pt idx="0">
                  <c:v>100人以上</c:v>
                </c:pt>
                <c:pt idx="1">
                  <c:v>50～99人</c:v>
                </c:pt>
                <c:pt idx="2">
                  <c:v>30～49人</c:v>
                </c:pt>
                <c:pt idx="3">
                  <c:v>10～29人</c:v>
                </c:pt>
                <c:pt idx="4">
                  <c:v>5～9人</c:v>
                </c:pt>
                <c:pt idx="5">
                  <c:v>1～4人</c:v>
                </c:pt>
              </c:strCache>
            </c:strRef>
          </c:cat>
          <c:val>
            <c:numRef>
              <c:f>'43（問16）'!$AU$31:$AU$36</c:f>
              <c:numCache>
                <c:formatCode>#,###.0"円"</c:formatCode>
                <c:ptCount val="6"/>
                <c:pt idx="0">
                  <c:v>1173.6153846153845</c:v>
                </c:pt>
                <c:pt idx="1">
                  <c:v>1116.3888888888889</c:v>
                </c:pt>
                <c:pt idx="2">
                  <c:v>1135.3333333333333</c:v>
                </c:pt>
                <c:pt idx="3">
                  <c:v>1159.9699248120301</c:v>
                </c:pt>
                <c:pt idx="4">
                  <c:v>1150.8363636363636</c:v>
                </c:pt>
                <c:pt idx="5">
                  <c:v>2165.205882352941</c:v>
                </c:pt>
              </c:numCache>
            </c:numRef>
          </c:val>
          <c:extLst>
            <c:ext xmlns:c16="http://schemas.microsoft.com/office/drawing/2014/chart" uri="{C3380CC4-5D6E-409C-BE32-E72D297353CC}">
              <c16:uniqueId val="{00000001-7467-43C6-B130-60B6BA447D75}"/>
            </c:ext>
          </c:extLst>
        </c:ser>
        <c:ser>
          <c:idx val="0"/>
          <c:order val="1"/>
          <c:tx>
            <c:strRef>
              <c:f>'43（問16）'!$AV$30</c:f>
              <c:strCache>
                <c:ptCount val="1"/>
                <c:pt idx="0">
                  <c:v>男性</c:v>
                </c:pt>
              </c:strCache>
            </c:strRef>
          </c:tx>
          <c:spPr>
            <a:solidFill>
              <a:srgbClr val="C0C0C0"/>
            </a:solidFill>
            <a:ln w="12700">
              <a:solidFill>
                <a:srgbClr val="000000"/>
              </a:solidFill>
              <a:prstDash val="solid"/>
            </a:ln>
          </c:spPr>
          <c:invertIfNegative val="0"/>
          <c:dLbls>
            <c:dLbl>
              <c:idx val="6"/>
              <c:spPr>
                <a:noFill/>
                <a:ln w="25400">
                  <a:noFill/>
                </a:ln>
              </c:spPr>
              <c:txPr>
                <a:bodyPr/>
                <a:lstStyle/>
                <a:p>
                  <a:pPr algn="r">
                    <a:defRPr sz="6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2-7467-43C6-B130-60B6BA447D75}"/>
                </c:ext>
              </c:extLst>
            </c:dLbl>
            <c:spPr>
              <a:noFill/>
              <a:ln w="25400">
                <a:noFill/>
              </a:ln>
            </c:spPr>
            <c:txPr>
              <a:bodyPr/>
              <a:lstStyle/>
              <a:p>
                <a:pPr algn="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'43（問16）'!$AT$31:$AT$36</c:f>
              <c:strCache>
                <c:ptCount val="6"/>
                <c:pt idx="0">
                  <c:v>100人以上</c:v>
                </c:pt>
                <c:pt idx="1">
                  <c:v>50～99人</c:v>
                </c:pt>
                <c:pt idx="2">
                  <c:v>30～49人</c:v>
                </c:pt>
                <c:pt idx="3">
                  <c:v>10～29人</c:v>
                </c:pt>
                <c:pt idx="4">
                  <c:v>5～9人</c:v>
                </c:pt>
                <c:pt idx="5">
                  <c:v>1～4人</c:v>
                </c:pt>
              </c:strCache>
            </c:strRef>
          </c:cat>
          <c:val>
            <c:numRef>
              <c:f>'43（問16）'!$AV$31:$AV$36</c:f>
              <c:numCache>
                <c:formatCode>#,###.0"円"</c:formatCode>
                <c:ptCount val="6"/>
                <c:pt idx="0">
                  <c:v>1196.1428571428571</c:v>
                </c:pt>
                <c:pt idx="1">
                  <c:v>1040.3</c:v>
                </c:pt>
                <c:pt idx="2">
                  <c:v>1162.2608695652175</c:v>
                </c:pt>
                <c:pt idx="3">
                  <c:v>1314.3591549295775</c:v>
                </c:pt>
                <c:pt idx="4">
                  <c:v>1115.5409836065573</c:v>
                </c:pt>
                <c:pt idx="5">
                  <c:v>1280</c:v>
                </c:pt>
              </c:numCache>
            </c:numRef>
          </c:val>
          <c:extLst>
            <c:ext xmlns:c16="http://schemas.microsoft.com/office/drawing/2014/chart" uri="{C3380CC4-5D6E-409C-BE32-E72D297353CC}">
              <c16:uniqueId val="{00000003-7467-43C6-B130-60B6BA447D75}"/>
            </c:ext>
          </c:extLst>
        </c:ser>
        <c:dLbls>
          <c:showLegendKey val="0"/>
          <c:showVal val="0"/>
          <c:showCatName val="0"/>
          <c:showSerName val="0"/>
          <c:showPercent val="0"/>
          <c:showBubbleSize val="0"/>
        </c:dLbls>
        <c:gapWidth val="70"/>
        <c:overlap val="-20"/>
        <c:axId val="101908480"/>
        <c:axId val="101910016"/>
      </c:barChart>
      <c:catAx>
        <c:axId val="10190848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910016"/>
        <c:crosses val="autoZero"/>
        <c:auto val="0"/>
        <c:lblAlgn val="ctr"/>
        <c:lblOffset val="100"/>
        <c:tickLblSkip val="1"/>
        <c:tickMarkSkip val="1"/>
        <c:noMultiLvlLbl val="0"/>
      </c:catAx>
      <c:valAx>
        <c:axId val="101910016"/>
        <c:scaling>
          <c:orientation val="minMax"/>
          <c:min val="0"/>
        </c:scaling>
        <c:delete val="0"/>
        <c:axPos val="b"/>
        <c:numFmt formatCode="#,###.0&quot;円&quot;"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908480"/>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2752001679790026"/>
          <c:y val="4.3478260869565216E-2"/>
        </c:manualLayout>
      </c:layout>
      <c:overlay val="0"/>
      <c:spPr>
        <a:noFill/>
        <a:ln w="25400">
          <a:noFill/>
        </a:ln>
      </c:spPr>
    </c:title>
    <c:autoTitleDeleted val="0"/>
    <c:plotArea>
      <c:layout>
        <c:manualLayout>
          <c:layoutTarget val="inner"/>
          <c:xMode val="edge"/>
          <c:yMode val="edge"/>
          <c:x val="0.17280013500010546"/>
          <c:y val="0.11521751360554688"/>
          <c:w val="0.64800050625039551"/>
          <c:h val="0.80217476453673209"/>
        </c:manualLayout>
      </c:layout>
      <c:barChart>
        <c:barDir val="bar"/>
        <c:grouping val="clustered"/>
        <c:varyColors val="0"/>
        <c:ser>
          <c:idx val="0"/>
          <c:order val="0"/>
          <c:tx>
            <c:strRef>
              <c:f>'43（問16）'!$AU$10</c:f>
              <c:strCache>
                <c:ptCount val="1"/>
                <c:pt idx="0">
                  <c:v>女性</c:v>
                </c:pt>
              </c:strCache>
            </c:strRef>
          </c:tx>
          <c:spPr>
            <a:solidFill>
              <a:srgbClr val="FFFFFF"/>
            </a:solidFill>
            <a:ln w="12700">
              <a:solidFill>
                <a:srgbClr val="000000"/>
              </a:solidFill>
              <a:prstDash val="solid"/>
            </a:ln>
          </c:spPr>
          <c:invertIfNegative val="0"/>
          <c:dLbls>
            <c:numFmt formatCode="##,##0.0&quot;円&quot;;\-#;;"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'43（問16）'!$AT$11:$AT$23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'43（問16）'!$AU$11:$AU$23</c:f>
              <c:numCache>
                <c:formatCode>#,###.0"円"</c:formatCode>
                <c:ptCount val="13"/>
                <c:pt idx="0">
                  <c:v>0</c:v>
                </c:pt>
                <c:pt idx="1">
                  <c:v>1132.0759493670887</c:v>
                </c:pt>
                <c:pt idx="2">
                  <c:v>1197.7564102564102</c:v>
                </c:pt>
                <c:pt idx="3">
                  <c:v>1257.5217391304348</c:v>
                </c:pt>
                <c:pt idx="4">
                  <c:v>1239.3692307692309</c:v>
                </c:pt>
                <c:pt idx="5">
                  <c:v>1054.1142857142856</c:v>
                </c:pt>
                <c:pt idx="6">
                  <c:v>1123.5</c:v>
                </c:pt>
                <c:pt idx="7">
                  <c:v>1145.1111111111111</c:v>
                </c:pt>
                <c:pt idx="8">
                  <c:v>1118.3684210526317</c:v>
                </c:pt>
                <c:pt idx="9">
                  <c:v>1152.8333333333333</c:v>
                </c:pt>
                <c:pt idx="10">
                  <c:v>1070</c:v>
                </c:pt>
                <c:pt idx="11">
                  <c:v>1807.4408602150538</c:v>
                </c:pt>
                <c:pt idx="12">
                  <c:v>1155.4027777777778</c:v>
                </c:pt>
              </c:numCache>
            </c:numRef>
          </c:val>
          <c:extLst>
            <c:ext xmlns:c16="http://schemas.microsoft.com/office/drawing/2014/chart" uri="{C3380CC4-5D6E-409C-BE32-E72D297353CC}">
              <c16:uniqueId val="{00000000-E307-41ED-BBE6-D018868AAC40}"/>
            </c:ext>
          </c:extLst>
        </c:ser>
        <c:ser>
          <c:idx val="1"/>
          <c:order val="1"/>
          <c:tx>
            <c:strRef>
              <c:f>'43（問16）'!$AV$10</c:f>
              <c:strCache>
                <c:ptCount val="1"/>
                <c:pt idx="0">
                  <c:v>男性</c:v>
                </c:pt>
              </c:strCache>
            </c:strRef>
          </c:tx>
          <c:spPr>
            <a:solidFill>
              <a:schemeClr val="bg1">
                <a:lumMod val="75000"/>
              </a:schemeClr>
            </a:solidFill>
            <a:ln w="12700">
              <a:solidFill>
                <a:srgbClr val="000000"/>
              </a:solidFill>
              <a:prstDash val="solid"/>
            </a:ln>
          </c:spPr>
          <c:invertIfNegative val="0"/>
          <c:dLbls>
            <c:dLbl>
              <c:idx val="12"/>
              <c:layout>
                <c:manualLayout>
                  <c:x val="1.2999910305392541E-2"/>
                  <c:y val="3.508055682602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07-41ED-BBE6-D018868AAC40}"/>
                </c:ext>
              </c:extLst>
            </c:dLbl>
            <c:numFmt formatCode="##,##0.0&quot;円&quot;;\-#;;"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'43（問16）'!$AT$11:$AT$23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'43（問16）'!$AV$11:$AV$23</c:f>
              <c:numCache>
                <c:formatCode>#,###.0"円"</c:formatCode>
                <c:ptCount val="13"/>
                <c:pt idx="0">
                  <c:v>0</c:v>
                </c:pt>
                <c:pt idx="1">
                  <c:v>1160.4358974358975</c:v>
                </c:pt>
                <c:pt idx="2">
                  <c:v>1393.4375</c:v>
                </c:pt>
                <c:pt idx="3">
                  <c:v>1456.4166666666667</c:v>
                </c:pt>
                <c:pt idx="4">
                  <c:v>1309.8399999999999</c:v>
                </c:pt>
                <c:pt idx="5">
                  <c:v>1029.1199999999999</c:v>
                </c:pt>
                <c:pt idx="6">
                  <c:v>1062.5</c:v>
                </c:pt>
                <c:pt idx="7">
                  <c:v>1422.5</c:v>
                </c:pt>
                <c:pt idx="8">
                  <c:v>1133.5319148936171</c:v>
                </c:pt>
                <c:pt idx="9">
                  <c:v>1351.4545454545455</c:v>
                </c:pt>
                <c:pt idx="10">
                  <c:v>1049</c:v>
                </c:pt>
                <c:pt idx="11">
                  <c:v>1135.7962962962963</c:v>
                </c:pt>
                <c:pt idx="12">
                  <c:v>1360.4230769230769</c:v>
                </c:pt>
              </c:numCache>
            </c:numRef>
          </c:val>
          <c:extLst>
            <c:ext xmlns:c16="http://schemas.microsoft.com/office/drawing/2014/chart" uri="{C3380CC4-5D6E-409C-BE32-E72D297353CC}">
              <c16:uniqueId val="{00000002-E307-41ED-BBE6-D018868AAC40}"/>
            </c:ext>
          </c:extLst>
        </c:ser>
        <c:dLbls>
          <c:showLegendKey val="0"/>
          <c:showVal val="0"/>
          <c:showCatName val="0"/>
          <c:showSerName val="0"/>
          <c:showPercent val="0"/>
          <c:showBubbleSize val="0"/>
        </c:dLbls>
        <c:gapWidth val="70"/>
        <c:overlap val="-20"/>
        <c:axId val="101956608"/>
        <c:axId val="101962496"/>
      </c:barChart>
      <c:catAx>
        <c:axId val="1019566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962496"/>
        <c:crosses val="autoZero"/>
        <c:auto val="1"/>
        <c:lblAlgn val="ctr"/>
        <c:lblOffset val="100"/>
        <c:tickLblSkip val="1"/>
        <c:tickMarkSkip val="1"/>
        <c:noMultiLvlLbl val="0"/>
      </c:catAx>
      <c:valAx>
        <c:axId val="101962496"/>
        <c:scaling>
          <c:orientation val="minMax"/>
          <c:max val="2000"/>
          <c:min val="0"/>
        </c:scaling>
        <c:delete val="0"/>
        <c:axPos val="b"/>
        <c:majorGridlines>
          <c:spPr>
            <a:ln w="3175">
              <a:solidFill>
                <a:srgbClr val="FFFFFF"/>
              </a:solidFill>
              <a:prstDash val="solid"/>
            </a:ln>
          </c:spPr>
        </c:majorGridlines>
        <c:numFmt formatCode="#,###.0&quot;円&quot;"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956608"/>
        <c:crosses val="autoZero"/>
        <c:crossBetween val="between"/>
      </c:valAx>
      <c:spPr>
        <a:noFill/>
        <a:ln w="25400">
          <a:noFill/>
        </a:ln>
      </c:spPr>
    </c:plotArea>
    <c:legend>
      <c:legendPos val="r"/>
      <c:layout>
        <c:manualLayout>
          <c:xMode val="edge"/>
          <c:yMode val="edge"/>
          <c:x val="0.88053400524934389"/>
          <c:y val="0.12898596371105783"/>
          <c:w val="8.9600000000000013E-2"/>
          <c:h val="0.1847828369279926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963090444313353"/>
          <c:y val="2.9795158286778398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0195473937093369"/>
          <c:y val="0.17318435754189945"/>
          <c:w val="0.52660220404045588"/>
          <c:h val="0.8044692737430168"/>
        </c:manualLayout>
      </c:layout>
      <c:pie3DChart>
        <c:varyColors val="1"/>
        <c:ser>
          <c:idx val="0"/>
          <c:order val="0"/>
          <c:tx>
            <c:strRef>
              <c:f>'44（問23）'!$BC$6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8C9A-4B42-9B6D-1E0C28BC1E8C}"/>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8C9A-4B42-9B6D-1E0C28BC1E8C}"/>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8C9A-4B42-9B6D-1E0C28BC1E8C}"/>
              </c:ext>
            </c:extLst>
          </c:dPt>
          <c:dLbls>
            <c:dLbl>
              <c:idx val="0"/>
              <c:layout>
                <c:manualLayout>
                  <c:x val="4.896936742841998E-2"/>
                  <c:y val="-0.36621944603293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C9A-4B42-9B6D-1E0C28BC1E8C}"/>
                </c:ext>
              </c:extLst>
            </c:dLbl>
            <c:dLbl>
              <c:idx val="1"/>
              <c:layout>
                <c:manualLayout>
                  <c:x val="2.3059495413236012E-3"/>
                  <c:y val="-0.133187876655082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C9A-4B42-9B6D-1E0C28BC1E8C}"/>
                </c:ext>
              </c:extLst>
            </c:dLbl>
            <c:dLbl>
              <c:idx val="2"/>
              <c:layout>
                <c:manualLayout>
                  <c:x val="0.26075833354706884"/>
                  <c:y val="3.75243038754233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C9A-4B42-9B6D-1E0C28BC1E8C}"/>
                </c:ext>
              </c:extLst>
            </c:dLbl>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'44（問23）'!$BD$5:$BF$5</c:f>
              <c:strCache>
                <c:ptCount val="3"/>
                <c:pt idx="0">
                  <c:v>あり</c:v>
                </c:pt>
                <c:pt idx="1">
                  <c:v>なし</c:v>
                </c:pt>
                <c:pt idx="2">
                  <c:v>無回答</c:v>
                </c:pt>
              </c:strCache>
            </c:strRef>
          </c:cat>
          <c:val>
            <c:numRef>
              <c:f>'44（問23）'!$BD$6:$BF$6</c:f>
              <c:numCache>
                <c:formatCode>0.0%</c:formatCode>
                <c:ptCount val="3"/>
                <c:pt idx="0">
                  <c:v>0.53351206434316356</c:v>
                </c:pt>
                <c:pt idx="1">
                  <c:v>0.30920464700625561</c:v>
                </c:pt>
                <c:pt idx="2">
                  <c:v>0.15728328865058089</c:v>
                </c:pt>
              </c:numCache>
            </c:numRef>
          </c:val>
          <c:extLst>
            <c:ext xmlns:c16="http://schemas.microsoft.com/office/drawing/2014/chart" uri="{C3380CC4-5D6E-409C-BE32-E72D297353CC}">
              <c16:uniqueId val="{00000006-8C9A-4B42-9B6D-1E0C28BC1E8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393187822206267"/>
          <c:y val="0.61452513966480438"/>
          <c:w val="0.18188925081433227"/>
          <c:h val="0.3376078828135310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layout>
        <c:manualLayout>
          <c:xMode val="edge"/>
          <c:yMode val="edge"/>
          <c:x val="0.77930179081597106"/>
          <c:y val="3.7558685446009391E-2"/>
        </c:manualLayout>
      </c:layout>
      <c:overlay val="0"/>
      <c:txPr>
        <a:bodyPr/>
        <a:lstStyle/>
        <a:p>
          <a:pPr>
            <a:defRPr sz="1050" b="0"/>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7.2328857401762911E-2"/>
          <c:y val="0.27615926877764535"/>
          <c:w val="0.72408758943243268"/>
          <c:h val="0.67912759226782837"/>
        </c:manualLayout>
      </c:layout>
      <c:pie3DChart>
        <c:varyColors val="1"/>
        <c:ser>
          <c:idx val="0"/>
          <c:order val="0"/>
          <c:tx>
            <c:strRef>
              <c:f>'26（問24）'!$BC$6</c:f>
              <c:strCache>
                <c:ptCount val="1"/>
                <c:pt idx="0">
                  <c:v>全　体</c:v>
                </c:pt>
              </c:strCache>
            </c:strRef>
          </c:tx>
          <c:dPt>
            <c:idx val="0"/>
            <c:bubble3D val="0"/>
            <c:spPr>
              <a:pattFill prst="pct60">
                <a:fgClr>
                  <a:schemeClr val="tx1"/>
                </a:fgClr>
                <a:bgClr>
                  <a:schemeClr val="bg1"/>
                </a:bgClr>
              </a:pattFill>
              <a:ln>
                <a:solidFill>
                  <a:schemeClr val="tx1"/>
                </a:solidFill>
              </a:ln>
            </c:spPr>
            <c:extLst>
              <c:ext xmlns:c16="http://schemas.microsoft.com/office/drawing/2014/chart" uri="{C3380CC4-5D6E-409C-BE32-E72D297353CC}">
                <c16:uniqueId val="{00000001-4702-470F-AFE7-2C0676BC6E80}"/>
              </c:ext>
            </c:extLst>
          </c:dPt>
          <c:dPt>
            <c:idx val="1"/>
            <c:bubble3D val="0"/>
            <c:spPr>
              <a:solidFill>
                <a:schemeClr val="bg1"/>
              </a:solidFill>
              <a:ln>
                <a:solidFill>
                  <a:sysClr val="windowText" lastClr="000000"/>
                </a:solidFill>
              </a:ln>
            </c:spPr>
            <c:extLst>
              <c:ext xmlns:c16="http://schemas.microsoft.com/office/drawing/2014/chart" uri="{C3380CC4-5D6E-409C-BE32-E72D297353CC}">
                <c16:uniqueId val="{00000003-4702-470F-AFE7-2C0676BC6E80}"/>
              </c:ext>
            </c:extLst>
          </c:dPt>
          <c:dPt>
            <c:idx val="2"/>
            <c:bubble3D val="0"/>
            <c:spPr>
              <a:pattFill prst="pct10">
                <a:fgClr>
                  <a:schemeClr val="tx1"/>
                </a:fgClr>
                <a:bgClr>
                  <a:schemeClr val="bg1"/>
                </a:bgClr>
              </a:pattFill>
              <a:ln>
                <a:solidFill>
                  <a:schemeClr val="tx1"/>
                </a:solidFill>
              </a:ln>
            </c:spPr>
            <c:extLst>
              <c:ext xmlns:c16="http://schemas.microsoft.com/office/drawing/2014/chart" uri="{C3380CC4-5D6E-409C-BE32-E72D297353CC}">
                <c16:uniqueId val="{00000005-4702-470F-AFE7-2C0676BC6E80}"/>
              </c:ext>
            </c:extLst>
          </c:dPt>
          <c:dLbls>
            <c:dLbl>
              <c:idx val="0"/>
              <c:layout>
                <c:manualLayout>
                  <c:x val="0.16912487708947885"/>
                  <c:y val="-5.0469113895974388E-2"/>
                </c:manualLayout>
              </c:layout>
              <c:spPr/>
              <c:txPr>
                <a:bodyPr/>
                <a:lstStyle/>
                <a:p>
                  <a:pPr>
                    <a:defRPr sz="900">
                      <a:latin typeface="+mn-ea"/>
                      <a:ea typeface="+mn-ea"/>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4702-470F-AFE7-2C0676BC6E80}"/>
                </c:ext>
              </c:extLst>
            </c:dLbl>
            <c:dLbl>
              <c:idx val="1"/>
              <c:layout>
                <c:manualLayout>
                  <c:x val="-0.11799410029498525"/>
                  <c:y val="6.2597809076682318E-3"/>
                </c:manualLayout>
              </c:layout>
              <c:spPr/>
              <c:txPr>
                <a:bodyPr/>
                <a:lstStyle/>
                <a:p>
                  <a:pPr>
                    <a:defRPr sz="900">
                      <a:latin typeface="+mn-ea"/>
                      <a:ea typeface="+mn-ea"/>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702-470F-AFE7-2C0676BC6E80}"/>
                </c:ext>
              </c:extLst>
            </c:dLbl>
            <c:dLbl>
              <c:idx val="2"/>
              <c:layout>
                <c:manualLayout>
                  <c:x val="0.1455260570304818"/>
                  <c:y val="-6.2597809076682318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702-470F-AFE7-2C0676BC6E80}"/>
                </c:ext>
              </c:extLst>
            </c:dLbl>
            <c:spPr>
              <a:noFill/>
              <a:ln>
                <a:noFill/>
              </a:ln>
              <a:effectLst/>
            </c:spPr>
            <c:txPr>
              <a:bodyPr/>
              <a:lstStyle/>
              <a:p>
                <a:pPr>
                  <a:defRPr sz="900"/>
                </a:pPr>
                <a:endParaRPr lang="ja-JP"/>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'26（問24）'!$BD$5:$BF$5</c:f>
              <c:strCache>
                <c:ptCount val="3"/>
                <c:pt idx="0">
                  <c:v>あり</c:v>
                </c:pt>
                <c:pt idx="1">
                  <c:v>なし</c:v>
                </c:pt>
                <c:pt idx="2">
                  <c:v>無回答</c:v>
                </c:pt>
              </c:strCache>
            </c:strRef>
          </c:cat>
          <c:val>
            <c:numRef>
              <c:f>'26（問24）'!$BD$6:$BF$6</c:f>
              <c:numCache>
                <c:formatCode>0.0%</c:formatCode>
                <c:ptCount val="3"/>
                <c:pt idx="0">
                  <c:v>0.68632707774798929</c:v>
                </c:pt>
                <c:pt idx="1">
                  <c:v>0.21805183199285075</c:v>
                </c:pt>
                <c:pt idx="2">
                  <c:v>9.5621090259159963E-2</c:v>
                </c:pt>
              </c:numCache>
            </c:numRef>
          </c:val>
          <c:extLst>
            <c:ext xmlns:c16="http://schemas.microsoft.com/office/drawing/2014/chart" uri="{C3380CC4-5D6E-409C-BE32-E72D297353CC}">
              <c16:uniqueId val="{00000006-4702-470F-AFE7-2C0676BC6E8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84424623913161"/>
          <c:y val="0.25476667529234903"/>
          <c:w val="0.15256048746119122"/>
          <c:h val="0.29422202506376843"/>
        </c:manualLayout>
      </c:layout>
      <c:overlay val="0"/>
      <c:spPr>
        <a:ln>
          <a:solidFill>
            <a:sysClr val="windowText" lastClr="000000"/>
          </a:solidFill>
        </a:ln>
      </c:spPr>
      <c:txPr>
        <a:bodyPr/>
        <a:lstStyle/>
        <a:p>
          <a:pPr>
            <a:defRPr sz="800"/>
          </a:pPr>
          <a:endParaRPr lang="ja-JP"/>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826037063067571"/>
          <c:y val="1.6286644951140065E-2"/>
        </c:manualLayout>
      </c:layout>
      <c:overlay val="0"/>
      <c:spPr>
        <a:noFill/>
        <a:ln w="25400">
          <a:noFill/>
        </a:ln>
      </c:spPr>
    </c:title>
    <c:autoTitleDeleted val="0"/>
    <c:plotArea>
      <c:layout>
        <c:manualLayout>
          <c:layoutTarget val="inner"/>
          <c:xMode val="edge"/>
          <c:yMode val="edge"/>
          <c:x val="0.14826032132032529"/>
          <c:y val="9.4462690958830031E-2"/>
          <c:w val="0.72466014196363082"/>
          <c:h val="0.81433354274853476"/>
        </c:manualLayout>
      </c:layout>
      <c:barChart>
        <c:barDir val="bar"/>
        <c:grouping val="percentStacked"/>
        <c:varyColors val="0"/>
        <c:ser>
          <c:idx val="0"/>
          <c:order val="0"/>
          <c:tx>
            <c:strRef>
              <c:f>'44（問23）'!$BD$10</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5"/>
              <c:layout>
                <c:manualLayout>
                  <c:x val="-3.9389129280850638E-3"/>
                  <c:y val="-9.68654573494062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C0-44EA-A5E3-AE18A08B30AE}"/>
                </c:ext>
              </c:extLst>
            </c:dLbl>
            <c:dLbl>
              <c:idx val="10"/>
              <c:numFmt formatCode="0.0%;\-#;;" sourceLinked="0"/>
              <c:spPr>
                <a:solidFill>
                  <a:schemeClr val="bg1"/>
                </a:solidFill>
                <a:ln w="3175">
                  <a:solidFill>
                    <a:sysClr val="windowText" lastClr="000000"/>
                  </a:solid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6="http://schemas.microsoft.com/office/drawing/2014/chart" uri="{C3380CC4-5D6E-409C-BE32-E72D297353CC}">
                  <c16:uniqueId val="{00000001-8CC0-44EA-A5E3-AE18A08B30AE}"/>
                </c:ext>
              </c:extLst>
            </c:dLbl>
            <c:numFmt formatCode="0.0%;\-#;;" sourceLinked="0"/>
            <c:spPr>
              <a:solidFill>
                <a:schemeClr val="bg1"/>
              </a:solidFill>
              <a:ln w="3175">
                <a:solidFill>
                  <a:sysClr val="windowText" lastClr="000000"/>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'44（問23）'!$BC$11:$BC$23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'44（問23）'!$BD$11:$BD$23</c:f>
              <c:numCache>
                <c:formatCode>0.0%</c:formatCode>
                <c:ptCount val="13"/>
                <c:pt idx="0">
                  <c:v>0</c:v>
                </c:pt>
                <c:pt idx="1">
                  <c:v>0.58992805755395683</c:v>
                </c:pt>
                <c:pt idx="2">
                  <c:v>0.54411764705882348</c:v>
                </c:pt>
                <c:pt idx="3">
                  <c:v>0.51851851851851849</c:v>
                </c:pt>
                <c:pt idx="4">
                  <c:v>0.75483870967741939</c:v>
                </c:pt>
                <c:pt idx="5">
                  <c:v>0.26829268292682928</c:v>
                </c:pt>
                <c:pt idx="6">
                  <c:v>0.4</c:v>
                </c:pt>
                <c:pt idx="7">
                  <c:v>0.6</c:v>
                </c:pt>
                <c:pt idx="8">
                  <c:v>0.53631284916201116</c:v>
                </c:pt>
                <c:pt idx="9">
                  <c:v>0.65217391304347827</c:v>
                </c:pt>
                <c:pt idx="10">
                  <c:v>0.54545454545454541</c:v>
                </c:pt>
                <c:pt idx="11">
                  <c:v>0.58333333333333337</c:v>
                </c:pt>
                <c:pt idx="12">
                  <c:v>0.33640552995391704</c:v>
                </c:pt>
              </c:numCache>
            </c:numRef>
          </c:val>
          <c:extLst>
            <c:ext xmlns:c16="http://schemas.microsoft.com/office/drawing/2014/chart" uri="{C3380CC4-5D6E-409C-BE32-E72D297353CC}">
              <c16:uniqueId val="{00000002-8CC0-44EA-A5E3-AE18A08B30AE}"/>
            </c:ext>
          </c:extLst>
        </c:ser>
        <c:ser>
          <c:idx val="1"/>
          <c:order val="1"/>
          <c:tx>
            <c:strRef>
              <c:f>'44（問23）'!$BE$10</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'44（問23）'!$BC$11:$BC$23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'44（問23）'!$BE$11:$BE$23</c:f>
              <c:numCache>
                <c:formatCode>0.0%</c:formatCode>
                <c:ptCount val="13"/>
                <c:pt idx="0">
                  <c:v>0</c:v>
                </c:pt>
                <c:pt idx="1">
                  <c:v>0.22302158273381295</c:v>
                </c:pt>
                <c:pt idx="2">
                  <c:v>0.25735294117647056</c:v>
                </c:pt>
                <c:pt idx="3">
                  <c:v>0.40740740740740738</c:v>
                </c:pt>
                <c:pt idx="4">
                  <c:v>0.2</c:v>
                </c:pt>
                <c:pt idx="5">
                  <c:v>0.68292682926829273</c:v>
                </c:pt>
                <c:pt idx="6">
                  <c:v>0.46666666666666667</c:v>
                </c:pt>
                <c:pt idx="7">
                  <c:v>0.15</c:v>
                </c:pt>
                <c:pt idx="8">
                  <c:v>0.35195530726256985</c:v>
                </c:pt>
                <c:pt idx="9">
                  <c:v>0.2608695652173913</c:v>
                </c:pt>
                <c:pt idx="10">
                  <c:v>0.36363636363636365</c:v>
                </c:pt>
                <c:pt idx="11">
                  <c:v>0.28205128205128205</c:v>
                </c:pt>
                <c:pt idx="12">
                  <c:v>0.38248847926267282</c:v>
                </c:pt>
              </c:numCache>
            </c:numRef>
          </c:val>
          <c:extLst>
            <c:ext xmlns:c16="http://schemas.microsoft.com/office/drawing/2014/chart" uri="{C3380CC4-5D6E-409C-BE32-E72D297353CC}">
              <c16:uniqueId val="{00000003-8CC0-44EA-A5E3-AE18A08B30AE}"/>
            </c:ext>
          </c:extLst>
        </c:ser>
        <c:ser>
          <c:idx val="2"/>
          <c:order val="2"/>
          <c:tx>
            <c:strRef>
              <c:f>'44（問23）'!$BF$10</c:f>
              <c:strCache>
                <c:ptCount val="1"/>
                <c:pt idx="0">
                  <c:v>無回答</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9374724528571598E-2"/>
                  <c:y val="-3.6413689331178879E-3"/>
                </c:manualLayout>
              </c:layout>
              <c:numFmt formatCode="0.0%;\-#;;" sourceLinked="0"/>
              <c:spPr>
                <a:solidFill>
                  <a:schemeClr val="bg1"/>
                </a:solidFill>
                <a:ln w="3175">
                  <a:solidFill>
                    <a:schemeClr val="tx1"/>
                  </a:solid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C0-44EA-A5E3-AE18A08B30AE}"/>
                </c:ext>
              </c:extLst>
            </c:dLbl>
            <c:dLbl>
              <c:idx val="1"/>
              <c:layout>
                <c:manualLayout>
                  <c:x val="2.1432570550466365E-3"/>
                  <c:y val="-3.97548026366411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CC0-44EA-A5E3-AE18A08B30AE}"/>
                </c:ext>
              </c:extLst>
            </c:dLbl>
            <c:dLbl>
              <c:idx val="4"/>
              <c:layout>
                <c:manualLayout>
                  <c:x val="1.00857286938981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3B-4744-AF8A-728E75E0F740}"/>
                </c:ext>
              </c:extLst>
            </c:dLbl>
            <c:numFmt formatCode="0.0%;\-#;;" sourceLinked="0"/>
            <c:spPr>
              <a:solidFill>
                <a:schemeClr val="bg1"/>
              </a:solid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'44（問23）'!$BC$11:$BC$23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'44（問23）'!$BF$11:$BF$23</c:f>
              <c:numCache>
                <c:formatCode>0.0%</c:formatCode>
                <c:ptCount val="13"/>
                <c:pt idx="0">
                  <c:v>0</c:v>
                </c:pt>
                <c:pt idx="1">
                  <c:v>0.18705035971223022</c:v>
                </c:pt>
                <c:pt idx="2">
                  <c:v>0.19852941176470587</c:v>
                </c:pt>
                <c:pt idx="3">
                  <c:v>7.407407407407407E-2</c:v>
                </c:pt>
                <c:pt idx="4">
                  <c:v>4.5161290322580643E-2</c:v>
                </c:pt>
                <c:pt idx="5">
                  <c:v>4.878048780487805E-2</c:v>
                </c:pt>
                <c:pt idx="6">
                  <c:v>0.13333333333333333</c:v>
                </c:pt>
                <c:pt idx="7">
                  <c:v>0.25</c:v>
                </c:pt>
                <c:pt idx="8">
                  <c:v>0.11173184357541899</c:v>
                </c:pt>
                <c:pt idx="9">
                  <c:v>8.6956521739130432E-2</c:v>
                </c:pt>
                <c:pt idx="10">
                  <c:v>9.0909090909090912E-2</c:v>
                </c:pt>
                <c:pt idx="11">
                  <c:v>0.13461538461538461</c:v>
                </c:pt>
                <c:pt idx="12">
                  <c:v>0.28110599078341014</c:v>
                </c:pt>
              </c:numCache>
            </c:numRef>
          </c:val>
          <c:extLst>
            <c:ext xmlns:c16="http://schemas.microsoft.com/office/drawing/2014/chart" uri="{C3380CC4-5D6E-409C-BE32-E72D297353CC}">
              <c16:uniqueId val="{00000006-8CC0-44EA-A5E3-AE18A08B30AE}"/>
            </c:ext>
          </c:extLst>
        </c:ser>
        <c:dLbls>
          <c:showLegendKey val="0"/>
          <c:showVal val="0"/>
          <c:showCatName val="0"/>
          <c:showSerName val="0"/>
          <c:showPercent val="0"/>
          <c:showBubbleSize val="0"/>
        </c:dLbls>
        <c:gapWidth val="20"/>
        <c:overlap val="100"/>
        <c:axId val="88544384"/>
        <c:axId val="88545920"/>
      </c:barChart>
      <c:catAx>
        <c:axId val="885443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545920"/>
        <c:crosses val="autoZero"/>
        <c:auto val="1"/>
        <c:lblAlgn val="ctr"/>
        <c:lblOffset val="100"/>
        <c:tickLblSkip val="1"/>
        <c:tickMarkSkip val="1"/>
        <c:noMultiLvlLbl val="0"/>
      </c:catAx>
      <c:valAx>
        <c:axId val="885459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544384"/>
        <c:crosses val="autoZero"/>
        <c:crossBetween val="between"/>
      </c:valAx>
      <c:spPr>
        <a:noFill/>
        <a:ln w="25400">
          <a:noFill/>
        </a:ln>
      </c:spPr>
    </c:plotArea>
    <c:legend>
      <c:legendPos val="r"/>
      <c:layout>
        <c:manualLayout>
          <c:xMode val="edge"/>
          <c:yMode val="edge"/>
          <c:x val="0.89863906194781629"/>
          <c:y val="0.34202022792753511"/>
          <c:w val="8.9258698940998471E-2"/>
          <c:h val="0.2345280292732137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t>規模別</a:t>
            </a:r>
          </a:p>
        </c:rich>
      </c:tx>
      <c:layout>
        <c:manualLayout>
          <c:xMode val="edge"/>
          <c:yMode val="edge"/>
          <c:x val="0.14826037063067571"/>
          <c:y val="2.3255813953488372E-2"/>
        </c:manualLayout>
      </c:layout>
      <c:overlay val="0"/>
      <c:spPr>
        <a:noFill/>
        <a:ln w="25400">
          <a:noFill/>
        </a:ln>
      </c:spPr>
    </c:title>
    <c:autoTitleDeleted val="0"/>
    <c:plotArea>
      <c:layout>
        <c:manualLayout>
          <c:layoutTarget val="inner"/>
          <c:xMode val="edge"/>
          <c:yMode val="edge"/>
          <c:x val="0.13010599626069363"/>
          <c:y val="0.15348837209302327"/>
          <c:w val="0.74130160660162647"/>
          <c:h val="0.71627906976744182"/>
        </c:manualLayout>
      </c:layout>
      <c:barChart>
        <c:barDir val="bar"/>
        <c:grouping val="percentStacked"/>
        <c:varyColors val="0"/>
        <c:ser>
          <c:idx val="0"/>
          <c:order val="0"/>
          <c:tx>
            <c:strRef>
              <c:f>'44（問23）'!$BD$28</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spPr>
              <a:solidFill>
                <a:schemeClr val="bg1"/>
              </a:solidFill>
              <a:ln w="3175">
                <a:solidFill>
                  <a:schemeClr val="tx1"/>
                </a:solid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'44（問23）'!$BC$29:$BC$34</c:f>
              <c:strCache>
                <c:ptCount val="6"/>
                <c:pt idx="0">
                  <c:v>100人以上</c:v>
                </c:pt>
                <c:pt idx="1">
                  <c:v>50～99人</c:v>
                </c:pt>
                <c:pt idx="2">
                  <c:v>30～49人</c:v>
                </c:pt>
                <c:pt idx="3">
                  <c:v>10～29人</c:v>
                </c:pt>
                <c:pt idx="4">
                  <c:v>5～9人</c:v>
                </c:pt>
                <c:pt idx="5">
                  <c:v>1～4人</c:v>
                </c:pt>
              </c:strCache>
            </c:strRef>
          </c:cat>
          <c:val>
            <c:numRef>
              <c:f>'44（問23）'!$BD$29:$BD$34</c:f>
              <c:numCache>
                <c:formatCode>0.0%</c:formatCode>
                <c:ptCount val="6"/>
                <c:pt idx="0">
                  <c:v>0.9375</c:v>
                </c:pt>
                <c:pt idx="1">
                  <c:v>0.92592592592592593</c:v>
                </c:pt>
                <c:pt idx="2">
                  <c:v>0.84523809523809523</c:v>
                </c:pt>
                <c:pt idx="3">
                  <c:v>0.62337662337662336</c:v>
                </c:pt>
                <c:pt idx="4">
                  <c:v>0.46231155778894473</c:v>
                </c:pt>
                <c:pt idx="5">
                  <c:v>0.29665071770334928</c:v>
                </c:pt>
              </c:numCache>
            </c:numRef>
          </c:val>
          <c:extLst>
            <c:ext xmlns:c16="http://schemas.microsoft.com/office/drawing/2014/chart" uri="{C3380CC4-5D6E-409C-BE32-E72D297353CC}">
              <c16:uniqueId val="{00000000-EDEC-483B-AE3C-C6694DAABA90}"/>
            </c:ext>
          </c:extLst>
        </c:ser>
        <c:ser>
          <c:idx val="1"/>
          <c:order val="1"/>
          <c:tx>
            <c:strRef>
              <c:f>'44（問23）'!$BE$28</c:f>
              <c:strCache>
                <c:ptCount val="1"/>
                <c:pt idx="0">
                  <c:v>なし</c:v>
                </c:pt>
              </c:strCache>
            </c:strRef>
          </c:tx>
          <c:spPr>
            <a:solidFill>
              <a:schemeClr val="bg1"/>
            </a:solidFill>
            <a:ln w="12700">
              <a:solidFill>
                <a:srgbClr val="000000"/>
              </a:solidFill>
              <a:prstDash val="solid"/>
            </a:ln>
          </c:spPr>
          <c:invertIfNegative val="0"/>
          <c:dLbls>
            <c:dLbl>
              <c:idx val="0"/>
              <c:layout>
                <c:manualLayout>
                  <c:x val="1.6077959595878314E-4"/>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EC-483B-AE3C-C6694DAABA90}"/>
                </c:ext>
              </c:extLst>
            </c:dLbl>
            <c:dLbl>
              <c:idx val="1"/>
              <c:layout>
                <c:manualLayout>
                  <c:x val="2.0439448134898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E9-486C-8BF1-A77C01A06D60}"/>
                </c:ext>
              </c:extLst>
            </c:dLbl>
            <c:spPr>
              <a:solidFill>
                <a:schemeClr val="bg1"/>
              </a:solidFill>
              <a:ln w="3175">
                <a:solidFill>
                  <a:schemeClr val="tx1"/>
                </a:solid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'44（問23）'!$BC$29:$BC$34</c:f>
              <c:strCache>
                <c:ptCount val="6"/>
                <c:pt idx="0">
                  <c:v>100人以上</c:v>
                </c:pt>
                <c:pt idx="1">
                  <c:v>50～99人</c:v>
                </c:pt>
                <c:pt idx="2">
                  <c:v>30～49人</c:v>
                </c:pt>
                <c:pt idx="3">
                  <c:v>10～29人</c:v>
                </c:pt>
                <c:pt idx="4">
                  <c:v>5～9人</c:v>
                </c:pt>
                <c:pt idx="5">
                  <c:v>1～4人</c:v>
                </c:pt>
              </c:strCache>
            </c:strRef>
          </c:cat>
          <c:val>
            <c:numRef>
              <c:f>'44（問23）'!$BE$29:$BE$34</c:f>
              <c:numCache>
                <c:formatCode>0.0%</c:formatCode>
                <c:ptCount val="6"/>
                <c:pt idx="0">
                  <c:v>0</c:v>
                </c:pt>
                <c:pt idx="1">
                  <c:v>0</c:v>
                </c:pt>
                <c:pt idx="2">
                  <c:v>0.13095238095238096</c:v>
                </c:pt>
                <c:pt idx="3">
                  <c:v>0.2805194805194805</c:v>
                </c:pt>
                <c:pt idx="4">
                  <c:v>0.34422110552763818</c:v>
                </c:pt>
                <c:pt idx="5">
                  <c:v>0.43062200956937802</c:v>
                </c:pt>
              </c:numCache>
            </c:numRef>
          </c:val>
          <c:extLst>
            <c:ext xmlns:c16="http://schemas.microsoft.com/office/drawing/2014/chart" uri="{C3380CC4-5D6E-409C-BE32-E72D297353CC}">
              <c16:uniqueId val="{00000002-EDEC-483B-AE3C-C6694DAABA90}"/>
            </c:ext>
          </c:extLst>
        </c:ser>
        <c:ser>
          <c:idx val="2"/>
          <c:order val="2"/>
          <c:tx>
            <c:strRef>
              <c:f>'44（問23）'!$BF$28</c:f>
              <c:strCache>
                <c:ptCount val="1"/>
                <c:pt idx="0">
                  <c:v>無回答</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F7E9-486C-8BF1-A77C01A06D60}"/>
                </c:ext>
              </c:extLst>
            </c:dLbl>
            <c:dLbl>
              <c:idx val="1"/>
              <c:delete val="1"/>
              <c:extLst>
                <c:ext xmlns:c15="http://schemas.microsoft.com/office/drawing/2012/chart" uri="{CE6537A1-D6FC-4f65-9D91-7224C49458BB}"/>
                <c:ext xmlns:c16="http://schemas.microsoft.com/office/drawing/2014/chart" uri="{C3380CC4-5D6E-409C-BE32-E72D297353CC}">
                  <c16:uniqueId val="{00000001-F7E9-486C-8BF1-A77C01A06D60}"/>
                </c:ext>
              </c:extLst>
            </c:dLbl>
            <c:spPr>
              <a:solidFill>
                <a:schemeClr val="bg1"/>
              </a:solidFill>
              <a:ln w="3175">
                <a:solidFill>
                  <a:schemeClr val="tx1"/>
                </a:solid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'44（問23）'!$BC$29:$BC$34</c:f>
              <c:strCache>
                <c:ptCount val="6"/>
                <c:pt idx="0">
                  <c:v>100人以上</c:v>
                </c:pt>
                <c:pt idx="1">
                  <c:v>50～99人</c:v>
                </c:pt>
                <c:pt idx="2">
                  <c:v>30～49人</c:v>
                </c:pt>
                <c:pt idx="3">
                  <c:v>10～29人</c:v>
                </c:pt>
                <c:pt idx="4">
                  <c:v>5～9人</c:v>
                </c:pt>
                <c:pt idx="5">
                  <c:v>1～4人</c:v>
                </c:pt>
              </c:strCache>
            </c:strRef>
          </c:cat>
          <c:val>
            <c:numRef>
              <c:f>'44（問23）'!$BF$29:$BF$34</c:f>
              <c:numCache>
                <c:formatCode>0.0%</c:formatCode>
                <c:ptCount val="6"/>
                <c:pt idx="0">
                  <c:v>6.25E-2</c:v>
                </c:pt>
                <c:pt idx="1">
                  <c:v>7.407407407407407E-2</c:v>
                </c:pt>
                <c:pt idx="2">
                  <c:v>2.3809523809523808E-2</c:v>
                </c:pt>
                <c:pt idx="3">
                  <c:v>9.6103896103896108E-2</c:v>
                </c:pt>
                <c:pt idx="4">
                  <c:v>0.19346733668341709</c:v>
                </c:pt>
                <c:pt idx="5">
                  <c:v>0.27272727272727271</c:v>
                </c:pt>
              </c:numCache>
            </c:numRef>
          </c:val>
          <c:extLst>
            <c:ext xmlns:c16="http://schemas.microsoft.com/office/drawing/2014/chart" uri="{C3380CC4-5D6E-409C-BE32-E72D297353CC}">
              <c16:uniqueId val="{00000003-EDEC-483B-AE3C-C6694DAABA90}"/>
            </c:ext>
          </c:extLst>
        </c:ser>
        <c:dLbls>
          <c:showLegendKey val="0"/>
          <c:showVal val="0"/>
          <c:showCatName val="0"/>
          <c:showSerName val="0"/>
          <c:showPercent val="0"/>
          <c:showBubbleSize val="0"/>
        </c:dLbls>
        <c:gapWidth val="30"/>
        <c:overlap val="100"/>
        <c:axId val="88593920"/>
        <c:axId val="88595456"/>
      </c:barChart>
      <c:catAx>
        <c:axId val="885939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88595456"/>
        <c:crosses val="autoZero"/>
        <c:auto val="1"/>
        <c:lblAlgn val="ctr"/>
        <c:lblOffset val="100"/>
        <c:tickLblSkip val="1"/>
        <c:tickMarkSkip val="1"/>
        <c:noMultiLvlLbl val="0"/>
      </c:catAx>
      <c:valAx>
        <c:axId val="885954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a:pPr>
            <a:endParaRPr lang="ja-JP"/>
          </a:p>
        </c:txPr>
        <c:crossAx val="88593920"/>
        <c:crosses val="autoZero"/>
        <c:crossBetween val="between"/>
      </c:valAx>
      <c:spPr>
        <a:noFill/>
        <a:ln w="25400">
          <a:noFill/>
        </a:ln>
      </c:spPr>
    </c:plotArea>
    <c:legend>
      <c:legendPos val="r"/>
      <c:layout>
        <c:manualLayout>
          <c:xMode val="edge"/>
          <c:yMode val="edge"/>
          <c:x val="0.90469049916415512"/>
          <c:y val="0.35813953488372091"/>
          <c:w val="8.9258698940998471E-2"/>
          <c:h val="0.33488372093023261"/>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solidFill>
      <a:srgbClr val="FFFFFF"/>
    </a:solidFill>
    <a:ln w="9525">
      <a:noFill/>
    </a:ln>
  </c:spPr>
  <c:txPr>
    <a:bodyPr/>
    <a:lstStyle/>
    <a:p>
      <a:pPr algn="ctr">
        <a:defRPr lang="ja-JP" altLang="en-US" sz="600" b="0" i="0" u="none" strike="noStrike" kern="1200"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5000030878493127"/>
          <c:y val="4.3333333333333335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6666697545159795"/>
          <c:y val="0.21666666666666667"/>
          <c:w val="0.48823591168750963"/>
          <c:h val="0.78333333333333333"/>
        </c:manualLayout>
      </c:layout>
      <c:pie3DChart>
        <c:varyColors val="1"/>
        <c:ser>
          <c:idx val="0"/>
          <c:order val="0"/>
          <c:tx>
            <c:strRef>
              <c:f>'45（問25）'!$BC$6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58EF-4CB2-9DE0-8A71622C104C}"/>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58EF-4CB2-9DE0-8A71622C104C}"/>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58EF-4CB2-9DE0-8A71622C104C}"/>
              </c:ext>
            </c:extLst>
          </c:dPt>
          <c:dLbls>
            <c:dLbl>
              <c:idx val="0"/>
              <c:layout>
                <c:manualLayout>
                  <c:x val="8.5544851011270656E-2"/>
                  <c:y val="-1.418897637795290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8EF-4CB2-9DE0-8A71622C104C}"/>
                </c:ext>
              </c:extLst>
            </c:dLbl>
            <c:dLbl>
              <c:idx val="1"/>
              <c:layout>
                <c:manualLayout>
                  <c:x val="0.12300046317739687"/>
                  <c:y val="-0.1866666666666666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8EF-4CB2-9DE0-8A71622C104C}"/>
                </c:ext>
              </c:extLst>
            </c:dLbl>
            <c:dLbl>
              <c:idx val="2"/>
              <c:layout>
                <c:manualLayout>
                  <c:x val="-9.5338891462096648E-2"/>
                  <c:y val="4.011968503937007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8EF-4CB2-9DE0-8A71622C104C}"/>
                </c:ext>
              </c:extLst>
            </c:dLbl>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'45（問25）'!$BD$5:$BF$5</c:f>
              <c:strCache>
                <c:ptCount val="3"/>
                <c:pt idx="0">
                  <c:v>あり</c:v>
                </c:pt>
                <c:pt idx="1">
                  <c:v>なし</c:v>
                </c:pt>
                <c:pt idx="2">
                  <c:v>無回答</c:v>
                </c:pt>
              </c:strCache>
            </c:strRef>
          </c:cat>
          <c:val>
            <c:numRef>
              <c:f>'45（問25）'!$BD$6:$BF$6</c:f>
              <c:numCache>
                <c:formatCode>0.0%</c:formatCode>
                <c:ptCount val="3"/>
                <c:pt idx="0">
                  <c:v>9.8302055406613048E-2</c:v>
                </c:pt>
                <c:pt idx="1">
                  <c:v>0.67470956210902588</c:v>
                </c:pt>
                <c:pt idx="2">
                  <c:v>0.22698838248436104</c:v>
                </c:pt>
              </c:numCache>
            </c:numRef>
          </c:val>
          <c:extLst>
            <c:ext xmlns:c16="http://schemas.microsoft.com/office/drawing/2014/chart" uri="{C3380CC4-5D6E-409C-BE32-E72D297353CC}">
              <c16:uniqueId val="{00000006-58EF-4CB2-9DE0-8A71622C104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82365292573722"/>
          <c:y val="0.36499999999999999"/>
          <c:w val="0.16423529411764703"/>
          <c:h val="0.3021590551181102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037593984962405"/>
          <c:y val="1.2886597938144329E-2"/>
        </c:manualLayout>
      </c:layout>
      <c:overlay val="0"/>
      <c:spPr>
        <a:noFill/>
        <a:ln w="25400">
          <a:noFill/>
        </a:ln>
      </c:spPr>
    </c:title>
    <c:autoTitleDeleted val="0"/>
    <c:plotArea>
      <c:layout>
        <c:manualLayout>
          <c:layoutTarget val="inner"/>
          <c:xMode val="edge"/>
          <c:yMode val="edge"/>
          <c:x val="0.14736842105263157"/>
          <c:y val="9.793826758097865E-2"/>
          <c:w val="0.6646616541353384"/>
          <c:h val="0.82989795160724011"/>
        </c:manualLayout>
      </c:layout>
      <c:barChart>
        <c:barDir val="bar"/>
        <c:grouping val="percentStacked"/>
        <c:varyColors val="0"/>
        <c:ser>
          <c:idx val="0"/>
          <c:order val="0"/>
          <c:tx>
            <c:strRef>
              <c:f>'45（問25）'!$BD$10</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2.807017543859650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9F-4F21-8411-97BFD87D09C2}"/>
                </c:ext>
              </c:extLst>
            </c:dLbl>
            <c:dLbl>
              <c:idx val="5"/>
              <c:layout>
                <c:manualLayout>
                  <c:x val="1.2030075187969943E-2"/>
                  <c:y val="-6.3000417689171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9F-4F21-8411-97BFD87D09C2}"/>
                </c:ext>
              </c:extLst>
            </c:dLbl>
            <c:dLbl>
              <c:idx val="8"/>
              <c:layout>
                <c:manualLayout>
                  <c:x val="1.00250626566416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9F-4F21-8411-97BFD87D09C2}"/>
                </c:ext>
              </c:extLst>
            </c:dLbl>
            <c:dLbl>
              <c:idx val="9"/>
              <c:layout>
                <c:manualLayout>
                  <c:x val="1.60399423756240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9F-4F21-8411-97BFD87D09C2}"/>
                </c:ext>
              </c:extLst>
            </c:dLbl>
            <c:dLbl>
              <c:idx val="11"/>
              <c:layout>
                <c:manualLayout>
                  <c:x val="1.0025062656641623E-2"/>
                  <c:y val="-3.43642611683848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9F-4F21-8411-97BFD87D09C2}"/>
                </c:ext>
              </c:extLst>
            </c:dLbl>
            <c:dLbl>
              <c:idx val="12"/>
              <c:layout>
                <c:manualLayout>
                  <c:x val="4.010025062656641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9F-4F21-8411-97BFD87D09C2}"/>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'45（問25）'!$BC$11:$BC$23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'45（問25）'!$BD$11:$BD$23</c:f>
              <c:numCache>
                <c:formatCode>0.0%</c:formatCode>
                <c:ptCount val="13"/>
                <c:pt idx="0">
                  <c:v>0</c:v>
                </c:pt>
                <c:pt idx="1">
                  <c:v>6.4748201438848921E-2</c:v>
                </c:pt>
                <c:pt idx="2">
                  <c:v>0.13235294117647059</c:v>
                </c:pt>
                <c:pt idx="3">
                  <c:v>0.1111111111111111</c:v>
                </c:pt>
                <c:pt idx="4">
                  <c:v>0.16129032258064516</c:v>
                </c:pt>
                <c:pt idx="5">
                  <c:v>7.3170731707317069E-2</c:v>
                </c:pt>
                <c:pt idx="6">
                  <c:v>6.6666666666666666E-2</c:v>
                </c:pt>
                <c:pt idx="7">
                  <c:v>0</c:v>
                </c:pt>
                <c:pt idx="8">
                  <c:v>6.7039106145251395E-2</c:v>
                </c:pt>
                <c:pt idx="9">
                  <c:v>4.3478260869565216E-2</c:v>
                </c:pt>
                <c:pt idx="10">
                  <c:v>0.27272727272727271</c:v>
                </c:pt>
                <c:pt idx="11">
                  <c:v>7.6923076923076927E-2</c:v>
                </c:pt>
                <c:pt idx="12">
                  <c:v>0.10599078341013825</c:v>
                </c:pt>
              </c:numCache>
            </c:numRef>
          </c:val>
          <c:extLst>
            <c:ext xmlns:c16="http://schemas.microsoft.com/office/drawing/2014/chart" uri="{C3380CC4-5D6E-409C-BE32-E72D297353CC}">
              <c16:uniqueId val="{00000006-219F-4F21-8411-97BFD87D09C2}"/>
            </c:ext>
          </c:extLst>
        </c:ser>
        <c:ser>
          <c:idx val="1"/>
          <c:order val="1"/>
          <c:tx>
            <c:strRef>
              <c:f>'45（問25）'!$BE$10</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'45（問25）'!$BC$11:$BC$23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'45（問25）'!$BE$11:$BE$23</c:f>
              <c:numCache>
                <c:formatCode>0.0%</c:formatCode>
                <c:ptCount val="13"/>
                <c:pt idx="0">
                  <c:v>0</c:v>
                </c:pt>
                <c:pt idx="1">
                  <c:v>0.68345323741007191</c:v>
                </c:pt>
                <c:pt idx="2">
                  <c:v>0.59558823529411764</c:v>
                </c:pt>
                <c:pt idx="3">
                  <c:v>0.77777777777777779</c:v>
                </c:pt>
                <c:pt idx="4">
                  <c:v>0.74193548387096775</c:v>
                </c:pt>
                <c:pt idx="5">
                  <c:v>0.80487804878048785</c:v>
                </c:pt>
                <c:pt idx="6">
                  <c:v>0.8</c:v>
                </c:pt>
                <c:pt idx="7">
                  <c:v>0.8</c:v>
                </c:pt>
                <c:pt idx="8">
                  <c:v>0.77653631284916202</c:v>
                </c:pt>
                <c:pt idx="9">
                  <c:v>0.78260869565217395</c:v>
                </c:pt>
                <c:pt idx="10">
                  <c:v>0.63636363636363635</c:v>
                </c:pt>
                <c:pt idx="11">
                  <c:v>0.71153846153846156</c:v>
                </c:pt>
                <c:pt idx="12">
                  <c:v>0.49308755760368661</c:v>
                </c:pt>
              </c:numCache>
            </c:numRef>
          </c:val>
          <c:extLst>
            <c:ext xmlns:c16="http://schemas.microsoft.com/office/drawing/2014/chart" uri="{C3380CC4-5D6E-409C-BE32-E72D297353CC}">
              <c16:uniqueId val="{00000007-219F-4F21-8411-97BFD87D09C2}"/>
            </c:ext>
          </c:extLst>
        </c:ser>
        <c:ser>
          <c:idx val="2"/>
          <c:order val="2"/>
          <c:tx>
            <c:strRef>
              <c:f>'45（問25）'!$BF$10</c:f>
              <c:strCache>
                <c:ptCount val="1"/>
                <c:pt idx="0">
                  <c:v>無回答</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'45（問25）'!$BC$11:$BC$23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'45（問25）'!$BF$11:$BF$23</c:f>
              <c:numCache>
                <c:formatCode>0.0%</c:formatCode>
                <c:ptCount val="13"/>
                <c:pt idx="0">
                  <c:v>0</c:v>
                </c:pt>
                <c:pt idx="1">
                  <c:v>0.25179856115107913</c:v>
                </c:pt>
                <c:pt idx="2">
                  <c:v>0.27205882352941174</c:v>
                </c:pt>
                <c:pt idx="3">
                  <c:v>0.1111111111111111</c:v>
                </c:pt>
                <c:pt idx="4">
                  <c:v>9.6774193548387094E-2</c:v>
                </c:pt>
                <c:pt idx="5">
                  <c:v>0.12195121951219512</c:v>
                </c:pt>
                <c:pt idx="6">
                  <c:v>0.13333333333333333</c:v>
                </c:pt>
                <c:pt idx="7">
                  <c:v>0.2</c:v>
                </c:pt>
                <c:pt idx="8">
                  <c:v>0.15642458100558659</c:v>
                </c:pt>
                <c:pt idx="9">
                  <c:v>0.17391304347826086</c:v>
                </c:pt>
                <c:pt idx="10">
                  <c:v>9.0909090909090912E-2</c:v>
                </c:pt>
                <c:pt idx="11">
                  <c:v>0.21153846153846154</c:v>
                </c:pt>
                <c:pt idx="12">
                  <c:v>0.4009216589861751</c:v>
                </c:pt>
              </c:numCache>
            </c:numRef>
          </c:val>
          <c:extLst>
            <c:ext xmlns:c16="http://schemas.microsoft.com/office/drawing/2014/chart" uri="{C3380CC4-5D6E-409C-BE32-E72D297353CC}">
              <c16:uniqueId val="{00000008-219F-4F21-8411-97BFD87D09C2}"/>
            </c:ext>
          </c:extLst>
        </c:ser>
        <c:dLbls>
          <c:showLegendKey val="0"/>
          <c:showVal val="0"/>
          <c:showCatName val="0"/>
          <c:showSerName val="0"/>
          <c:showPercent val="0"/>
          <c:showBubbleSize val="0"/>
        </c:dLbls>
        <c:gapWidth val="10"/>
        <c:overlap val="100"/>
        <c:axId val="102529664"/>
        <c:axId val="102560128"/>
      </c:barChart>
      <c:catAx>
        <c:axId val="1025296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560128"/>
        <c:crosses val="autoZero"/>
        <c:auto val="1"/>
        <c:lblAlgn val="ctr"/>
        <c:lblOffset val="100"/>
        <c:tickLblSkip val="1"/>
        <c:tickMarkSkip val="1"/>
        <c:noMultiLvlLbl val="0"/>
      </c:catAx>
      <c:valAx>
        <c:axId val="1025601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529664"/>
        <c:crosses val="autoZero"/>
        <c:crossBetween val="between"/>
        <c:majorUnit val="0.2"/>
      </c:valAx>
      <c:spPr>
        <a:noFill/>
        <a:ln w="25400">
          <a:noFill/>
        </a:ln>
      </c:spPr>
    </c:plotArea>
    <c:legend>
      <c:legendPos val="r"/>
      <c:layout>
        <c:manualLayout>
          <c:xMode val="edge"/>
          <c:yMode val="edge"/>
          <c:x val="0.88721804511278191"/>
          <c:y val="0.68041318288822139"/>
          <c:w val="8.8721804511278202E-2"/>
          <c:h val="0.177835322131125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187969924812031"/>
          <c:y val="2.3474178403755867E-2"/>
        </c:manualLayout>
      </c:layout>
      <c:overlay val="0"/>
      <c:spPr>
        <a:noFill/>
        <a:ln w="25400">
          <a:noFill/>
        </a:ln>
      </c:spPr>
    </c:title>
    <c:autoTitleDeleted val="0"/>
    <c:plotArea>
      <c:layout>
        <c:manualLayout>
          <c:layoutTarget val="inner"/>
          <c:xMode val="edge"/>
          <c:yMode val="edge"/>
          <c:x val="0.13233082706766916"/>
          <c:y val="0.15493028778924492"/>
          <c:w val="0.68120300751879703"/>
          <c:h val="0.71361829527167364"/>
        </c:manualLayout>
      </c:layout>
      <c:barChart>
        <c:barDir val="bar"/>
        <c:grouping val="percentStacked"/>
        <c:varyColors val="0"/>
        <c:ser>
          <c:idx val="0"/>
          <c:order val="0"/>
          <c:tx>
            <c:strRef>
              <c:f>'45（問25）'!$BD$28</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1.604010025062658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72-4D3E-8859-3FA25CD23038}"/>
                </c:ext>
              </c:extLst>
            </c:dLbl>
            <c:dLbl>
              <c:idx val="1"/>
              <c:layout>
                <c:manualLayout>
                  <c:x val="1.20300751879699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72-4D3E-8859-3FA25CD23038}"/>
                </c:ext>
              </c:extLst>
            </c:dLbl>
            <c:dLbl>
              <c:idx val="2"/>
              <c:layout>
                <c:manualLayout>
                  <c:x val="1.403508771929822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72-4D3E-8859-3FA25CD23038}"/>
                </c:ext>
              </c:extLst>
            </c:dLbl>
            <c:dLbl>
              <c:idx val="5"/>
              <c:layout>
                <c:manualLayout>
                  <c:x val="1.403508771929826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72-4D3E-8859-3FA25CD2303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'45（問25）'!$BC$29:$BC$34</c:f>
              <c:strCache>
                <c:ptCount val="6"/>
                <c:pt idx="0">
                  <c:v>100人以上</c:v>
                </c:pt>
                <c:pt idx="1">
                  <c:v>50～99人</c:v>
                </c:pt>
                <c:pt idx="2">
                  <c:v>30～49人</c:v>
                </c:pt>
                <c:pt idx="3">
                  <c:v>10～29人</c:v>
                </c:pt>
                <c:pt idx="4">
                  <c:v>5～9人</c:v>
                </c:pt>
                <c:pt idx="5">
                  <c:v>1～4人</c:v>
                </c:pt>
              </c:strCache>
            </c:strRef>
          </c:cat>
          <c:val>
            <c:numRef>
              <c:f>'45（問25）'!$BD$29:$BD$34</c:f>
              <c:numCache>
                <c:formatCode>0.0%</c:formatCode>
                <c:ptCount val="6"/>
                <c:pt idx="0">
                  <c:v>0.1875</c:v>
                </c:pt>
                <c:pt idx="1">
                  <c:v>0.1111111111111111</c:v>
                </c:pt>
                <c:pt idx="2">
                  <c:v>0.13095238095238096</c:v>
                </c:pt>
                <c:pt idx="3">
                  <c:v>0.1012987012987013</c:v>
                </c:pt>
                <c:pt idx="4">
                  <c:v>0.10552763819095477</c:v>
                </c:pt>
                <c:pt idx="5">
                  <c:v>5.7416267942583733E-2</c:v>
                </c:pt>
              </c:numCache>
            </c:numRef>
          </c:val>
          <c:extLst>
            <c:ext xmlns:c16="http://schemas.microsoft.com/office/drawing/2014/chart" uri="{C3380CC4-5D6E-409C-BE32-E72D297353CC}">
              <c16:uniqueId val="{00000004-F772-4D3E-8859-3FA25CD23038}"/>
            </c:ext>
          </c:extLst>
        </c:ser>
        <c:ser>
          <c:idx val="1"/>
          <c:order val="1"/>
          <c:tx>
            <c:strRef>
              <c:f>'45（問25）'!$BE$28</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'45（問25）'!$BC$29:$BC$34</c:f>
              <c:strCache>
                <c:ptCount val="6"/>
                <c:pt idx="0">
                  <c:v>100人以上</c:v>
                </c:pt>
                <c:pt idx="1">
                  <c:v>50～99人</c:v>
                </c:pt>
                <c:pt idx="2">
                  <c:v>30～49人</c:v>
                </c:pt>
                <c:pt idx="3">
                  <c:v>10～29人</c:v>
                </c:pt>
                <c:pt idx="4">
                  <c:v>5～9人</c:v>
                </c:pt>
                <c:pt idx="5">
                  <c:v>1～4人</c:v>
                </c:pt>
              </c:strCache>
            </c:strRef>
          </c:cat>
          <c:val>
            <c:numRef>
              <c:f>'45（問25）'!$BE$29:$BE$34</c:f>
              <c:numCache>
                <c:formatCode>0.0%</c:formatCode>
                <c:ptCount val="6"/>
                <c:pt idx="0">
                  <c:v>0.75</c:v>
                </c:pt>
                <c:pt idx="1">
                  <c:v>0.77777777777777779</c:v>
                </c:pt>
                <c:pt idx="2">
                  <c:v>0.79761904761904767</c:v>
                </c:pt>
                <c:pt idx="3">
                  <c:v>0.74285714285714288</c:v>
                </c:pt>
                <c:pt idx="4">
                  <c:v>0.64070351758793975</c:v>
                </c:pt>
                <c:pt idx="5">
                  <c:v>0.54545454545454541</c:v>
                </c:pt>
              </c:numCache>
            </c:numRef>
          </c:val>
          <c:extLst>
            <c:ext xmlns:c16="http://schemas.microsoft.com/office/drawing/2014/chart" uri="{C3380CC4-5D6E-409C-BE32-E72D297353CC}">
              <c16:uniqueId val="{00000005-F772-4D3E-8859-3FA25CD23038}"/>
            </c:ext>
          </c:extLst>
        </c:ser>
        <c:ser>
          <c:idx val="2"/>
          <c:order val="2"/>
          <c:tx>
            <c:strRef>
              <c:f>'45（問25）'!$BF$28</c:f>
              <c:strCache>
                <c:ptCount val="1"/>
                <c:pt idx="0">
                  <c:v>無回答</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'45（問25）'!$BC$29:$BC$34</c:f>
              <c:strCache>
                <c:ptCount val="6"/>
                <c:pt idx="0">
                  <c:v>100人以上</c:v>
                </c:pt>
                <c:pt idx="1">
                  <c:v>50～99人</c:v>
                </c:pt>
                <c:pt idx="2">
                  <c:v>30～49人</c:v>
                </c:pt>
                <c:pt idx="3">
                  <c:v>10～29人</c:v>
                </c:pt>
                <c:pt idx="4">
                  <c:v>5～9人</c:v>
                </c:pt>
                <c:pt idx="5">
                  <c:v>1～4人</c:v>
                </c:pt>
              </c:strCache>
            </c:strRef>
          </c:cat>
          <c:val>
            <c:numRef>
              <c:f>'45（問25）'!$BF$29:$BF$34</c:f>
              <c:numCache>
                <c:formatCode>0.0%</c:formatCode>
                <c:ptCount val="6"/>
                <c:pt idx="0">
                  <c:v>6.25E-2</c:v>
                </c:pt>
                <c:pt idx="1">
                  <c:v>0.1111111111111111</c:v>
                </c:pt>
                <c:pt idx="2">
                  <c:v>7.1428571428571425E-2</c:v>
                </c:pt>
                <c:pt idx="3">
                  <c:v>0.15584415584415584</c:v>
                </c:pt>
                <c:pt idx="4">
                  <c:v>0.25376884422110552</c:v>
                </c:pt>
                <c:pt idx="5">
                  <c:v>0.39712918660287083</c:v>
                </c:pt>
              </c:numCache>
            </c:numRef>
          </c:val>
          <c:extLst>
            <c:ext xmlns:c16="http://schemas.microsoft.com/office/drawing/2014/chart" uri="{C3380CC4-5D6E-409C-BE32-E72D297353CC}">
              <c16:uniqueId val="{00000006-F772-4D3E-8859-3FA25CD23038}"/>
            </c:ext>
          </c:extLst>
        </c:ser>
        <c:dLbls>
          <c:showLegendKey val="0"/>
          <c:showVal val="0"/>
          <c:showCatName val="0"/>
          <c:showSerName val="0"/>
          <c:showPercent val="0"/>
          <c:showBubbleSize val="0"/>
        </c:dLbls>
        <c:gapWidth val="20"/>
        <c:overlap val="100"/>
        <c:axId val="102714368"/>
        <c:axId val="102736640"/>
      </c:barChart>
      <c:catAx>
        <c:axId val="1027143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736640"/>
        <c:crosses val="autoZero"/>
        <c:auto val="1"/>
        <c:lblAlgn val="ctr"/>
        <c:lblOffset val="100"/>
        <c:tickLblSkip val="1"/>
        <c:tickMarkSkip val="1"/>
        <c:noMultiLvlLbl val="0"/>
      </c:catAx>
      <c:valAx>
        <c:axId val="1027366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714368"/>
        <c:crosses val="autoZero"/>
        <c:crossBetween val="between"/>
      </c:valAx>
      <c:spPr>
        <a:noFill/>
        <a:ln w="25400">
          <a:noFill/>
        </a:ln>
      </c:spPr>
    </c:plotArea>
    <c:legend>
      <c:legendPos val="r"/>
      <c:layout>
        <c:manualLayout>
          <c:xMode val="edge"/>
          <c:yMode val="edge"/>
          <c:x val="0.88872180451127825"/>
          <c:y val="0.55868791049006195"/>
          <c:w val="8.8721804511278202E-2"/>
          <c:h val="0.3427244833832390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3.9915059161294161E-2"/>
          <c:y val="4.2124542124542128E-2"/>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2.4811558749331077E-2"/>
          <c:y val="0.18498168498168499"/>
          <c:w val="0.54261193079020464"/>
          <c:h val="0.80769230769230771"/>
        </c:manualLayout>
      </c:layout>
      <c:pie3DChart>
        <c:varyColors val="1"/>
        <c:ser>
          <c:idx val="0"/>
          <c:order val="0"/>
          <c:tx>
            <c:strRef>
              <c:f>'46（問37）'!$BG$6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EE5D-4AF6-A3CF-4070AAE61AA7}"/>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EE5D-4AF6-A3CF-4070AAE61AA7}"/>
              </c:ext>
            </c:extLst>
          </c:dPt>
          <c:dPt>
            <c:idx val="2"/>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EE5D-4AF6-A3CF-4070AAE61AA7}"/>
              </c:ext>
            </c:extLst>
          </c:dPt>
          <c:dPt>
            <c:idx val="3"/>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EE5D-4AF6-A3CF-4070AAE61AA7}"/>
              </c:ext>
            </c:extLst>
          </c:dPt>
          <c:dPt>
            <c:idx val="4"/>
            <c:bubble3D val="0"/>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EE5D-4AF6-A3CF-4070AAE61AA7}"/>
              </c:ext>
            </c:extLst>
          </c:dPt>
          <c:dLbls>
            <c:dLbl>
              <c:idx val="0"/>
              <c:layout>
                <c:manualLayout>
                  <c:x val="0.13996041756916308"/>
                  <c:y val="1.0546566294597782E-2"/>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E5D-4AF6-A3CF-4070AAE61AA7}"/>
                </c:ext>
              </c:extLst>
            </c:dLbl>
            <c:dLbl>
              <c:idx val="1"/>
              <c:layout>
                <c:manualLayout>
                  <c:x val="7.6038359282759552E-2"/>
                  <c:y val="0.18054858527299472"/>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E5D-4AF6-A3CF-4070AAE61AA7}"/>
                </c:ext>
              </c:extLst>
            </c:dLbl>
            <c:dLbl>
              <c:idx val="2"/>
              <c:layout>
                <c:manualLayout>
                  <c:x val="2.3732640216089493E-2"/>
                  <c:y val="-2.1978310403507253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3700124863032893"/>
                      <c:h val="0.28637362637362634"/>
                    </c:manualLayout>
                  </c15:layout>
                </c:ext>
                <c:ext xmlns:c16="http://schemas.microsoft.com/office/drawing/2014/chart" uri="{C3380CC4-5D6E-409C-BE32-E72D297353CC}">
                  <c16:uniqueId val="{00000005-EE5D-4AF6-A3CF-4070AAE61AA7}"/>
                </c:ext>
              </c:extLst>
            </c:dLbl>
            <c:dLbl>
              <c:idx val="3"/>
              <c:layout>
                <c:manualLayout>
                  <c:x val="5.8252087421111196E-2"/>
                  <c:y val="4.014998125234339E-2"/>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E5D-4AF6-A3CF-4070AAE61AA7}"/>
                </c:ext>
              </c:extLst>
            </c:dLbl>
            <c:dLbl>
              <c:idx val="4"/>
              <c:layout>
                <c:manualLayout>
                  <c:x val="7.7326062397540113E-2"/>
                  <c:y val="-9.2832626690894406E-3"/>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E5D-4AF6-A3CF-4070AAE61AA7}"/>
                </c:ext>
              </c:extLst>
            </c:dLbl>
            <c:numFmt formatCode="0.0%" sourceLinked="0"/>
            <c:spPr>
              <a:noFill/>
              <a:ln w="25400">
                <a:noFill/>
              </a:ln>
            </c:spPr>
            <c:txPr>
              <a:bodyPr/>
              <a:lstStyle/>
              <a:p>
                <a:pPr>
                  <a:defRPr sz="925"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'46（問37）'!$BH$5:$BL$5</c:f>
              <c:strCache>
                <c:ptCount val="5"/>
                <c:pt idx="0">
                  <c:v>策定した</c:v>
                </c:pt>
                <c:pt idx="1">
                  <c:v>策定中</c:v>
                </c:pt>
                <c:pt idx="2">
                  <c:v>策定しない</c:v>
                </c:pt>
                <c:pt idx="3">
                  <c:v>知らない</c:v>
                </c:pt>
                <c:pt idx="4">
                  <c:v>無回答</c:v>
                </c:pt>
              </c:strCache>
            </c:strRef>
          </c:cat>
          <c:val>
            <c:numRef>
              <c:f>'46（問37）'!$BH$6:$BL$6</c:f>
              <c:numCache>
                <c:formatCode>0.0%</c:formatCode>
                <c:ptCount val="5"/>
                <c:pt idx="0">
                  <c:v>3.5746201966041107E-2</c:v>
                </c:pt>
                <c:pt idx="1">
                  <c:v>6.6130473637176043E-2</c:v>
                </c:pt>
                <c:pt idx="2">
                  <c:v>0.33780160857908847</c:v>
                </c:pt>
                <c:pt idx="3">
                  <c:v>0.47810545129579984</c:v>
                </c:pt>
                <c:pt idx="4">
                  <c:v>8.2216264521894553E-2</c:v>
                </c:pt>
              </c:numCache>
            </c:numRef>
          </c:val>
          <c:extLst>
            <c:ext xmlns:c16="http://schemas.microsoft.com/office/drawing/2014/chart" uri="{C3380CC4-5D6E-409C-BE32-E72D297353CC}">
              <c16:uniqueId val="{0000000A-EE5D-4AF6-A3CF-4070AAE61AA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6651564185544763"/>
          <c:y val="0.2708055723803755"/>
          <c:w val="0.21622437971952535"/>
          <c:h val="0.50989010989010985"/>
        </c:manualLayout>
      </c:layout>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457847136577806"/>
          <c:y val="1.3054830287206266E-2"/>
        </c:manualLayout>
      </c:layout>
      <c:overlay val="0"/>
      <c:spPr>
        <a:noFill/>
        <a:ln w="25400">
          <a:noFill/>
        </a:ln>
      </c:spPr>
    </c:title>
    <c:autoTitleDeleted val="0"/>
    <c:plotArea>
      <c:layout>
        <c:manualLayout>
          <c:layoutTarget val="inner"/>
          <c:xMode val="edge"/>
          <c:yMode val="edge"/>
          <c:x val="0.14759046997840236"/>
          <c:y val="9.6605744125326368E-2"/>
          <c:w val="0.66716916531053316"/>
          <c:h val="0.83028720626631858"/>
        </c:manualLayout>
      </c:layout>
      <c:barChart>
        <c:barDir val="bar"/>
        <c:grouping val="percentStacked"/>
        <c:varyColors val="0"/>
        <c:ser>
          <c:idx val="0"/>
          <c:order val="0"/>
          <c:tx>
            <c:strRef>
              <c:f>'46（問37）'!$BH$10</c:f>
              <c:strCache>
                <c:ptCount val="1"/>
                <c:pt idx="0">
                  <c:v>策定した</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807228915662650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75-4A4D-A1D6-A762F26FD93F}"/>
                </c:ext>
              </c:extLst>
            </c:dLbl>
            <c:dLbl>
              <c:idx val="2"/>
              <c:layout>
                <c:manualLayout>
                  <c:x val="-1.00401606425702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75-4A4D-A1D6-A762F26FD93F}"/>
                </c:ext>
              </c:extLst>
            </c:dLbl>
            <c:dLbl>
              <c:idx val="8"/>
              <c:layout>
                <c:manualLayout>
                  <c:x val="1.00401606425702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75-4A4D-A1D6-A762F26FD93F}"/>
                </c:ext>
              </c:extLst>
            </c:dLbl>
            <c:dLbl>
              <c:idx val="9"/>
              <c:layout>
                <c:manualLayout>
                  <c:x val="1.20481927710843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75-4A4D-A1D6-A762F26FD93F}"/>
                </c:ext>
              </c:extLst>
            </c:dLbl>
            <c:dLbl>
              <c:idx val="10"/>
              <c:layout>
                <c:manualLayout>
                  <c:x val="2.208835341365461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75-4A4D-A1D6-A762F26FD93F}"/>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'46（問37）'!$BG$11:$BG$23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'46（問37）'!$BH$11:$BH$23</c:f>
              <c:numCache>
                <c:formatCode>0.0%</c:formatCode>
                <c:ptCount val="13"/>
                <c:pt idx="0">
                  <c:v>0</c:v>
                </c:pt>
                <c:pt idx="1">
                  <c:v>2.1582733812949641E-2</c:v>
                </c:pt>
                <c:pt idx="2">
                  <c:v>4.4117647058823532E-2</c:v>
                </c:pt>
                <c:pt idx="3">
                  <c:v>3.7037037037037035E-2</c:v>
                </c:pt>
                <c:pt idx="4">
                  <c:v>8.387096774193549E-2</c:v>
                </c:pt>
                <c:pt idx="5">
                  <c:v>0</c:v>
                </c:pt>
                <c:pt idx="6">
                  <c:v>0</c:v>
                </c:pt>
                <c:pt idx="7">
                  <c:v>0.05</c:v>
                </c:pt>
                <c:pt idx="8">
                  <c:v>1.11731843575419E-2</c:v>
                </c:pt>
                <c:pt idx="9">
                  <c:v>0</c:v>
                </c:pt>
                <c:pt idx="10">
                  <c:v>0</c:v>
                </c:pt>
                <c:pt idx="11">
                  <c:v>3.2051282051282048E-2</c:v>
                </c:pt>
                <c:pt idx="12">
                  <c:v>4.1474654377880185E-2</c:v>
                </c:pt>
              </c:numCache>
            </c:numRef>
          </c:val>
          <c:extLst>
            <c:ext xmlns:c16="http://schemas.microsoft.com/office/drawing/2014/chart" uri="{C3380CC4-5D6E-409C-BE32-E72D297353CC}">
              <c16:uniqueId val="{00000005-7C75-4A4D-A1D6-A762F26FD93F}"/>
            </c:ext>
          </c:extLst>
        </c:ser>
        <c:ser>
          <c:idx val="1"/>
          <c:order val="1"/>
          <c:tx>
            <c:strRef>
              <c:f>'46（問37）'!$BI$10</c:f>
              <c:strCache>
                <c:ptCount val="1"/>
                <c:pt idx="0">
                  <c:v>策定中</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20883534136545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75-4A4D-A1D6-A762F26FD93F}"/>
                </c:ext>
              </c:extLst>
            </c:dLbl>
            <c:dLbl>
              <c:idx val="2"/>
              <c:layout>
                <c:manualLayout>
                  <c:x val="1.2048192771084338E-2"/>
                  <c:y val="-1.2764575490025267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56-438E-9A6B-24D9A714A65F}"/>
                </c:ext>
              </c:extLst>
            </c:dLbl>
            <c:dLbl>
              <c:idx val="3"/>
              <c:layout>
                <c:manualLayout>
                  <c:x val="8.03212851405622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56-438E-9A6B-24D9A714A65F}"/>
                </c:ext>
              </c:extLst>
            </c:dLbl>
            <c:dLbl>
              <c:idx val="5"/>
              <c:layout>
                <c:manualLayout>
                  <c:x val="2.0557031274705102E-2"/>
                  <c:y val="-6.382287745012633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75-4A4D-A1D6-A762F26FD93F}"/>
                </c:ext>
              </c:extLst>
            </c:dLbl>
            <c:dLbl>
              <c:idx val="8"/>
              <c:layout>
                <c:manualLayout>
                  <c:x val="2.811244979919678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75-4A4D-A1D6-A762F26FD93F}"/>
                </c:ext>
              </c:extLst>
            </c:dLbl>
            <c:dLbl>
              <c:idx val="10"/>
              <c:layout>
                <c:manualLayout>
                  <c:x val="8.032128514056224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75-4A4D-A1D6-A762F26FD93F}"/>
                </c:ext>
              </c:extLst>
            </c:dLbl>
            <c:dLbl>
              <c:idx val="11"/>
              <c:layout>
                <c:manualLayout>
                  <c:x val="8.032128514056224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C75-4A4D-A1D6-A762F26FD93F}"/>
                </c:ext>
              </c:extLst>
            </c:dLbl>
            <c:dLbl>
              <c:idx val="12"/>
              <c:layout>
                <c:manualLayout>
                  <c:x val="1.00401606425702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C75-4A4D-A1D6-A762F26FD93F}"/>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'46（問37）'!$BG$11:$BG$23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'46（問37）'!$BI$11:$BI$23</c:f>
              <c:numCache>
                <c:formatCode>0.0%</c:formatCode>
                <c:ptCount val="13"/>
                <c:pt idx="0">
                  <c:v>0</c:v>
                </c:pt>
                <c:pt idx="1">
                  <c:v>7.1942446043165464E-2</c:v>
                </c:pt>
                <c:pt idx="2">
                  <c:v>5.8823529411764705E-2</c:v>
                </c:pt>
                <c:pt idx="3">
                  <c:v>0</c:v>
                </c:pt>
                <c:pt idx="4">
                  <c:v>9.0322580645161285E-2</c:v>
                </c:pt>
                <c:pt idx="5">
                  <c:v>7.3170731707317069E-2</c:v>
                </c:pt>
                <c:pt idx="6">
                  <c:v>6.6666666666666666E-2</c:v>
                </c:pt>
                <c:pt idx="7">
                  <c:v>0</c:v>
                </c:pt>
                <c:pt idx="8">
                  <c:v>5.5865921787709494E-2</c:v>
                </c:pt>
                <c:pt idx="9">
                  <c:v>4.3478260869565216E-2</c:v>
                </c:pt>
                <c:pt idx="10">
                  <c:v>9.0909090909090912E-2</c:v>
                </c:pt>
                <c:pt idx="11">
                  <c:v>7.0512820512820512E-2</c:v>
                </c:pt>
                <c:pt idx="12">
                  <c:v>6.9124423963133647E-2</c:v>
                </c:pt>
              </c:numCache>
            </c:numRef>
          </c:val>
          <c:extLst>
            <c:ext xmlns:c16="http://schemas.microsoft.com/office/drawing/2014/chart" uri="{C3380CC4-5D6E-409C-BE32-E72D297353CC}">
              <c16:uniqueId val="{0000000C-7C75-4A4D-A1D6-A762F26FD93F}"/>
            </c:ext>
          </c:extLst>
        </c:ser>
        <c:ser>
          <c:idx val="2"/>
          <c:order val="2"/>
          <c:tx>
            <c:strRef>
              <c:f>'46（問37）'!$BJ$10</c:f>
              <c:strCache>
                <c:ptCount val="1"/>
                <c:pt idx="0">
                  <c:v>策定しない</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2.409638554216867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C75-4A4D-A1D6-A762F26FD93F}"/>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'46（問37）'!$BG$11:$BG$23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'46（問37）'!$BJ$11:$BJ$23</c:f>
              <c:numCache>
                <c:formatCode>0.0%</c:formatCode>
                <c:ptCount val="13"/>
                <c:pt idx="0">
                  <c:v>0</c:v>
                </c:pt>
                <c:pt idx="1">
                  <c:v>0.33093525179856115</c:v>
                </c:pt>
                <c:pt idx="2">
                  <c:v>0.36029411764705882</c:v>
                </c:pt>
                <c:pt idx="3">
                  <c:v>0.44444444444444442</c:v>
                </c:pt>
                <c:pt idx="4">
                  <c:v>0.3032258064516129</c:v>
                </c:pt>
                <c:pt idx="5">
                  <c:v>0.26829268292682928</c:v>
                </c:pt>
                <c:pt idx="6">
                  <c:v>0.73333333333333328</c:v>
                </c:pt>
                <c:pt idx="7">
                  <c:v>0.55000000000000004</c:v>
                </c:pt>
                <c:pt idx="8">
                  <c:v>0.29050279329608941</c:v>
                </c:pt>
                <c:pt idx="9">
                  <c:v>0.39130434782608697</c:v>
                </c:pt>
                <c:pt idx="10">
                  <c:v>0.18181818181818182</c:v>
                </c:pt>
                <c:pt idx="11">
                  <c:v>0.34615384615384615</c:v>
                </c:pt>
                <c:pt idx="12">
                  <c:v>0.34101382488479265</c:v>
                </c:pt>
              </c:numCache>
            </c:numRef>
          </c:val>
          <c:extLst>
            <c:ext xmlns:c16="http://schemas.microsoft.com/office/drawing/2014/chart" uri="{C3380CC4-5D6E-409C-BE32-E72D297353CC}">
              <c16:uniqueId val="{0000000E-7C75-4A4D-A1D6-A762F26FD93F}"/>
            </c:ext>
          </c:extLst>
        </c:ser>
        <c:ser>
          <c:idx val="3"/>
          <c:order val="3"/>
          <c:tx>
            <c:strRef>
              <c:f>'46（問37）'!$BK$10</c:f>
              <c:strCache>
                <c:ptCount val="1"/>
                <c:pt idx="0">
                  <c:v>知らない</c:v>
                </c:pt>
              </c:strCache>
            </c:strRef>
          </c:tx>
          <c:spPr>
            <a:solidFill>
              <a:srgbClr val="FFFFFF"/>
            </a:solidFill>
            <a:ln w="12700">
              <a:solidFill>
                <a:srgbClr val="000000"/>
              </a:solidFill>
              <a:prstDash val="solid"/>
            </a:ln>
          </c:spPr>
          <c:invertIfNegative val="0"/>
          <c:dLbls>
            <c:numFmt formatCode="0.0%;\-#;;" sourceLinked="0"/>
            <c:spPr>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'46（問37）'!$BG$11:$BG$23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'46（問37）'!$BK$11:$BK$23</c:f>
              <c:numCache>
                <c:formatCode>0.0%</c:formatCode>
                <c:ptCount val="13"/>
                <c:pt idx="0">
                  <c:v>0</c:v>
                </c:pt>
                <c:pt idx="1">
                  <c:v>0.51798561151079137</c:v>
                </c:pt>
                <c:pt idx="2">
                  <c:v>0.41911764705882354</c:v>
                </c:pt>
                <c:pt idx="3">
                  <c:v>0.40740740740740738</c:v>
                </c:pt>
                <c:pt idx="4">
                  <c:v>0.45806451612903226</c:v>
                </c:pt>
                <c:pt idx="5">
                  <c:v>0.63414634146341464</c:v>
                </c:pt>
                <c:pt idx="6">
                  <c:v>0.2</c:v>
                </c:pt>
                <c:pt idx="7">
                  <c:v>0.3</c:v>
                </c:pt>
                <c:pt idx="8">
                  <c:v>0.56424581005586594</c:v>
                </c:pt>
                <c:pt idx="9">
                  <c:v>0.52173913043478259</c:v>
                </c:pt>
                <c:pt idx="10">
                  <c:v>0.54545454545454541</c:v>
                </c:pt>
                <c:pt idx="11">
                  <c:v>0.46153846153846156</c:v>
                </c:pt>
                <c:pt idx="12">
                  <c:v>0.45161290322580644</c:v>
                </c:pt>
              </c:numCache>
            </c:numRef>
          </c:val>
          <c:extLst>
            <c:ext xmlns:c16="http://schemas.microsoft.com/office/drawing/2014/chart" uri="{C3380CC4-5D6E-409C-BE32-E72D297353CC}">
              <c16:uniqueId val="{0000000F-7C75-4A4D-A1D6-A762F26FD93F}"/>
            </c:ext>
          </c:extLst>
        </c:ser>
        <c:ser>
          <c:idx val="4"/>
          <c:order val="4"/>
          <c:tx>
            <c:strRef>
              <c:f>'46（問37）'!$BL$10</c:f>
              <c:strCache>
                <c:ptCount val="1"/>
                <c:pt idx="0">
                  <c:v>無回答</c:v>
                </c:pt>
              </c:strCache>
            </c:strRef>
          </c:tx>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10"/>
            <c:invertIfNegative val="0"/>
            <c:bubble3D val="0"/>
            <c:extLst>
              <c:ext xmlns:c16="http://schemas.microsoft.com/office/drawing/2014/chart" uri="{C3380CC4-5D6E-409C-BE32-E72D297353CC}">
                <c16:uniqueId val="{00000010-7C75-4A4D-A1D6-A762F26FD93F}"/>
              </c:ext>
            </c:extLst>
          </c:dPt>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'46（問37）'!$BG$11:$BG$23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'46（問37）'!$BL$11:$BL$23</c:f>
              <c:numCache>
                <c:formatCode>0.0%</c:formatCode>
                <c:ptCount val="13"/>
                <c:pt idx="0">
                  <c:v>0</c:v>
                </c:pt>
                <c:pt idx="1">
                  <c:v>5.7553956834532377E-2</c:v>
                </c:pt>
                <c:pt idx="2">
                  <c:v>0.11764705882352941</c:v>
                </c:pt>
                <c:pt idx="3">
                  <c:v>0.1111111111111111</c:v>
                </c:pt>
                <c:pt idx="4">
                  <c:v>6.4516129032258063E-2</c:v>
                </c:pt>
                <c:pt idx="5">
                  <c:v>2.4390243902439025E-2</c:v>
                </c:pt>
                <c:pt idx="6">
                  <c:v>0</c:v>
                </c:pt>
                <c:pt idx="7">
                  <c:v>0.1</c:v>
                </c:pt>
                <c:pt idx="8">
                  <c:v>7.8212290502793297E-2</c:v>
                </c:pt>
                <c:pt idx="9">
                  <c:v>4.3478260869565216E-2</c:v>
                </c:pt>
                <c:pt idx="10">
                  <c:v>0.18181818181818182</c:v>
                </c:pt>
                <c:pt idx="11">
                  <c:v>8.9743589743589744E-2</c:v>
                </c:pt>
                <c:pt idx="12">
                  <c:v>9.6774193548387094E-2</c:v>
                </c:pt>
              </c:numCache>
            </c:numRef>
          </c:val>
          <c:extLst>
            <c:ext xmlns:c16="http://schemas.microsoft.com/office/drawing/2014/chart" uri="{C3380CC4-5D6E-409C-BE32-E72D297353CC}">
              <c16:uniqueId val="{00000011-7C75-4A4D-A1D6-A762F26FD93F}"/>
            </c:ext>
          </c:extLst>
        </c:ser>
        <c:dLbls>
          <c:showLegendKey val="0"/>
          <c:showVal val="0"/>
          <c:showCatName val="0"/>
          <c:showSerName val="0"/>
          <c:showPercent val="0"/>
          <c:showBubbleSize val="0"/>
        </c:dLbls>
        <c:gapWidth val="20"/>
        <c:overlap val="100"/>
        <c:axId val="88749568"/>
        <c:axId val="88751104"/>
      </c:barChart>
      <c:catAx>
        <c:axId val="887495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751104"/>
        <c:crosses val="autoZero"/>
        <c:auto val="1"/>
        <c:lblAlgn val="ctr"/>
        <c:lblOffset val="100"/>
        <c:tickLblSkip val="1"/>
        <c:tickMarkSkip val="1"/>
        <c:noMultiLvlLbl val="0"/>
      </c:catAx>
      <c:valAx>
        <c:axId val="887511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749568"/>
        <c:crosses val="autoZero"/>
        <c:crossBetween val="between"/>
      </c:valAx>
      <c:spPr>
        <a:noFill/>
        <a:ln w="25400">
          <a:noFill/>
        </a:ln>
      </c:spPr>
    </c:plotArea>
    <c:legend>
      <c:legendPos val="r"/>
      <c:layout>
        <c:manualLayout>
          <c:xMode val="edge"/>
          <c:yMode val="edge"/>
          <c:x val="0.8629524396799797"/>
          <c:y val="0.21671018276762402"/>
          <c:w val="0.1149599974701957"/>
          <c:h val="0.4073107049608355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2631578947368421"/>
          <c:y val="2.2123893805309734E-2"/>
        </c:manualLayout>
      </c:layout>
      <c:overlay val="0"/>
      <c:spPr>
        <a:noFill/>
        <a:ln w="25400">
          <a:noFill/>
        </a:ln>
      </c:spPr>
    </c:title>
    <c:autoTitleDeleted val="0"/>
    <c:plotArea>
      <c:layout>
        <c:manualLayout>
          <c:layoutTarget val="inner"/>
          <c:xMode val="edge"/>
          <c:yMode val="edge"/>
          <c:x val="0.15037593984962405"/>
          <c:y val="0.12831886130838052"/>
          <c:w val="0.68721804511278195"/>
          <c:h val="0.7477892262453899"/>
        </c:manualLayout>
      </c:layout>
      <c:barChart>
        <c:barDir val="bar"/>
        <c:grouping val="percentStacked"/>
        <c:varyColors val="0"/>
        <c:ser>
          <c:idx val="0"/>
          <c:order val="0"/>
          <c:tx>
            <c:strRef>
              <c:f>'46（問37）'!$BH$28</c:f>
              <c:strCache>
                <c:ptCount val="1"/>
                <c:pt idx="0">
                  <c:v>策定した</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6.07446291435794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18-4FDE-8CDF-EB65494D7564}"/>
                </c:ext>
              </c:extLst>
            </c:dLbl>
            <c:dLbl>
              <c:idx val="5"/>
              <c:layout>
                <c:manualLayout>
                  <c:x val="6.015037593984943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C0-4A47-BF3A-8E1E799C8323}"/>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'46（問37）'!$BG$29:$BG$34</c:f>
              <c:strCache>
                <c:ptCount val="6"/>
                <c:pt idx="0">
                  <c:v>100人以上</c:v>
                </c:pt>
                <c:pt idx="1">
                  <c:v>50～99人</c:v>
                </c:pt>
                <c:pt idx="2">
                  <c:v>30～49人</c:v>
                </c:pt>
                <c:pt idx="3">
                  <c:v>10～29人</c:v>
                </c:pt>
                <c:pt idx="4">
                  <c:v>5～9人</c:v>
                </c:pt>
                <c:pt idx="5">
                  <c:v>1～4人</c:v>
                </c:pt>
              </c:strCache>
            </c:strRef>
          </c:cat>
          <c:val>
            <c:numRef>
              <c:f>'46（問37）'!$BH$29:$BH$34</c:f>
              <c:numCache>
                <c:formatCode>0.0%</c:formatCode>
                <c:ptCount val="6"/>
                <c:pt idx="0">
                  <c:v>0.5625</c:v>
                </c:pt>
                <c:pt idx="1">
                  <c:v>0.1111111111111111</c:v>
                </c:pt>
                <c:pt idx="2">
                  <c:v>5.9523809523809521E-2</c:v>
                </c:pt>
                <c:pt idx="3">
                  <c:v>3.896103896103896E-2</c:v>
                </c:pt>
                <c:pt idx="4">
                  <c:v>1.7587939698492462E-2</c:v>
                </c:pt>
                <c:pt idx="5">
                  <c:v>4.7846889952153108E-3</c:v>
                </c:pt>
              </c:numCache>
            </c:numRef>
          </c:val>
          <c:extLst>
            <c:ext xmlns:c16="http://schemas.microsoft.com/office/drawing/2014/chart" uri="{C3380CC4-5D6E-409C-BE32-E72D297353CC}">
              <c16:uniqueId val="{00000001-5C18-4FDE-8CDF-EB65494D7564}"/>
            </c:ext>
          </c:extLst>
        </c:ser>
        <c:ser>
          <c:idx val="1"/>
          <c:order val="1"/>
          <c:tx>
            <c:strRef>
              <c:f>'46（問37）'!$BI$28</c:f>
              <c:strCache>
                <c:ptCount val="1"/>
                <c:pt idx="0">
                  <c:v>策定中</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3"/>
              <c:layout>
                <c:manualLayout>
                  <c:x val="8.020050125313283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18-4FDE-8CDF-EB65494D7564}"/>
                </c:ext>
              </c:extLst>
            </c:dLbl>
            <c:dLbl>
              <c:idx val="4"/>
              <c:layout>
                <c:manualLayout>
                  <c:x val="2.80701754385964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18-4FDE-8CDF-EB65494D7564}"/>
                </c:ext>
              </c:extLst>
            </c:dLbl>
            <c:dLbl>
              <c:idx val="5"/>
              <c:layout>
                <c:manualLayout>
                  <c:x val="3.2704122511001875E-2"/>
                  <c:y val="5.96474113302208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18-4FDE-8CDF-EB65494D7564}"/>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'46（問37）'!$BG$29:$BG$34</c:f>
              <c:strCache>
                <c:ptCount val="6"/>
                <c:pt idx="0">
                  <c:v>100人以上</c:v>
                </c:pt>
                <c:pt idx="1">
                  <c:v>50～99人</c:v>
                </c:pt>
                <c:pt idx="2">
                  <c:v>30～49人</c:v>
                </c:pt>
                <c:pt idx="3">
                  <c:v>10～29人</c:v>
                </c:pt>
                <c:pt idx="4">
                  <c:v>5～9人</c:v>
                </c:pt>
                <c:pt idx="5">
                  <c:v>1～4人</c:v>
                </c:pt>
              </c:strCache>
            </c:strRef>
          </c:cat>
          <c:val>
            <c:numRef>
              <c:f>'46（問37）'!$BI$29:$BI$34</c:f>
              <c:numCache>
                <c:formatCode>0.0%</c:formatCode>
                <c:ptCount val="6"/>
                <c:pt idx="0">
                  <c:v>6.25E-2</c:v>
                </c:pt>
                <c:pt idx="1">
                  <c:v>0.1111111111111111</c:v>
                </c:pt>
                <c:pt idx="2">
                  <c:v>0.16666666666666666</c:v>
                </c:pt>
                <c:pt idx="3">
                  <c:v>5.7142857142857141E-2</c:v>
                </c:pt>
                <c:pt idx="4">
                  <c:v>5.7788944723618091E-2</c:v>
                </c:pt>
                <c:pt idx="5">
                  <c:v>5.2631578947368418E-2</c:v>
                </c:pt>
              </c:numCache>
            </c:numRef>
          </c:val>
          <c:extLst>
            <c:ext xmlns:c16="http://schemas.microsoft.com/office/drawing/2014/chart" uri="{C3380CC4-5D6E-409C-BE32-E72D297353CC}">
              <c16:uniqueId val="{00000005-5C18-4FDE-8CDF-EB65494D7564}"/>
            </c:ext>
          </c:extLst>
        </c:ser>
        <c:ser>
          <c:idx val="2"/>
          <c:order val="2"/>
          <c:tx>
            <c:strRef>
              <c:f>'46（問37）'!$BJ$28</c:f>
              <c:strCache>
                <c:ptCount val="1"/>
                <c:pt idx="0">
                  <c:v>策定しない</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0619072615923009E-2"/>
                  <c:y val="-4.696590839735556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18-4FDE-8CDF-EB65494D7564}"/>
                </c:ext>
              </c:extLst>
            </c:dLbl>
            <c:dLbl>
              <c:idx val="5"/>
              <c:layout>
                <c:manualLayout>
                  <c:x val="3.20802005012530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18-4FDE-8CDF-EB65494D7564}"/>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'46（問37）'!$BG$29:$BG$34</c:f>
              <c:strCache>
                <c:ptCount val="6"/>
                <c:pt idx="0">
                  <c:v>100人以上</c:v>
                </c:pt>
                <c:pt idx="1">
                  <c:v>50～99人</c:v>
                </c:pt>
                <c:pt idx="2">
                  <c:v>30～49人</c:v>
                </c:pt>
                <c:pt idx="3">
                  <c:v>10～29人</c:v>
                </c:pt>
                <c:pt idx="4">
                  <c:v>5～9人</c:v>
                </c:pt>
                <c:pt idx="5">
                  <c:v>1～4人</c:v>
                </c:pt>
              </c:strCache>
            </c:strRef>
          </c:cat>
          <c:val>
            <c:numRef>
              <c:f>'46（問37）'!$BJ$29:$BJ$34</c:f>
              <c:numCache>
                <c:formatCode>0.0%</c:formatCode>
                <c:ptCount val="6"/>
                <c:pt idx="0">
                  <c:v>0.1875</c:v>
                </c:pt>
                <c:pt idx="1">
                  <c:v>0.48148148148148145</c:v>
                </c:pt>
                <c:pt idx="2">
                  <c:v>0.30952380952380953</c:v>
                </c:pt>
                <c:pt idx="3">
                  <c:v>0.35844155844155845</c:v>
                </c:pt>
                <c:pt idx="4">
                  <c:v>0.30904522613065327</c:v>
                </c:pt>
                <c:pt idx="5">
                  <c:v>0.35885167464114831</c:v>
                </c:pt>
              </c:numCache>
            </c:numRef>
          </c:val>
          <c:extLst>
            <c:ext xmlns:c16="http://schemas.microsoft.com/office/drawing/2014/chart" uri="{C3380CC4-5D6E-409C-BE32-E72D297353CC}">
              <c16:uniqueId val="{00000008-5C18-4FDE-8CDF-EB65494D7564}"/>
            </c:ext>
          </c:extLst>
        </c:ser>
        <c:ser>
          <c:idx val="3"/>
          <c:order val="3"/>
          <c:tx>
            <c:strRef>
              <c:f>'46（問37）'!$BK$28</c:f>
              <c:strCache>
                <c:ptCount val="1"/>
                <c:pt idx="0">
                  <c:v>知らない</c:v>
                </c:pt>
              </c:strCache>
            </c:strRef>
          </c:tx>
          <c:spPr>
            <a:solidFill>
              <a:srgbClr val="FFFFFF"/>
            </a:solidFill>
            <a:ln w="12700">
              <a:solidFill>
                <a:srgbClr val="000000"/>
              </a:solidFill>
              <a:prstDash val="solid"/>
            </a:ln>
          </c:spPr>
          <c:invertIfNegative val="0"/>
          <c:dLbls>
            <c:dLbl>
              <c:idx val="0"/>
              <c:layout>
                <c:manualLayout>
                  <c:x val="-2.6287766660746353E-3"/>
                  <c:y val="-4.645437019487608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C18-4FDE-8CDF-EB65494D7564}"/>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'46（問37）'!$BG$29:$BG$34</c:f>
              <c:strCache>
                <c:ptCount val="6"/>
                <c:pt idx="0">
                  <c:v>100人以上</c:v>
                </c:pt>
                <c:pt idx="1">
                  <c:v>50～99人</c:v>
                </c:pt>
                <c:pt idx="2">
                  <c:v>30～49人</c:v>
                </c:pt>
                <c:pt idx="3">
                  <c:v>10～29人</c:v>
                </c:pt>
                <c:pt idx="4">
                  <c:v>5～9人</c:v>
                </c:pt>
                <c:pt idx="5">
                  <c:v>1～4人</c:v>
                </c:pt>
              </c:strCache>
            </c:strRef>
          </c:cat>
          <c:val>
            <c:numRef>
              <c:f>'46（問37）'!$BK$29:$BK$34</c:f>
              <c:numCache>
                <c:formatCode>0.0%</c:formatCode>
                <c:ptCount val="6"/>
                <c:pt idx="0">
                  <c:v>0.125</c:v>
                </c:pt>
                <c:pt idx="1">
                  <c:v>0.29629629629629628</c:v>
                </c:pt>
                <c:pt idx="2">
                  <c:v>0.44047619047619047</c:v>
                </c:pt>
                <c:pt idx="3">
                  <c:v>0.47792207792207791</c:v>
                </c:pt>
                <c:pt idx="4">
                  <c:v>0.51758793969849248</c:v>
                </c:pt>
                <c:pt idx="5">
                  <c:v>0.46889952153110048</c:v>
                </c:pt>
              </c:numCache>
            </c:numRef>
          </c:val>
          <c:extLst>
            <c:ext xmlns:c16="http://schemas.microsoft.com/office/drawing/2014/chart" uri="{C3380CC4-5D6E-409C-BE32-E72D297353CC}">
              <c16:uniqueId val="{0000000A-5C18-4FDE-8CDF-EB65494D7564}"/>
            </c:ext>
          </c:extLst>
        </c:ser>
        <c:ser>
          <c:idx val="4"/>
          <c:order val="4"/>
          <c:tx>
            <c:strRef>
              <c:f>'46（問37）'!$BL$28</c:f>
              <c:strCache>
                <c:ptCount val="1"/>
                <c:pt idx="0">
                  <c:v>無回答</c:v>
                </c:pt>
              </c:strCache>
            </c:strRef>
          </c:tx>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6.01503759398496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C18-4FDE-8CDF-EB65494D7564}"/>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'46（問37）'!$BG$29:$BG$34</c:f>
              <c:strCache>
                <c:ptCount val="6"/>
                <c:pt idx="0">
                  <c:v>100人以上</c:v>
                </c:pt>
                <c:pt idx="1">
                  <c:v>50～99人</c:v>
                </c:pt>
                <c:pt idx="2">
                  <c:v>30～49人</c:v>
                </c:pt>
                <c:pt idx="3">
                  <c:v>10～29人</c:v>
                </c:pt>
                <c:pt idx="4">
                  <c:v>5～9人</c:v>
                </c:pt>
                <c:pt idx="5">
                  <c:v>1～4人</c:v>
                </c:pt>
              </c:strCache>
            </c:strRef>
          </c:cat>
          <c:val>
            <c:numRef>
              <c:f>'46（問37）'!$BL$29:$BL$34</c:f>
              <c:numCache>
                <c:formatCode>0.0%</c:formatCode>
                <c:ptCount val="6"/>
                <c:pt idx="0">
                  <c:v>6.25E-2</c:v>
                </c:pt>
                <c:pt idx="1">
                  <c:v>0</c:v>
                </c:pt>
                <c:pt idx="2">
                  <c:v>2.3809523809523808E-2</c:v>
                </c:pt>
                <c:pt idx="3">
                  <c:v>6.7532467532467527E-2</c:v>
                </c:pt>
                <c:pt idx="4">
                  <c:v>9.7989949748743713E-2</c:v>
                </c:pt>
                <c:pt idx="5">
                  <c:v>0.11483253588516747</c:v>
                </c:pt>
              </c:numCache>
            </c:numRef>
          </c:val>
          <c:extLst>
            <c:ext xmlns:c16="http://schemas.microsoft.com/office/drawing/2014/chart" uri="{C3380CC4-5D6E-409C-BE32-E72D297353CC}">
              <c16:uniqueId val="{0000000C-5C18-4FDE-8CDF-EB65494D7564}"/>
            </c:ext>
          </c:extLst>
        </c:ser>
        <c:dLbls>
          <c:showLegendKey val="0"/>
          <c:showVal val="0"/>
          <c:showCatName val="0"/>
          <c:showSerName val="0"/>
          <c:showPercent val="0"/>
          <c:showBubbleSize val="0"/>
        </c:dLbls>
        <c:gapWidth val="30"/>
        <c:overlap val="100"/>
        <c:axId val="102261120"/>
        <c:axId val="102262656"/>
      </c:barChart>
      <c:catAx>
        <c:axId val="1022611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262656"/>
        <c:crosses val="autoZero"/>
        <c:auto val="1"/>
        <c:lblAlgn val="ctr"/>
        <c:lblOffset val="100"/>
        <c:tickLblSkip val="1"/>
        <c:tickMarkSkip val="1"/>
        <c:noMultiLvlLbl val="0"/>
      </c:catAx>
      <c:valAx>
        <c:axId val="1022626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261120"/>
        <c:crosses val="autoZero"/>
        <c:crossBetween val="between"/>
      </c:valAx>
      <c:spPr>
        <a:noFill/>
        <a:ln w="25400">
          <a:noFill/>
        </a:ln>
      </c:spPr>
    </c:plotArea>
    <c:legend>
      <c:legendPos val="r"/>
      <c:layout>
        <c:manualLayout>
          <c:xMode val="edge"/>
          <c:yMode val="edge"/>
          <c:x val="0.86315789473684212"/>
          <c:y val="0.23451373887998511"/>
          <c:w val="0.12481203007518793"/>
          <c:h val="0.5353991591758995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7.1358748778103623E-2"/>
          <c:y val="6.0747663551401869E-2"/>
        </c:manualLayout>
      </c:layout>
      <c:overlay val="0"/>
      <c:spPr>
        <a:noFill/>
        <a:ln w="25400">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8963831867057673"/>
          <c:y val="0.14018740648073197"/>
          <c:w val="0.51221896383186705"/>
          <c:h val="0.80373782716412789"/>
        </c:manualLayout>
      </c:layout>
      <c:pie3DChart>
        <c:varyColors val="1"/>
        <c:ser>
          <c:idx val="0"/>
          <c:order val="0"/>
          <c:tx>
            <c:strRef>
              <c:f>'47（問28）'!$BC$6</c:f>
              <c:strCache>
                <c:ptCount val="1"/>
                <c:pt idx="0">
                  <c:v>全　体</c:v>
                </c:pt>
              </c:strCache>
            </c:strRef>
          </c:tx>
          <c:spPr>
            <a:solidFill>
              <a:srgbClr val="FFFFFF"/>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8BBF-4653-B724-A85666131C16}"/>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8BBF-4653-B724-A85666131C16}"/>
              </c:ext>
            </c:extLst>
          </c:dPt>
          <c:dPt>
            <c:idx val="2"/>
            <c:bubble3D val="0"/>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8BBF-4653-B724-A85666131C16}"/>
              </c:ext>
            </c:extLst>
          </c:dPt>
          <c:dLbls>
            <c:dLbl>
              <c:idx val="0"/>
              <c:layout>
                <c:manualLayout>
                  <c:x val="3.1680790634294205E-4"/>
                  <c:y val="-0.40825962175288838"/>
                </c:manualLayout>
              </c:layout>
              <c:numFmt formatCode="0.0%" sourceLinked="0"/>
              <c:spPr>
                <a:noFill/>
                <a:ln w="25400">
                  <a:noFill/>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manualLayout>
                      <c:w val="0.25734099953048389"/>
                      <c:h val="0.19813084112149532"/>
                    </c:manualLayout>
                  </c15:layout>
                </c:ext>
                <c:ext xmlns:c16="http://schemas.microsoft.com/office/drawing/2014/chart" uri="{C3380CC4-5D6E-409C-BE32-E72D297353CC}">
                  <c16:uniqueId val="{00000001-8BBF-4653-B724-A85666131C16}"/>
                </c:ext>
              </c:extLst>
            </c:dLbl>
            <c:dLbl>
              <c:idx val="1"/>
              <c:layout>
                <c:manualLayout>
                  <c:x val="-1.9550342130987292E-2"/>
                  <c:y val="0.1283660804081732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BBF-4653-B724-A85666131C16}"/>
                </c:ext>
              </c:extLst>
            </c:dLbl>
            <c:dLbl>
              <c:idx val="2"/>
              <c:layout>
                <c:manualLayout>
                  <c:x val="0.1100770468207603"/>
                  <c:y val="6.125052125493659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BBF-4653-B724-A85666131C16}"/>
                </c:ext>
              </c:extLst>
            </c:dLbl>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'47（問28）'!$BD$5:$BF$5</c:f>
              <c:strCache>
                <c:ptCount val="3"/>
                <c:pt idx="0">
                  <c:v>実施している</c:v>
                </c:pt>
                <c:pt idx="1">
                  <c:v>実施していない</c:v>
                </c:pt>
                <c:pt idx="2">
                  <c:v>無回答</c:v>
                </c:pt>
              </c:strCache>
            </c:strRef>
          </c:cat>
          <c:val>
            <c:numRef>
              <c:f>'47（問28）'!$BD$6:$BF$6</c:f>
              <c:numCache>
                <c:formatCode>0.0%</c:formatCode>
                <c:ptCount val="3"/>
                <c:pt idx="0">
                  <c:v>0.46559428060768543</c:v>
                </c:pt>
                <c:pt idx="1">
                  <c:v>0.43342269883824841</c:v>
                </c:pt>
                <c:pt idx="2">
                  <c:v>0.10098302055406613</c:v>
                </c:pt>
              </c:numCache>
            </c:numRef>
          </c:val>
          <c:extLst>
            <c:ext xmlns:c16="http://schemas.microsoft.com/office/drawing/2014/chart" uri="{C3380CC4-5D6E-409C-BE32-E72D297353CC}">
              <c16:uniqueId val="{00000006-8BBF-4653-B724-A85666131C16}"/>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27955449850294"/>
          <c:y val="0.54118380062305294"/>
          <c:w val="0.25374404445778587"/>
          <c:h val="0.26018691588785048"/>
        </c:manualLayout>
      </c:layout>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8872180451127817"/>
          <c:y val="1.5424164524421594E-2"/>
        </c:manualLayout>
      </c:layout>
      <c:overlay val="0"/>
      <c:spPr>
        <a:noFill/>
        <a:ln w="25400">
          <a:noFill/>
        </a:ln>
      </c:spPr>
    </c:title>
    <c:autoTitleDeleted val="0"/>
    <c:plotArea>
      <c:layout>
        <c:manualLayout>
          <c:layoutTarget val="inner"/>
          <c:xMode val="edge"/>
          <c:yMode val="edge"/>
          <c:x val="0.1548872180451128"/>
          <c:y val="7.4550128534704371E-2"/>
          <c:w val="0.70375939849624058"/>
          <c:h val="0.85347043701799485"/>
        </c:manualLayout>
      </c:layout>
      <c:barChart>
        <c:barDir val="bar"/>
        <c:grouping val="percentStacked"/>
        <c:varyColors val="0"/>
        <c:ser>
          <c:idx val="0"/>
          <c:order val="0"/>
          <c:tx>
            <c:strRef>
              <c:f>'47（問28）'!$BD$10</c:f>
              <c:strCache>
                <c:ptCount val="1"/>
                <c:pt idx="0">
                  <c:v>実施している</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2.60651629072681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B5-40E6-928C-9E949C781FB5}"/>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'47（問28）'!$BC$11:$BC$23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'47（問28）'!$BD$11:$BD$23</c:f>
              <c:numCache>
                <c:formatCode>0.0%</c:formatCode>
                <c:ptCount val="13"/>
                <c:pt idx="0">
                  <c:v>0</c:v>
                </c:pt>
                <c:pt idx="1">
                  <c:v>0.41007194244604317</c:v>
                </c:pt>
                <c:pt idx="2">
                  <c:v>0.53676470588235292</c:v>
                </c:pt>
                <c:pt idx="3">
                  <c:v>0.62962962962962965</c:v>
                </c:pt>
                <c:pt idx="4">
                  <c:v>0.6</c:v>
                </c:pt>
                <c:pt idx="5">
                  <c:v>0.29268292682926828</c:v>
                </c:pt>
                <c:pt idx="6">
                  <c:v>0.33333333333333331</c:v>
                </c:pt>
                <c:pt idx="7">
                  <c:v>0.5</c:v>
                </c:pt>
                <c:pt idx="8">
                  <c:v>0.40782122905027934</c:v>
                </c:pt>
                <c:pt idx="9">
                  <c:v>0.60869565217391308</c:v>
                </c:pt>
                <c:pt idx="10">
                  <c:v>0.72727272727272729</c:v>
                </c:pt>
                <c:pt idx="11">
                  <c:v>0.42948717948717946</c:v>
                </c:pt>
                <c:pt idx="12">
                  <c:v>0.42396313364055299</c:v>
                </c:pt>
              </c:numCache>
            </c:numRef>
          </c:val>
          <c:extLst>
            <c:ext xmlns:c16="http://schemas.microsoft.com/office/drawing/2014/chart" uri="{C3380CC4-5D6E-409C-BE32-E72D297353CC}">
              <c16:uniqueId val="{00000001-33B5-40E6-928C-9E949C781FB5}"/>
            </c:ext>
          </c:extLst>
        </c:ser>
        <c:ser>
          <c:idx val="1"/>
          <c:order val="1"/>
          <c:tx>
            <c:strRef>
              <c:f>'47（問28）'!$BE$10</c:f>
              <c:strCache>
                <c:ptCount val="1"/>
                <c:pt idx="0">
                  <c:v>実施していない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'47（問28）'!$BC$11:$BC$23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'47（問28）'!$BE$11:$BE$23</c:f>
              <c:numCache>
                <c:formatCode>0.0%</c:formatCode>
                <c:ptCount val="13"/>
                <c:pt idx="0">
                  <c:v>0</c:v>
                </c:pt>
                <c:pt idx="1">
                  <c:v>0.48201438848920863</c:v>
                </c:pt>
                <c:pt idx="2">
                  <c:v>0.28676470588235292</c:v>
                </c:pt>
                <c:pt idx="3">
                  <c:v>0.33333333333333331</c:v>
                </c:pt>
                <c:pt idx="4">
                  <c:v>0.31612903225806449</c:v>
                </c:pt>
                <c:pt idx="5">
                  <c:v>0.58536585365853655</c:v>
                </c:pt>
                <c:pt idx="6">
                  <c:v>0.53333333333333333</c:v>
                </c:pt>
                <c:pt idx="7">
                  <c:v>0.45</c:v>
                </c:pt>
                <c:pt idx="8">
                  <c:v>0.4972067039106145</c:v>
                </c:pt>
                <c:pt idx="9">
                  <c:v>0.34782608695652173</c:v>
                </c:pt>
                <c:pt idx="10">
                  <c:v>0.18181818181818182</c:v>
                </c:pt>
                <c:pt idx="11">
                  <c:v>0.47435897435897434</c:v>
                </c:pt>
                <c:pt idx="12">
                  <c:v>0.49308755760368661</c:v>
                </c:pt>
              </c:numCache>
            </c:numRef>
          </c:val>
          <c:extLst>
            <c:ext xmlns:c16="http://schemas.microsoft.com/office/drawing/2014/chart" uri="{C3380CC4-5D6E-409C-BE32-E72D297353CC}">
              <c16:uniqueId val="{00000002-33B5-40E6-928C-9E949C781FB5}"/>
            </c:ext>
          </c:extLst>
        </c:ser>
        <c:ser>
          <c:idx val="2"/>
          <c:order val="2"/>
          <c:tx>
            <c:strRef>
              <c:f>'47（問28）'!$BF$10</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0050125313283208E-3"/>
                  <c:y val="-3.39989920212591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B5-40E6-928C-9E949C781FB5}"/>
                </c:ext>
              </c:extLst>
            </c:dLbl>
            <c:dLbl>
              <c:idx val="2"/>
              <c:layout>
                <c:manualLayout>
                  <c:x val="-2.0050125313283208E-3"/>
                  <c:y val="-1.219160202663261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B5-40E6-928C-9E949C781FB5}"/>
                </c:ext>
              </c:extLst>
            </c:dLbl>
            <c:dLbl>
              <c:idx val="8"/>
              <c:layout>
                <c:manualLayout>
                  <c:x val="-6.0150375939851094E-3"/>
                  <c:y val="3.39989920212591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B5-40E6-928C-9E949C781FB5}"/>
                </c:ext>
              </c:extLst>
            </c:dLbl>
            <c:dLbl>
              <c:idx val="9"/>
              <c:layout>
                <c:manualLayout>
                  <c:x val="1.403508771929824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3B5-40E6-928C-9E949C781FB5}"/>
                </c:ext>
              </c:extLst>
            </c:dLbl>
            <c:dLbl>
              <c:idx val="11"/>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B5-40E6-928C-9E949C781FB5}"/>
                </c:ext>
              </c:extLst>
            </c:dLbl>
            <c:dLbl>
              <c:idx val="12"/>
              <c:layout>
                <c:manualLayout>
                  <c:x val="-1.2030075187969926E-2"/>
                  <c:y val="7.487842074603517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3B5-40E6-928C-9E949C781FB5}"/>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'47（問28）'!$BC$11:$BC$23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'47（問28）'!$BF$11:$BF$23</c:f>
              <c:numCache>
                <c:formatCode>0.0%</c:formatCode>
                <c:ptCount val="13"/>
                <c:pt idx="0">
                  <c:v>0</c:v>
                </c:pt>
                <c:pt idx="1">
                  <c:v>0.1079136690647482</c:v>
                </c:pt>
                <c:pt idx="2">
                  <c:v>0.17647058823529413</c:v>
                </c:pt>
                <c:pt idx="3">
                  <c:v>3.7037037037037035E-2</c:v>
                </c:pt>
                <c:pt idx="4">
                  <c:v>8.387096774193549E-2</c:v>
                </c:pt>
                <c:pt idx="5">
                  <c:v>0.12195121951219512</c:v>
                </c:pt>
                <c:pt idx="6">
                  <c:v>0.13333333333333333</c:v>
                </c:pt>
                <c:pt idx="7">
                  <c:v>0.05</c:v>
                </c:pt>
                <c:pt idx="8">
                  <c:v>9.4972067039106142E-2</c:v>
                </c:pt>
                <c:pt idx="9">
                  <c:v>4.3478260869565216E-2</c:v>
                </c:pt>
                <c:pt idx="10">
                  <c:v>9.0909090909090912E-2</c:v>
                </c:pt>
                <c:pt idx="11">
                  <c:v>9.6153846153846159E-2</c:v>
                </c:pt>
                <c:pt idx="12">
                  <c:v>8.294930875576037E-2</c:v>
                </c:pt>
              </c:numCache>
            </c:numRef>
          </c:val>
          <c:extLst>
            <c:ext xmlns:c16="http://schemas.microsoft.com/office/drawing/2014/chart" uri="{C3380CC4-5D6E-409C-BE32-E72D297353CC}">
              <c16:uniqueId val="{00000009-33B5-40E6-928C-9E949C781FB5}"/>
            </c:ext>
          </c:extLst>
        </c:ser>
        <c:dLbls>
          <c:showLegendKey val="0"/>
          <c:showVal val="0"/>
          <c:showCatName val="0"/>
          <c:showSerName val="0"/>
          <c:showPercent val="0"/>
          <c:showBubbleSize val="0"/>
        </c:dLbls>
        <c:gapWidth val="30"/>
        <c:overlap val="100"/>
        <c:axId val="103704448"/>
        <c:axId val="103705984"/>
      </c:barChart>
      <c:catAx>
        <c:axId val="10370444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705984"/>
        <c:crosses val="autoZero"/>
        <c:auto val="1"/>
        <c:lblAlgn val="ctr"/>
        <c:lblOffset val="100"/>
        <c:tickLblSkip val="1"/>
        <c:tickMarkSkip val="1"/>
        <c:noMultiLvlLbl val="0"/>
      </c:catAx>
      <c:valAx>
        <c:axId val="103705984"/>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704448"/>
        <c:crosses val="autoZero"/>
        <c:crossBetween val="between"/>
        <c:majorUnit val="0.2"/>
      </c:valAx>
      <c:spPr>
        <a:solidFill>
          <a:srgbClr val="FFFFFF"/>
        </a:solidFill>
        <a:ln w="12700">
          <a:solidFill>
            <a:srgbClr val="FFFFFF"/>
          </a:solidFill>
          <a:prstDash val="solid"/>
        </a:ln>
      </c:spPr>
    </c:plotArea>
    <c:legend>
      <c:legendPos val="r"/>
      <c:layout>
        <c:manualLayout>
          <c:xMode val="edge"/>
          <c:yMode val="edge"/>
          <c:x val="0.89423558897243105"/>
          <c:y val="0.2262210796915167"/>
          <c:w val="8.7719298245614086E-2"/>
          <c:h val="0.4104541559554413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000015907102521"/>
          <c:y val="1.2437810945273632E-2"/>
        </c:manualLayout>
      </c:layout>
      <c:overlay val="0"/>
      <c:spPr>
        <a:noFill/>
        <a:ln w="25400">
          <a:noFill/>
        </a:ln>
      </c:spPr>
    </c:title>
    <c:autoTitleDeleted val="0"/>
    <c:plotArea>
      <c:layout>
        <c:manualLayout>
          <c:layoutTarget val="inner"/>
          <c:xMode val="edge"/>
          <c:yMode val="edge"/>
          <c:x val="0.14848506818931728"/>
          <c:y val="6.7164342264124363E-2"/>
          <c:w val="0.73030411089031555"/>
          <c:h val="0.86318617650559826"/>
        </c:manualLayout>
      </c:layout>
      <c:barChart>
        <c:barDir val="bar"/>
        <c:grouping val="percentStacked"/>
        <c:varyColors val="0"/>
        <c:ser>
          <c:idx val="0"/>
          <c:order val="0"/>
          <c:tx>
            <c:strRef>
              <c:f>'27（問24）'!$BD$10</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5"/>
              <c:layout>
                <c:manualLayout>
                  <c:x val="-7.0552771812614334E-3"/>
                  <c:y val="-1.4737336937360442E-3"/>
                </c:manualLayout>
              </c:layout>
              <c:numFmt formatCode="0.0%;\-#;;" sourceLinked="0"/>
              <c:spPr>
                <a:solidFill>
                  <a:schemeClr val="bg1"/>
                </a:solidFill>
                <a:ln w="3175">
                  <a:solidFill>
                    <a:schemeClr val="tx1"/>
                  </a:solidFill>
                  <a:prstDash val="solid"/>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CC-428A-8A61-BA23A68238AC}"/>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'27（問24）'!$BC$11:$BC$23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'27（問24）'!$BD$11:$BD$23</c:f>
              <c:numCache>
                <c:formatCode>0.0%</c:formatCode>
                <c:ptCount val="13"/>
                <c:pt idx="0">
                  <c:v>0</c:v>
                </c:pt>
                <c:pt idx="1">
                  <c:v>0.5611510791366906</c:v>
                </c:pt>
                <c:pt idx="2">
                  <c:v>0.51470588235294112</c:v>
                </c:pt>
                <c:pt idx="3">
                  <c:v>0.55555555555555558</c:v>
                </c:pt>
                <c:pt idx="4">
                  <c:v>0.56129032258064515</c:v>
                </c:pt>
                <c:pt idx="5">
                  <c:v>0.43902439024390244</c:v>
                </c:pt>
                <c:pt idx="6">
                  <c:v>0.33333333333333331</c:v>
                </c:pt>
                <c:pt idx="7">
                  <c:v>0.5</c:v>
                </c:pt>
                <c:pt idx="8">
                  <c:v>0.45810055865921789</c:v>
                </c:pt>
                <c:pt idx="9">
                  <c:v>0.47826086956521741</c:v>
                </c:pt>
                <c:pt idx="10">
                  <c:v>0.54545454545454541</c:v>
                </c:pt>
                <c:pt idx="11">
                  <c:v>0.62179487179487181</c:v>
                </c:pt>
                <c:pt idx="12">
                  <c:v>0.59447004608294929</c:v>
                </c:pt>
              </c:numCache>
            </c:numRef>
          </c:val>
          <c:extLst>
            <c:ext xmlns:c16="http://schemas.microsoft.com/office/drawing/2014/chart" uri="{C3380CC4-5D6E-409C-BE32-E72D297353CC}">
              <c16:uniqueId val="{00000001-8BCC-428A-8A61-BA23A68238AC}"/>
            </c:ext>
          </c:extLst>
        </c:ser>
        <c:ser>
          <c:idx val="1"/>
          <c:order val="1"/>
          <c:tx>
            <c:strRef>
              <c:f>'27（問24）'!$BE$10</c:f>
              <c:strCache>
                <c:ptCount val="1"/>
                <c:pt idx="0">
                  <c:v>なし</c:v>
                </c:pt>
              </c:strCache>
            </c:strRef>
          </c:tx>
          <c:spPr>
            <a:solidFill>
              <a:schemeClr val="bg1"/>
            </a:solidFill>
            <a:ln w="12700">
              <a:solidFill>
                <a:srgbClr val="000000"/>
              </a:solidFill>
              <a:prstDash val="solid"/>
            </a:ln>
          </c:spPr>
          <c:invertIfNegative val="0"/>
          <c:dLbls>
            <c:dLbl>
              <c:idx val="0"/>
              <c:layout>
                <c:manualLayout>
                  <c:x val="3.6490024051804543E-2"/>
                  <c:y val="-6.7674552627217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CC-428A-8A61-BA23A68238AC}"/>
                </c:ext>
              </c:extLst>
            </c:dLbl>
            <c:dLbl>
              <c:idx val="1"/>
              <c:layout>
                <c:manualLayout>
                  <c:x val="-1.010101010101010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CC-428A-8A61-BA23A68238AC}"/>
                </c:ext>
              </c:extLst>
            </c:dLbl>
            <c:dLbl>
              <c:idx val="2"/>
              <c:layout>
                <c:manualLayout>
                  <c:x val="-1.818181818181825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CC-428A-8A61-BA23A68238AC}"/>
                </c:ext>
              </c:extLst>
            </c:dLbl>
            <c:dLbl>
              <c:idx val="3"/>
              <c:layout>
                <c:manualLayout>
                  <c:x val="-1.212121212121212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CC-428A-8A61-BA23A68238AC}"/>
                </c:ext>
              </c:extLst>
            </c:dLbl>
            <c:dLbl>
              <c:idx val="5"/>
              <c:layout>
                <c:manualLayout>
                  <c:x val="-1.5887536785174579E-2"/>
                  <c:y val="-6.441553063878519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BCC-428A-8A61-BA23A68238AC}"/>
                </c:ext>
              </c:extLst>
            </c:dLbl>
            <c:dLbl>
              <c:idx val="6"/>
              <c:layout>
                <c:manualLayout>
                  <c:x val="-1.01010101010100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BCC-428A-8A61-BA23A68238AC}"/>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BCC-428A-8A61-BA23A68238AC}"/>
                </c:ext>
              </c:extLst>
            </c:dLbl>
            <c:dLbl>
              <c:idx val="8"/>
              <c:layout>
                <c:manualLayout>
                  <c:x val="-1.0101010101010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BCC-428A-8A61-BA23A68238AC}"/>
                </c:ext>
              </c:extLst>
            </c:dLbl>
            <c:dLbl>
              <c:idx val="9"/>
              <c:layout>
                <c:manualLayout>
                  <c:x val="-1.010101010101010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BCC-428A-8A61-BA23A68238AC}"/>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BCC-428A-8A61-BA23A68238AC}"/>
                </c:ext>
              </c:extLst>
            </c:dLbl>
            <c:dLbl>
              <c:idx val="11"/>
              <c:layout>
                <c:manualLayout>
                  <c:x val="-1.616161616161623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BCC-428A-8A61-BA23A68238AC}"/>
                </c:ext>
              </c:extLst>
            </c:dLbl>
            <c:dLbl>
              <c:idx val="12"/>
              <c:layout>
                <c:manualLayout>
                  <c:x val="-2.02021792730454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BCC-428A-8A61-BA23A68238AC}"/>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'27（問24）'!$BC$11:$BC$23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'27（問24）'!$BE$11:$BE$23</c:f>
              <c:numCache>
                <c:formatCode>0.0%</c:formatCode>
                <c:ptCount val="13"/>
                <c:pt idx="0">
                  <c:v>0</c:v>
                </c:pt>
                <c:pt idx="1">
                  <c:v>0.33812949640287771</c:v>
                </c:pt>
                <c:pt idx="2">
                  <c:v>0.33088235294117646</c:v>
                </c:pt>
                <c:pt idx="3">
                  <c:v>0.37037037037037035</c:v>
                </c:pt>
                <c:pt idx="4">
                  <c:v>0.32903225806451614</c:v>
                </c:pt>
                <c:pt idx="5">
                  <c:v>0.46341463414634149</c:v>
                </c:pt>
                <c:pt idx="6">
                  <c:v>0.66666666666666663</c:v>
                </c:pt>
                <c:pt idx="7">
                  <c:v>0.45</c:v>
                </c:pt>
                <c:pt idx="8">
                  <c:v>0.41340782122905029</c:v>
                </c:pt>
                <c:pt idx="9">
                  <c:v>0.47826086956521741</c:v>
                </c:pt>
                <c:pt idx="10">
                  <c:v>0.45454545454545453</c:v>
                </c:pt>
                <c:pt idx="11">
                  <c:v>0.25641025641025639</c:v>
                </c:pt>
                <c:pt idx="12">
                  <c:v>0.29953917050691242</c:v>
                </c:pt>
              </c:numCache>
            </c:numRef>
          </c:val>
          <c:extLst>
            <c:ext xmlns:c16="http://schemas.microsoft.com/office/drawing/2014/chart" uri="{C3380CC4-5D6E-409C-BE32-E72D297353CC}">
              <c16:uniqueId val="{0000000E-8BCC-428A-8A61-BA23A68238AC}"/>
            </c:ext>
          </c:extLst>
        </c:ser>
        <c:ser>
          <c:idx val="2"/>
          <c:order val="2"/>
          <c:tx>
            <c:strRef>
              <c:f>'27（問24）'!$BF$10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1"/>
              <c:layout>
                <c:manualLayout>
                  <c:x val="4.1035485322906101E-2"/>
                  <c:y val="-7.0116583460192166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BCC-428A-8A61-BA23A68238AC}"/>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'27（問24）'!$BC$11:$BC$23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'27（問24）'!$BF$11:$BF$23</c:f>
              <c:numCache>
                <c:formatCode>0.0%</c:formatCode>
                <c:ptCount val="13"/>
                <c:pt idx="0">
                  <c:v>0</c:v>
                </c:pt>
                <c:pt idx="1">
                  <c:v>0.10071942446043165</c:v>
                </c:pt>
                <c:pt idx="2">
                  <c:v>0.15441176470588236</c:v>
                </c:pt>
                <c:pt idx="3">
                  <c:v>7.407407407407407E-2</c:v>
                </c:pt>
                <c:pt idx="4">
                  <c:v>0.10967741935483871</c:v>
                </c:pt>
                <c:pt idx="5">
                  <c:v>9.7560975609756101E-2</c:v>
                </c:pt>
                <c:pt idx="6">
                  <c:v>0</c:v>
                </c:pt>
                <c:pt idx="7">
                  <c:v>0.05</c:v>
                </c:pt>
                <c:pt idx="8">
                  <c:v>0.12849162011173185</c:v>
                </c:pt>
                <c:pt idx="9">
                  <c:v>4.3478260869565216E-2</c:v>
                </c:pt>
                <c:pt idx="10">
                  <c:v>0</c:v>
                </c:pt>
                <c:pt idx="11">
                  <c:v>0.12179487179487179</c:v>
                </c:pt>
                <c:pt idx="12">
                  <c:v>0.10599078341013825</c:v>
                </c:pt>
              </c:numCache>
            </c:numRef>
          </c:val>
          <c:extLst>
            <c:ext xmlns:c16="http://schemas.microsoft.com/office/drawing/2014/chart" uri="{C3380CC4-5D6E-409C-BE32-E72D297353CC}">
              <c16:uniqueId val="{00000010-8BCC-428A-8A61-BA23A68238AC}"/>
            </c:ext>
          </c:extLst>
        </c:ser>
        <c:dLbls>
          <c:showLegendKey val="0"/>
          <c:showVal val="0"/>
          <c:showCatName val="0"/>
          <c:showSerName val="0"/>
          <c:showPercent val="0"/>
          <c:showBubbleSize val="0"/>
        </c:dLbls>
        <c:gapWidth val="30"/>
        <c:overlap val="100"/>
        <c:axId val="32839936"/>
        <c:axId val="32858112"/>
      </c:barChart>
      <c:catAx>
        <c:axId val="328399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858112"/>
        <c:crosses val="autoZero"/>
        <c:auto val="1"/>
        <c:lblAlgn val="ctr"/>
        <c:lblOffset val="100"/>
        <c:tickLblSkip val="1"/>
        <c:tickMarkSkip val="1"/>
        <c:noMultiLvlLbl val="0"/>
      </c:catAx>
      <c:valAx>
        <c:axId val="328581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839936"/>
        <c:crosses val="autoZero"/>
        <c:crossBetween val="between"/>
      </c:valAx>
      <c:spPr>
        <a:noFill/>
        <a:ln w="25400">
          <a:noFill/>
        </a:ln>
      </c:spPr>
    </c:plotArea>
    <c:legend>
      <c:legendPos val="r"/>
      <c:layout>
        <c:manualLayout>
          <c:xMode val="edge"/>
          <c:yMode val="edge"/>
          <c:x val="0.89848612105305015"/>
          <c:y val="0.41542393021767804"/>
          <c:w val="8.93940984649646E-2"/>
          <c:h val="0.1368161815593946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50598802395209586"/>
          <c:y val="2.2935779816513763E-2"/>
        </c:manualLayout>
      </c:layout>
      <c:overlay val="0"/>
      <c:spPr>
        <a:noFill/>
        <a:ln w="25400">
          <a:noFill/>
        </a:ln>
      </c:spPr>
    </c:title>
    <c:autoTitleDeleted val="0"/>
    <c:plotArea>
      <c:layout>
        <c:manualLayout>
          <c:layoutTarget val="inner"/>
          <c:xMode val="edge"/>
          <c:yMode val="edge"/>
          <c:x val="0.14520958083832336"/>
          <c:y val="0.11926605504587157"/>
          <c:w val="0.72005988023952094"/>
          <c:h val="0.75229357798165142"/>
        </c:manualLayout>
      </c:layout>
      <c:barChart>
        <c:barDir val="bar"/>
        <c:grouping val="percentStacked"/>
        <c:varyColors val="0"/>
        <c:ser>
          <c:idx val="0"/>
          <c:order val="0"/>
          <c:tx>
            <c:strRef>
              <c:f>'47（問28）'!$BD$29</c:f>
              <c:strCache>
                <c:ptCount val="1"/>
                <c:pt idx="0">
                  <c:v>実施している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'47（問28）'!$BC$30:$BC$35</c:f>
              <c:strCache>
                <c:ptCount val="6"/>
                <c:pt idx="0">
                  <c:v>100人以上</c:v>
                </c:pt>
                <c:pt idx="1">
                  <c:v>50～99人</c:v>
                </c:pt>
                <c:pt idx="2">
                  <c:v>30～49人</c:v>
                </c:pt>
                <c:pt idx="3">
                  <c:v>10～29人</c:v>
                </c:pt>
                <c:pt idx="4">
                  <c:v>5～9人</c:v>
                </c:pt>
                <c:pt idx="5">
                  <c:v>1～4人</c:v>
                </c:pt>
              </c:strCache>
            </c:strRef>
          </c:cat>
          <c:val>
            <c:numRef>
              <c:f>'47（問28）'!$BD$30:$BD$35</c:f>
              <c:numCache>
                <c:formatCode>0.0%</c:formatCode>
                <c:ptCount val="6"/>
                <c:pt idx="0">
                  <c:v>0.8125</c:v>
                </c:pt>
                <c:pt idx="1">
                  <c:v>0.88888888888888884</c:v>
                </c:pt>
                <c:pt idx="2">
                  <c:v>0.6785714285714286</c:v>
                </c:pt>
                <c:pt idx="3">
                  <c:v>0.50909090909090904</c:v>
                </c:pt>
                <c:pt idx="4">
                  <c:v>0.41959798994974873</c:v>
                </c:pt>
                <c:pt idx="5">
                  <c:v>0.30622009569377989</c:v>
                </c:pt>
              </c:numCache>
            </c:numRef>
          </c:val>
          <c:extLst>
            <c:ext xmlns:c16="http://schemas.microsoft.com/office/drawing/2014/chart" uri="{C3380CC4-5D6E-409C-BE32-E72D297353CC}">
              <c16:uniqueId val="{00000000-076F-472F-A315-2807BE0C0517}"/>
            </c:ext>
          </c:extLst>
        </c:ser>
        <c:ser>
          <c:idx val="1"/>
          <c:order val="1"/>
          <c:tx>
            <c:strRef>
              <c:f>'47（問28）'!$BE$29</c:f>
              <c:strCache>
                <c:ptCount val="1"/>
                <c:pt idx="0">
                  <c:v>実施していない</c:v>
                </c:pt>
              </c:strCache>
            </c:strRef>
          </c:tx>
          <c:spPr>
            <a:solidFill>
              <a:schemeClr val="bg1"/>
            </a:solidFill>
            <a:ln w="12700">
              <a:solidFill>
                <a:srgbClr val="000000"/>
              </a:solidFill>
              <a:prstDash val="solid"/>
            </a:ln>
          </c:spPr>
          <c:invertIfNegative val="0"/>
          <c:dLbls>
            <c:dLbl>
              <c:idx val="0"/>
              <c:layout>
                <c:manualLayout>
                  <c:x val="-1.3972055888223553E-2"/>
                  <c:y val="-1.121291837770568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6F-472F-A315-2807BE0C0517}"/>
                </c:ext>
              </c:extLst>
            </c:dLbl>
            <c:dLbl>
              <c:idx val="1"/>
              <c:layout>
                <c:manualLayout>
                  <c:x val="-1.39720558882235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00-4E81-8544-036C7282337D}"/>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'47（問28）'!$BC$30:$BC$35</c:f>
              <c:strCache>
                <c:ptCount val="6"/>
                <c:pt idx="0">
                  <c:v>100人以上</c:v>
                </c:pt>
                <c:pt idx="1">
                  <c:v>50～99人</c:v>
                </c:pt>
                <c:pt idx="2">
                  <c:v>30～49人</c:v>
                </c:pt>
                <c:pt idx="3">
                  <c:v>10～29人</c:v>
                </c:pt>
                <c:pt idx="4">
                  <c:v>5～9人</c:v>
                </c:pt>
                <c:pt idx="5">
                  <c:v>1～4人</c:v>
                </c:pt>
              </c:strCache>
            </c:strRef>
          </c:cat>
          <c:val>
            <c:numRef>
              <c:f>'47（問28）'!$BE$30:$BE$35</c:f>
              <c:numCache>
                <c:formatCode>0.0%</c:formatCode>
                <c:ptCount val="6"/>
                <c:pt idx="0">
                  <c:v>0.1875</c:v>
                </c:pt>
                <c:pt idx="1">
                  <c:v>0.1111111111111111</c:v>
                </c:pt>
                <c:pt idx="2">
                  <c:v>0.29761904761904762</c:v>
                </c:pt>
                <c:pt idx="3">
                  <c:v>0.40779220779220782</c:v>
                </c:pt>
                <c:pt idx="4">
                  <c:v>0.46231155778894473</c:v>
                </c:pt>
                <c:pt idx="5">
                  <c:v>0.54066985645933019</c:v>
                </c:pt>
              </c:numCache>
            </c:numRef>
          </c:val>
          <c:extLst>
            <c:ext xmlns:c16="http://schemas.microsoft.com/office/drawing/2014/chart" uri="{C3380CC4-5D6E-409C-BE32-E72D297353CC}">
              <c16:uniqueId val="{00000002-076F-472F-A315-2807BE0C0517}"/>
            </c:ext>
          </c:extLst>
        </c:ser>
        <c:ser>
          <c:idx val="2"/>
          <c:order val="2"/>
          <c:tx>
            <c:strRef>
              <c:f>'47（問28）'!$BF$29</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1976047904191763E-2"/>
                  <c:y val="6.1162079510702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9A-4F70-A98F-108A4E1AEA3F}"/>
                </c:ext>
              </c:extLst>
            </c:dLbl>
            <c:dLbl>
              <c:idx val="2"/>
              <c:layout>
                <c:manualLayout>
                  <c:x val="3.992015968063726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6F-472F-A315-2807BE0C0517}"/>
                </c:ext>
              </c:extLst>
            </c:dLbl>
            <c:dLbl>
              <c:idx val="3"/>
              <c:layout>
                <c:manualLayout>
                  <c:x val="-2.1956087824351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6F-472F-A315-2807BE0C0517}"/>
                </c:ext>
              </c:extLst>
            </c:dLbl>
            <c:dLbl>
              <c:idx val="4"/>
              <c:layout>
                <c:manualLayout>
                  <c:x val="-2.395209580838323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6F-472F-A315-2807BE0C0517}"/>
                </c:ext>
              </c:extLst>
            </c:dLbl>
            <c:dLbl>
              <c:idx val="5"/>
              <c:layout>
                <c:manualLayout>
                  <c:x val="-2.1956087824351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76F-472F-A315-2807BE0C0517}"/>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'47（問28）'!$BC$30:$BC$35</c:f>
              <c:strCache>
                <c:ptCount val="6"/>
                <c:pt idx="0">
                  <c:v>100人以上</c:v>
                </c:pt>
                <c:pt idx="1">
                  <c:v>50～99人</c:v>
                </c:pt>
                <c:pt idx="2">
                  <c:v>30～49人</c:v>
                </c:pt>
                <c:pt idx="3">
                  <c:v>10～29人</c:v>
                </c:pt>
                <c:pt idx="4">
                  <c:v>5～9人</c:v>
                </c:pt>
                <c:pt idx="5">
                  <c:v>1～4人</c:v>
                </c:pt>
              </c:strCache>
            </c:strRef>
          </c:cat>
          <c:val>
            <c:numRef>
              <c:f>'47（問28）'!$BF$30:$BF$35</c:f>
              <c:numCache>
                <c:formatCode>0.0%</c:formatCode>
                <c:ptCount val="6"/>
                <c:pt idx="0">
                  <c:v>0</c:v>
                </c:pt>
                <c:pt idx="1">
                  <c:v>0</c:v>
                </c:pt>
                <c:pt idx="2">
                  <c:v>2.3809523809523808E-2</c:v>
                </c:pt>
                <c:pt idx="3">
                  <c:v>8.3116883116883117E-2</c:v>
                </c:pt>
                <c:pt idx="4">
                  <c:v>0.11809045226130653</c:v>
                </c:pt>
                <c:pt idx="5">
                  <c:v>0.15311004784688995</c:v>
                </c:pt>
              </c:numCache>
            </c:numRef>
          </c:val>
          <c:extLst>
            <c:ext xmlns:c16="http://schemas.microsoft.com/office/drawing/2014/chart" uri="{C3380CC4-5D6E-409C-BE32-E72D297353CC}">
              <c16:uniqueId val="{00000007-076F-472F-A315-2807BE0C0517}"/>
            </c:ext>
          </c:extLst>
        </c:ser>
        <c:dLbls>
          <c:showLegendKey val="0"/>
          <c:showVal val="0"/>
          <c:showCatName val="0"/>
          <c:showSerName val="0"/>
          <c:showPercent val="0"/>
          <c:showBubbleSize val="0"/>
        </c:dLbls>
        <c:gapWidth val="40"/>
        <c:overlap val="100"/>
        <c:axId val="103254272"/>
        <c:axId val="103260160"/>
      </c:barChart>
      <c:catAx>
        <c:axId val="10325427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260160"/>
        <c:crosses val="autoZero"/>
        <c:auto val="1"/>
        <c:lblAlgn val="ctr"/>
        <c:lblOffset val="100"/>
        <c:tickLblSkip val="1"/>
        <c:tickMarkSkip val="1"/>
        <c:noMultiLvlLbl val="0"/>
      </c:catAx>
      <c:valAx>
        <c:axId val="10326016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254272"/>
        <c:crosses val="autoZero"/>
        <c:crossBetween val="between"/>
        <c:majorUnit val="0.2"/>
      </c:valAx>
      <c:spPr>
        <a:solidFill>
          <a:srgbClr val="FFFFFF"/>
        </a:solidFill>
        <a:ln w="12700">
          <a:solidFill>
            <a:srgbClr val="FFFFFF"/>
          </a:solidFill>
          <a:prstDash val="solid"/>
        </a:ln>
      </c:spPr>
    </c:plotArea>
    <c:legend>
      <c:legendPos val="r"/>
      <c:layout>
        <c:manualLayout>
          <c:xMode val="edge"/>
          <c:yMode val="edge"/>
          <c:x val="0.88622754491017963"/>
          <c:y val="0.15596330275229359"/>
          <c:w val="0.10179640718562877"/>
          <c:h val="0.6697247706422018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7.4830238056977569E-2"/>
          <c:y val="5.4773082942097026E-2"/>
        </c:manualLayout>
      </c:layout>
      <c:overlay val="0"/>
      <c:spPr>
        <a:noFill/>
        <a:ln w="25400">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8756073858114675"/>
          <c:y val="0.18935935824923292"/>
          <c:w val="0.49757106892250713"/>
          <c:h val="0.72300370904341182"/>
        </c:manualLayout>
      </c:layout>
      <c:pie3DChart>
        <c:varyColors val="1"/>
        <c:ser>
          <c:idx val="0"/>
          <c:order val="0"/>
          <c:tx>
            <c:strRef>
              <c:f>'48（問30）'!$BC$6</c:f>
              <c:strCache>
                <c:ptCount val="1"/>
                <c:pt idx="0">
                  <c:v>全　体</c:v>
                </c:pt>
              </c:strCache>
            </c:strRef>
          </c:tx>
          <c:spPr>
            <a:solidFill>
              <a:schemeClr val="bg1"/>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AFED-49AD-A6A2-793010B11997}"/>
              </c:ext>
            </c:extLst>
          </c:dPt>
          <c:dPt>
            <c:idx val="1"/>
            <c:bubble3D val="0"/>
            <c:extLst>
              <c:ext xmlns:c16="http://schemas.microsoft.com/office/drawing/2014/chart" uri="{C3380CC4-5D6E-409C-BE32-E72D297353CC}">
                <c16:uniqueId val="{00000002-AFED-49AD-A6A2-793010B11997}"/>
              </c:ext>
            </c:extLst>
          </c:dPt>
          <c:dPt>
            <c:idx val="2"/>
            <c:bubble3D val="0"/>
            <c:extLst>
              <c:ext xmlns:c16="http://schemas.microsoft.com/office/drawing/2014/chart" uri="{C3380CC4-5D6E-409C-BE32-E72D297353CC}">
                <c16:uniqueId val="{00000003-AFED-49AD-A6A2-793010B11997}"/>
              </c:ext>
            </c:extLst>
          </c:dPt>
          <c:dLbls>
            <c:dLbl>
              <c:idx val="0"/>
              <c:layout>
                <c:manualLayout>
                  <c:x val="3.5227841417781958E-2"/>
                  <c:y val="-0.3150789249935308"/>
                </c:manualLayout>
              </c:layout>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ED-49AD-A6A2-793010B11997}"/>
                </c:ext>
              </c:extLst>
            </c:dLbl>
            <c:dLbl>
              <c:idx val="1"/>
              <c:layout>
                <c:manualLayout>
                  <c:x val="-2.0740876778157832E-2"/>
                  <c:y val="3.1085973408253545E-2"/>
                </c:manualLayout>
              </c:layout>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FED-49AD-A6A2-793010B11997}"/>
                </c:ext>
              </c:extLst>
            </c:dLbl>
            <c:dLbl>
              <c:idx val="2"/>
              <c:layout>
                <c:manualLayout>
                  <c:x val="7.975941782787356E-2"/>
                  <c:y val="-1.4661195519574137E-2"/>
                </c:manualLayout>
              </c:layout>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FED-49AD-A6A2-793010B11997}"/>
                </c:ext>
              </c:extLst>
            </c:dLbl>
            <c:numFmt formatCode="0.0%" sourceLinked="0"/>
            <c:spPr>
              <a:noFill/>
              <a:ln w="25400">
                <a:noFill/>
              </a:ln>
            </c:spPr>
            <c:txPr>
              <a:bodyPr/>
              <a:lstStyle/>
              <a:p>
                <a:pPr>
                  <a:defRPr sz="925"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'48（問30）'!$BD$5:$BF$5</c:f>
              <c:strCache>
                <c:ptCount val="3"/>
                <c:pt idx="0">
                  <c:v>実施している</c:v>
                </c:pt>
                <c:pt idx="1">
                  <c:v>実施していない</c:v>
                </c:pt>
                <c:pt idx="2">
                  <c:v>無回答</c:v>
                </c:pt>
              </c:strCache>
            </c:strRef>
          </c:cat>
          <c:val>
            <c:numRef>
              <c:f>'48（問30）'!$BD$6:$BF$6</c:f>
              <c:numCache>
                <c:formatCode>0.0%</c:formatCode>
                <c:ptCount val="3"/>
                <c:pt idx="0">
                  <c:v>0.42716711349419123</c:v>
                </c:pt>
                <c:pt idx="1">
                  <c:v>0.46916890080428952</c:v>
                </c:pt>
                <c:pt idx="2">
                  <c:v>0.10366398570151922</c:v>
                </c:pt>
              </c:numCache>
            </c:numRef>
          </c:val>
          <c:extLst>
            <c:ext xmlns:c16="http://schemas.microsoft.com/office/drawing/2014/chart" uri="{C3380CC4-5D6E-409C-BE32-E72D297353CC}">
              <c16:uniqueId val="{00000004-AFED-49AD-A6A2-793010B1199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441189749240531"/>
          <c:y val="0.44748019173659631"/>
          <c:w val="0.25226448734724483"/>
          <c:h val="0.2614084507042253"/>
        </c:manualLayout>
      </c:layout>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6842105263157894"/>
          <c:y val="1.2886597938144329E-2"/>
        </c:manualLayout>
      </c:layout>
      <c:overlay val="0"/>
      <c:spPr>
        <a:noFill/>
        <a:ln w="25400">
          <a:noFill/>
        </a:ln>
      </c:spPr>
    </c:title>
    <c:autoTitleDeleted val="0"/>
    <c:plotArea>
      <c:layout>
        <c:manualLayout>
          <c:layoutTarget val="inner"/>
          <c:xMode val="edge"/>
          <c:yMode val="edge"/>
          <c:x val="0.14736842105263157"/>
          <c:y val="7.7319684932351571E-2"/>
          <c:w val="0.69774436090225567"/>
          <c:h val="0.85051653425586726"/>
        </c:manualLayout>
      </c:layout>
      <c:barChart>
        <c:barDir val="bar"/>
        <c:grouping val="percentStacked"/>
        <c:varyColors val="0"/>
        <c:ser>
          <c:idx val="0"/>
          <c:order val="0"/>
          <c:tx>
            <c:strRef>
              <c:f>'48（問30）'!$BD$10</c:f>
              <c:strCache>
                <c:ptCount val="1"/>
                <c:pt idx="0">
                  <c:v>実施している</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3.208020050125315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BD-47E3-9318-07F3C6940C8A}"/>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'48（問30）'!$BC$11:$BC$23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'48（問30）'!$BD$11:$BD$23</c:f>
              <c:numCache>
                <c:formatCode>0.0%</c:formatCode>
                <c:ptCount val="13"/>
                <c:pt idx="0">
                  <c:v>0</c:v>
                </c:pt>
                <c:pt idx="1">
                  <c:v>0.33812949640287771</c:v>
                </c:pt>
                <c:pt idx="2">
                  <c:v>0.49264705882352944</c:v>
                </c:pt>
                <c:pt idx="3">
                  <c:v>0.55555555555555558</c:v>
                </c:pt>
                <c:pt idx="4">
                  <c:v>0.6</c:v>
                </c:pt>
                <c:pt idx="5">
                  <c:v>0.34146341463414637</c:v>
                </c:pt>
                <c:pt idx="6">
                  <c:v>0.26666666666666666</c:v>
                </c:pt>
                <c:pt idx="7">
                  <c:v>0.65</c:v>
                </c:pt>
                <c:pt idx="8">
                  <c:v>0.37430167597765363</c:v>
                </c:pt>
                <c:pt idx="9">
                  <c:v>0.43478260869565216</c:v>
                </c:pt>
                <c:pt idx="10">
                  <c:v>0.72727272727272729</c:v>
                </c:pt>
                <c:pt idx="11">
                  <c:v>0.41666666666666669</c:v>
                </c:pt>
                <c:pt idx="12">
                  <c:v>0.34562211981566821</c:v>
                </c:pt>
              </c:numCache>
            </c:numRef>
          </c:val>
          <c:extLst>
            <c:ext xmlns:c16="http://schemas.microsoft.com/office/drawing/2014/chart" uri="{C3380CC4-5D6E-409C-BE32-E72D297353CC}">
              <c16:uniqueId val="{00000001-E2BD-47E3-9318-07F3C6940C8A}"/>
            </c:ext>
          </c:extLst>
        </c:ser>
        <c:ser>
          <c:idx val="1"/>
          <c:order val="1"/>
          <c:tx>
            <c:strRef>
              <c:f>'48（問30）'!$BE$10</c:f>
              <c:strCache>
                <c:ptCount val="1"/>
                <c:pt idx="0">
                  <c:v>実施していない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'48（問30）'!$BC$11:$BC$23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'48（問30）'!$BE$11:$BE$23</c:f>
              <c:numCache>
                <c:formatCode>0.0%</c:formatCode>
                <c:ptCount val="13"/>
                <c:pt idx="0">
                  <c:v>0</c:v>
                </c:pt>
                <c:pt idx="1">
                  <c:v>0.5467625899280576</c:v>
                </c:pt>
                <c:pt idx="2">
                  <c:v>0.34558823529411764</c:v>
                </c:pt>
                <c:pt idx="3">
                  <c:v>0.33333333333333331</c:v>
                </c:pt>
                <c:pt idx="4">
                  <c:v>0.3032258064516129</c:v>
                </c:pt>
                <c:pt idx="5">
                  <c:v>0.51219512195121952</c:v>
                </c:pt>
                <c:pt idx="6">
                  <c:v>0.66666666666666663</c:v>
                </c:pt>
                <c:pt idx="7">
                  <c:v>0.35</c:v>
                </c:pt>
                <c:pt idx="8">
                  <c:v>0.55865921787709494</c:v>
                </c:pt>
                <c:pt idx="9">
                  <c:v>0.43478260869565216</c:v>
                </c:pt>
                <c:pt idx="10">
                  <c:v>0.18181818181818182</c:v>
                </c:pt>
                <c:pt idx="11">
                  <c:v>0.47435897435897434</c:v>
                </c:pt>
                <c:pt idx="12">
                  <c:v>0.56221198156682028</c:v>
                </c:pt>
              </c:numCache>
            </c:numRef>
          </c:val>
          <c:extLst>
            <c:ext xmlns:c16="http://schemas.microsoft.com/office/drawing/2014/chart" uri="{C3380CC4-5D6E-409C-BE32-E72D297353CC}">
              <c16:uniqueId val="{00000002-E2BD-47E3-9318-07F3C6940C8A}"/>
            </c:ext>
          </c:extLst>
        </c:ser>
        <c:ser>
          <c:idx val="2"/>
          <c:order val="2"/>
          <c:tx>
            <c:strRef>
              <c:f>'48（問30）'!$BF$10</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00501253132832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BD-47E3-9318-07F3C6940C8A}"/>
                </c:ext>
              </c:extLst>
            </c:dLbl>
            <c:dLbl>
              <c:idx val="2"/>
              <c:layout>
                <c:manualLayout>
                  <c:x val="-4.010025062656641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BD-47E3-9318-07F3C6940C8A}"/>
                </c:ext>
              </c:extLst>
            </c:dLbl>
            <c:dLbl>
              <c:idx val="4"/>
              <c:layout>
                <c:manualLayout>
                  <c:x val="6.015037593984815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BD-47E3-9318-07F3C6940C8A}"/>
                </c:ext>
              </c:extLst>
            </c:dLbl>
            <c:dLbl>
              <c:idx val="5"/>
              <c:layout>
                <c:manualLayout>
                  <c:x val="-1.60401002506265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BD-47E3-9318-07F3C6940C8A}"/>
                </c:ext>
              </c:extLst>
            </c:dLbl>
            <c:dLbl>
              <c:idx val="8"/>
              <c:layout>
                <c:manualLayout>
                  <c:x val="-4.0100250626566416E-3"/>
                  <c:y val="-3.4085739282589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2BD-47E3-9318-07F3C6940C8A}"/>
                </c:ext>
              </c:extLst>
            </c:dLbl>
            <c:dLbl>
              <c:idx val="12"/>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2BD-47E3-9318-07F3C6940C8A}"/>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'48（問30）'!$BC$11:$BC$23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'48（問30）'!$BF$11:$BF$23</c:f>
              <c:numCache>
                <c:formatCode>0.0%</c:formatCode>
                <c:ptCount val="13"/>
                <c:pt idx="0">
                  <c:v>0</c:v>
                </c:pt>
                <c:pt idx="1">
                  <c:v>0.11510791366906475</c:v>
                </c:pt>
                <c:pt idx="2">
                  <c:v>0.16176470588235295</c:v>
                </c:pt>
                <c:pt idx="3">
                  <c:v>0.1111111111111111</c:v>
                </c:pt>
                <c:pt idx="4">
                  <c:v>9.6774193548387094E-2</c:v>
                </c:pt>
                <c:pt idx="5">
                  <c:v>0.14634146341463414</c:v>
                </c:pt>
                <c:pt idx="6">
                  <c:v>6.6666666666666666E-2</c:v>
                </c:pt>
                <c:pt idx="7">
                  <c:v>0</c:v>
                </c:pt>
                <c:pt idx="8">
                  <c:v>6.7039106145251395E-2</c:v>
                </c:pt>
                <c:pt idx="9">
                  <c:v>0.13043478260869565</c:v>
                </c:pt>
                <c:pt idx="10">
                  <c:v>9.0909090909090912E-2</c:v>
                </c:pt>
                <c:pt idx="11">
                  <c:v>0.10897435897435898</c:v>
                </c:pt>
                <c:pt idx="12">
                  <c:v>9.2165898617511524E-2</c:v>
                </c:pt>
              </c:numCache>
            </c:numRef>
          </c:val>
          <c:extLst>
            <c:ext xmlns:c16="http://schemas.microsoft.com/office/drawing/2014/chart" uri="{C3380CC4-5D6E-409C-BE32-E72D297353CC}">
              <c16:uniqueId val="{00000009-E2BD-47E3-9318-07F3C6940C8A}"/>
            </c:ext>
          </c:extLst>
        </c:ser>
        <c:dLbls>
          <c:showLegendKey val="0"/>
          <c:showVal val="0"/>
          <c:showCatName val="0"/>
          <c:showSerName val="0"/>
          <c:showPercent val="0"/>
          <c:showBubbleSize val="0"/>
        </c:dLbls>
        <c:gapWidth val="30"/>
        <c:overlap val="100"/>
        <c:axId val="104137088"/>
        <c:axId val="104138624"/>
      </c:barChart>
      <c:catAx>
        <c:axId val="1041370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138624"/>
        <c:crosses val="autoZero"/>
        <c:auto val="1"/>
        <c:lblAlgn val="ctr"/>
        <c:lblOffset val="100"/>
        <c:tickLblSkip val="1"/>
        <c:tickMarkSkip val="1"/>
        <c:noMultiLvlLbl val="0"/>
      </c:catAx>
      <c:valAx>
        <c:axId val="104138624"/>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137088"/>
        <c:crosses val="autoZero"/>
        <c:crossBetween val="between"/>
        <c:majorUnit val="0.2"/>
      </c:valAx>
      <c:spPr>
        <a:solidFill>
          <a:srgbClr val="FFFFFF"/>
        </a:solidFill>
        <a:ln w="25400">
          <a:noFill/>
        </a:ln>
      </c:spPr>
    </c:plotArea>
    <c:legend>
      <c:legendPos val="r"/>
      <c:layout>
        <c:manualLayout>
          <c:xMode val="edge"/>
          <c:yMode val="edge"/>
          <c:x val="0.87919799498746865"/>
          <c:y val="0.19845387883215629"/>
          <c:w val="0.10676691729323307"/>
          <c:h val="0.4329902318911167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6666698194257248"/>
          <c:y val="3.669724770642202E-2"/>
        </c:manualLayout>
      </c:layout>
      <c:overlay val="0"/>
      <c:spPr>
        <a:noFill/>
        <a:ln w="25400">
          <a:noFill/>
        </a:ln>
      </c:spPr>
    </c:title>
    <c:autoTitleDeleted val="0"/>
    <c:plotArea>
      <c:layout>
        <c:manualLayout>
          <c:layoutTarget val="inner"/>
          <c:xMode val="edge"/>
          <c:yMode val="edge"/>
          <c:x val="0.12762781476957638"/>
          <c:y val="0.14220183486238533"/>
          <c:w val="0.72822929603817099"/>
          <c:h val="0.72935779816513757"/>
        </c:manualLayout>
      </c:layout>
      <c:barChart>
        <c:barDir val="bar"/>
        <c:grouping val="percentStacked"/>
        <c:varyColors val="0"/>
        <c:ser>
          <c:idx val="0"/>
          <c:order val="0"/>
          <c:tx>
            <c:strRef>
              <c:f>'48（問30）'!$BD$29</c:f>
              <c:strCache>
                <c:ptCount val="1"/>
                <c:pt idx="0">
                  <c:v>実施している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'48（問30）'!$BC$30:$BC$35</c:f>
              <c:strCache>
                <c:ptCount val="6"/>
                <c:pt idx="0">
                  <c:v>100人以上</c:v>
                </c:pt>
                <c:pt idx="1">
                  <c:v>50～99人</c:v>
                </c:pt>
                <c:pt idx="2">
                  <c:v>30～49人</c:v>
                </c:pt>
                <c:pt idx="3">
                  <c:v>10～29人</c:v>
                </c:pt>
                <c:pt idx="4">
                  <c:v>5～9人</c:v>
                </c:pt>
                <c:pt idx="5">
                  <c:v>1～4人</c:v>
                </c:pt>
              </c:strCache>
            </c:strRef>
          </c:cat>
          <c:val>
            <c:numRef>
              <c:f>'48（問30）'!$BD$30:$BD$35</c:f>
              <c:numCache>
                <c:formatCode>0.0%</c:formatCode>
                <c:ptCount val="6"/>
                <c:pt idx="0">
                  <c:v>0.8125</c:v>
                </c:pt>
                <c:pt idx="1">
                  <c:v>0.88888888888888884</c:v>
                </c:pt>
                <c:pt idx="2">
                  <c:v>0.63095238095238093</c:v>
                </c:pt>
                <c:pt idx="3">
                  <c:v>0.46493506493506492</c:v>
                </c:pt>
                <c:pt idx="4">
                  <c:v>0.3693467336683417</c:v>
                </c:pt>
                <c:pt idx="5">
                  <c:v>0.29665071770334928</c:v>
                </c:pt>
              </c:numCache>
            </c:numRef>
          </c:val>
          <c:extLst>
            <c:ext xmlns:c16="http://schemas.microsoft.com/office/drawing/2014/chart" uri="{C3380CC4-5D6E-409C-BE32-E72D297353CC}">
              <c16:uniqueId val="{00000000-308D-4782-8C3F-3D36E17608A5}"/>
            </c:ext>
          </c:extLst>
        </c:ser>
        <c:ser>
          <c:idx val="1"/>
          <c:order val="1"/>
          <c:tx>
            <c:strRef>
              <c:f>'48（問30）'!$BE$29</c:f>
              <c:strCache>
                <c:ptCount val="1"/>
                <c:pt idx="0">
                  <c:v>実施していない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'48（問30）'!$BC$30:$BC$35</c:f>
              <c:strCache>
                <c:ptCount val="6"/>
                <c:pt idx="0">
                  <c:v>100人以上</c:v>
                </c:pt>
                <c:pt idx="1">
                  <c:v>50～99人</c:v>
                </c:pt>
                <c:pt idx="2">
                  <c:v>30～49人</c:v>
                </c:pt>
                <c:pt idx="3">
                  <c:v>10～29人</c:v>
                </c:pt>
                <c:pt idx="4">
                  <c:v>5～9人</c:v>
                </c:pt>
                <c:pt idx="5">
                  <c:v>1～4人</c:v>
                </c:pt>
              </c:strCache>
            </c:strRef>
          </c:cat>
          <c:val>
            <c:numRef>
              <c:f>'48（問30）'!$BE$30:$BE$35</c:f>
              <c:numCache>
                <c:formatCode>0.0%</c:formatCode>
                <c:ptCount val="6"/>
                <c:pt idx="0">
                  <c:v>0.1875</c:v>
                </c:pt>
                <c:pt idx="1">
                  <c:v>0.1111111111111111</c:v>
                </c:pt>
                <c:pt idx="2">
                  <c:v>0.30952380952380953</c:v>
                </c:pt>
                <c:pt idx="3">
                  <c:v>0.43116883116883115</c:v>
                </c:pt>
                <c:pt idx="4">
                  <c:v>0.52512562814070352</c:v>
                </c:pt>
                <c:pt idx="5">
                  <c:v>0.56459330143540665</c:v>
                </c:pt>
              </c:numCache>
            </c:numRef>
          </c:val>
          <c:extLst>
            <c:ext xmlns:c16="http://schemas.microsoft.com/office/drawing/2014/chart" uri="{C3380CC4-5D6E-409C-BE32-E72D297353CC}">
              <c16:uniqueId val="{00000001-308D-4782-8C3F-3D36E17608A5}"/>
            </c:ext>
          </c:extLst>
        </c:ser>
        <c:ser>
          <c:idx val="2"/>
          <c:order val="2"/>
          <c:tx>
            <c:strRef>
              <c:f>'48（問30）'!$BF$29</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65717244950802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8D-4782-8C3F-3D36E17608A5}"/>
                </c:ext>
              </c:extLst>
            </c:dLbl>
            <c:dLbl>
              <c:idx val="2"/>
              <c:layout>
                <c:manualLayout>
                  <c:x val="-1.6571724495080268E-2"/>
                  <c:y val="-6.04686462927006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8D-4782-8C3F-3D36E17608A5}"/>
                </c:ext>
              </c:extLst>
            </c:dLbl>
            <c:dLbl>
              <c:idx val="3"/>
              <c:layout>
                <c:manualLayout>
                  <c:x val="-2.278612118073537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8D-4782-8C3F-3D36E17608A5}"/>
                </c:ext>
              </c:extLst>
            </c:dLbl>
            <c:dLbl>
              <c:idx val="4"/>
              <c:layout>
                <c:manualLayout>
                  <c:x val="-2.278612118073537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8D-4782-8C3F-3D36E17608A5}"/>
                </c:ext>
              </c:extLst>
            </c:dLbl>
            <c:dLbl>
              <c:idx val="5"/>
              <c:layout>
                <c:manualLayout>
                  <c:x val="-2.278612118073537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8D-4782-8C3F-3D36E17608A5}"/>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'48（問30）'!$BC$30:$BC$35</c:f>
              <c:strCache>
                <c:ptCount val="6"/>
                <c:pt idx="0">
                  <c:v>100人以上</c:v>
                </c:pt>
                <c:pt idx="1">
                  <c:v>50～99人</c:v>
                </c:pt>
                <c:pt idx="2">
                  <c:v>30～49人</c:v>
                </c:pt>
                <c:pt idx="3">
                  <c:v>10～29人</c:v>
                </c:pt>
                <c:pt idx="4">
                  <c:v>5～9人</c:v>
                </c:pt>
                <c:pt idx="5">
                  <c:v>1～4人</c:v>
                </c:pt>
              </c:strCache>
            </c:strRef>
          </c:cat>
          <c:val>
            <c:numRef>
              <c:f>'48（問30）'!$BF$30:$BF$35</c:f>
              <c:numCache>
                <c:formatCode>0.0%</c:formatCode>
                <c:ptCount val="6"/>
                <c:pt idx="0">
                  <c:v>0</c:v>
                </c:pt>
                <c:pt idx="1">
                  <c:v>0</c:v>
                </c:pt>
                <c:pt idx="2">
                  <c:v>5.9523809523809521E-2</c:v>
                </c:pt>
                <c:pt idx="3">
                  <c:v>0.1038961038961039</c:v>
                </c:pt>
                <c:pt idx="4">
                  <c:v>0.10552763819095477</c:v>
                </c:pt>
                <c:pt idx="5">
                  <c:v>0.13875598086124402</c:v>
                </c:pt>
              </c:numCache>
            </c:numRef>
          </c:val>
          <c:extLst>
            <c:ext xmlns:c16="http://schemas.microsoft.com/office/drawing/2014/chart" uri="{C3380CC4-5D6E-409C-BE32-E72D297353CC}">
              <c16:uniqueId val="{00000007-308D-4782-8C3F-3D36E17608A5}"/>
            </c:ext>
          </c:extLst>
        </c:ser>
        <c:dLbls>
          <c:showLegendKey val="0"/>
          <c:showVal val="0"/>
          <c:showCatName val="0"/>
          <c:showSerName val="0"/>
          <c:showPercent val="0"/>
          <c:showBubbleSize val="0"/>
        </c:dLbls>
        <c:gapWidth val="40"/>
        <c:overlap val="100"/>
        <c:axId val="104190720"/>
        <c:axId val="104192256"/>
      </c:barChart>
      <c:catAx>
        <c:axId val="1041907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192256"/>
        <c:crosses val="autoZero"/>
        <c:auto val="1"/>
        <c:lblAlgn val="ctr"/>
        <c:lblOffset val="100"/>
        <c:tickLblSkip val="1"/>
        <c:tickMarkSkip val="1"/>
        <c:noMultiLvlLbl val="0"/>
      </c:catAx>
      <c:valAx>
        <c:axId val="104192256"/>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190720"/>
        <c:crosses val="autoZero"/>
        <c:crossBetween val="between"/>
        <c:majorUnit val="0.2"/>
      </c:valAx>
      <c:spPr>
        <a:solidFill>
          <a:srgbClr val="FFFFFF"/>
        </a:solidFill>
        <a:ln w="25400">
          <a:noFill/>
        </a:ln>
      </c:spPr>
    </c:plotArea>
    <c:legend>
      <c:legendPos val="r"/>
      <c:layout>
        <c:manualLayout>
          <c:xMode val="edge"/>
          <c:yMode val="edge"/>
          <c:x val="0.89189315299551519"/>
          <c:y val="0.15596330275229359"/>
          <c:w val="0.10060075823855352"/>
          <c:h val="0.7201834862385321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7451011270649989"/>
          <c:y val="4.7419804741980473E-2"/>
        </c:manualLayout>
      </c:layout>
      <c:overlay val="0"/>
      <c:spPr>
        <a:noFill/>
        <a:ln w="25400">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0098070094179404"/>
          <c:y val="0.29567642956764295"/>
          <c:w val="0.49509865678554887"/>
          <c:h val="0.61506276150627615"/>
        </c:manualLayout>
      </c:layout>
      <c:pie3DChart>
        <c:varyColors val="1"/>
        <c:ser>
          <c:idx val="0"/>
          <c:order val="0"/>
          <c:tx>
            <c:strRef>
              <c:f>'49（問31）'!$BE$6</c:f>
              <c:strCache>
                <c:ptCount val="1"/>
                <c:pt idx="0">
                  <c:v>全　体</c:v>
                </c:pt>
              </c:strCache>
            </c:strRef>
          </c:tx>
          <c:spPr>
            <a:solidFill>
              <a:srgbClr val="FFFFFF"/>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3F77-4DDE-94CE-722F394B8CE6}"/>
              </c:ext>
            </c:extLst>
          </c:dPt>
          <c:dPt>
            <c:idx val="1"/>
            <c:bubble3D val="0"/>
            <c:spPr>
              <a:pattFill prst="trellis">
                <a:fgClr>
                  <a:schemeClr val="bg1"/>
                </a:fgClr>
                <a:bgClr>
                  <a:schemeClr val="tx1"/>
                </a:bgClr>
              </a:pattFill>
              <a:ln w="12700">
                <a:solidFill>
                  <a:srgbClr val="000000"/>
                </a:solidFill>
                <a:prstDash val="solid"/>
              </a:ln>
            </c:spPr>
            <c:extLst>
              <c:ext xmlns:c16="http://schemas.microsoft.com/office/drawing/2014/chart" uri="{C3380CC4-5D6E-409C-BE32-E72D297353CC}">
                <c16:uniqueId val="{00000003-3F77-4DDE-94CE-722F394B8CE6}"/>
              </c:ext>
            </c:extLst>
          </c:dPt>
          <c:dPt>
            <c:idx val="2"/>
            <c:bubble3D val="0"/>
            <c:spPr>
              <a:solidFill>
                <a:schemeClr val="bg1"/>
              </a:solidFill>
              <a:ln w="12700">
                <a:solidFill>
                  <a:srgbClr val="000000"/>
                </a:solidFill>
                <a:prstDash val="solid"/>
              </a:ln>
            </c:spPr>
            <c:extLst>
              <c:ext xmlns:c16="http://schemas.microsoft.com/office/drawing/2014/chart" uri="{C3380CC4-5D6E-409C-BE32-E72D297353CC}">
                <c16:uniqueId val="{00000005-3F77-4DDE-94CE-722F394B8CE6}"/>
              </c:ext>
            </c:extLst>
          </c:dPt>
          <c:dPt>
            <c:idx val="3"/>
            <c:bubble3D val="0"/>
            <c:spPr>
              <a:pattFill prst="pct5">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3F77-4DDE-94CE-722F394B8CE6}"/>
              </c:ext>
            </c:extLst>
          </c:dPt>
          <c:dLbls>
            <c:dLbl>
              <c:idx val="0"/>
              <c:layout>
                <c:manualLayout>
                  <c:x val="-5.0479851783233047E-2"/>
                  <c:y val="-4.6266706201473773E-2"/>
                </c:manualLayout>
              </c:layout>
              <c:spPr/>
              <c:txPr>
                <a:bodyPr/>
                <a:lstStyle/>
                <a:p>
                  <a:pPr>
                    <a:defRPr sz="900"/>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F77-4DDE-94CE-722F394B8CE6}"/>
                </c:ext>
              </c:extLst>
            </c:dLbl>
            <c:dLbl>
              <c:idx val="1"/>
              <c:layout>
                <c:manualLayout>
                  <c:x val="5.4463177396943029E-2"/>
                  <c:y val="0.3279706563876168"/>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77-4DDE-94CE-722F394B8CE6}"/>
                </c:ext>
              </c:extLst>
            </c:dLbl>
            <c:dLbl>
              <c:idx val="2"/>
              <c:layout>
                <c:manualLayout>
                  <c:x val="-1.9193762544387843E-2"/>
                  <c:y val="5.055184001581392E-2"/>
                </c:manualLayout>
              </c:layout>
              <c:spPr/>
              <c:txPr>
                <a:bodyPr/>
                <a:lstStyle/>
                <a:p>
                  <a:pPr>
                    <a:defRPr sz="900"/>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3F77-4DDE-94CE-722F394B8CE6}"/>
                </c:ext>
              </c:extLst>
            </c:dLbl>
            <c:dLbl>
              <c:idx val="3"/>
              <c:layout>
                <c:manualLayout>
                  <c:x val="-0.11387586845761927"/>
                  <c:y val="9.7343480600489793E-4"/>
                </c:manualLayout>
              </c:layout>
              <c:spPr/>
              <c:txPr>
                <a:bodyPr/>
                <a:lstStyle/>
                <a:p>
                  <a:pPr>
                    <a:defRPr sz="900"/>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3F77-4DDE-94CE-722F394B8CE6}"/>
                </c:ext>
              </c:extLst>
            </c:dLbl>
            <c:spPr>
              <a:noFill/>
              <a:ln>
                <a:noFill/>
              </a:ln>
              <a:effectLst/>
            </c:spPr>
            <c:txPr>
              <a:bodyPr/>
              <a:lstStyle/>
              <a:p>
                <a:pPr>
                  <a:defRPr sz="8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'49（問31）'!$BF$5:$BI$5</c:f>
              <c:strCache>
                <c:ptCount val="4"/>
                <c:pt idx="0">
                  <c:v>常用雇用で再雇用</c:v>
                </c:pt>
                <c:pt idx="1">
                  <c:v>パートタイマー・アルバイトで再雇用</c:v>
                </c:pt>
                <c:pt idx="2">
                  <c:v>なし</c:v>
                </c:pt>
                <c:pt idx="3">
                  <c:v>無回答</c:v>
                </c:pt>
              </c:strCache>
            </c:strRef>
          </c:cat>
          <c:val>
            <c:numRef>
              <c:f>'49（問31）'!$BF$6:$BI$6</c:f>
              <c:numCache>
                <c:formatCode>0.0%</c:formatCode>
                <c:ptCount val="4"/>
                <c:pt idx="0">
                  <c:v>0.14119749776586238</c:v>
                </c:pt>
                <c:pt idx="1">
                  <c:v>6.3449508489722972E-2</c:v>
                </c:pt>
                <c:pt idx="2">
                  <c:v>0.69168900804289546</c:v>
                </c:pt>
                <c:pt idx="3">
                  <c:v>0.10366398570151922</c:v>
                </c:pt>
              </c:numCache>
            </c:numRef>
          </c:val>
          <c:extLst>
            <c:ext xmlns:c16="http://schemas.microsoft.com/office/drawing/2014/chart" uri="{C3380CC4-5D6E-409C-BE32-E72D297353CC}">
              <c16:uniqueId val="{00000008-3F77-4DDE-94CE-722F394B8CE6}"/>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588235294117647"/>
          <c:y val="6.9372165299421251E-2"/>
          <c:w val="0.30196078431372553"/>
          <c:h val="0.55430962343096235"/>
        </c:manualLayout>
      </c:layout>
      <c:overlay val="0"/>
      <c:spPr>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2143943776143423"/>
          <c:y val="1.2755102040816327E-2"/>
        </c:manualLayout>
      </c:layout>
      <c:overlay val="0"/>
      <c:spPr>
        <a:noFill/>
        <a:ln w="25400">
          <a:noFill/>
        </a:ln>
      </c:spPr>
    </c:title>
    <c:autoTitleDeleted val="0"/>
    <c:plotArea>
      <c:layout>
        <c:manualLayout>
          <c:layoutTarget val="inner"/>
          <c:xMode val="edge"/>
          <c:yMode val="edge"/>
          <c:x val="0.14692664429014324"/>
          <c:y val="6.6326530612244902E-2"/>
          <c:w val="0.65217439047155412"/>
          <c:h val="0.85459183673469385"/>
        </c:manualLayout>
      </c:layout>
      <c:barChart>
        <c:barDir val="bar"/>
        <c:grouping val="percentStacked"/>
        <c:varyColors val="0"/>
        <c:ser>
          <c:idx val="0"/>
          <c:order val="0"/>
          <c:tx>
            <c:strRef>
              <c:f>'49（問31）'!$BF$10</c:f>
              <c:strCache>
                <c:ptCount val="1"/>
                <c:pt idx="0">
                  <c:v>常用雇用で再雇用</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2.598700649675162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E6-4CB0-9C32-A4835F6596C6}"/>
                </c:ext>
              </c:extLst>
            </c:dLbl>
            <c:dLbl>
              <c:idx val="7"/>
              <c:layout>
                <c:manualLayout>
                  <c:x val="-3.99800099950026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E6-4CB0-9C32-A4835F6596C6}"/>
                </c:ext>
              </c:extLst>
            </c:dLbl>
            <c:dLbl>
              <c:idx val="10"/>
              <c:layout>
                <c:manualLayout>
                  <c:x val="3.998000999500249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E6-4CB0-9C32-A4835F6596C6}"/>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'49（問31）'!$BE$11:$BE$23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'49（問31）'!$BF$11:$BF$23</c:f>
              <c:numCache>
                <c:formatCode>0.0%</c:formatCode>
                <c:ptCount val="13"/>
                <c:pt idx="0">
                  <c:v>0</c:v>
                </c:pt>
                <c:pt idx="1">
                  <c:v>0.11510791366906475</c:v>
                </c:pt>
                <c:pt idx="2">
                  <c:v>0.15441176470588236</c:v>
                </c:pt>
                <c:pt idx="3">
                  <c:v>0.25925925925925924</c:v>
                </c:pt>
                <c:pt idx="4">
                  <c:v>0.18709677419354839</c:v>
                </c:pt>
                <c:pt idx="5">
                  <c:v>4.878048780487805E-2</c:v>
                </c:pt>
                <c:pt idx="6">
                  <c:v>0.13333333333333333</c:v>
                </c:pt>
                <c:pt idx="7">
                  <c:v>0.25</c:v>
                </c:pt>
                <c:pt idx="8">
                  <c:v>0.1005586592178771</c:v>
                </c:pt>
                <c:pt idx="9">
                  <c:v>4.3478260869565216E-2</c:v>
                </c:pt>
                <c:pt idx="10">
                  <c:v>0.18181818181818182</c:v>
                </c:pt>
                <c:pt idx="11">
                  <c:v>0.12179487179487179</c:v>
                </c:pt>
                <c:pt idx="12">
                  <c:v>0.16589861751152074</c:v>
                </c:pt>
              </c:numCache>
            </c:numRef>
          </c:val>
          <c:extLst>
            <c:ext xmlns:c16="http://schemas.microsoft.com/office/drawing/2014/chart" uri="{C3380CC4-5D6E-409C-BE32-E72D297353CC}">
              <c16:uniqueId val="{00000003-F6E6-4CB0-9C32-A4835F6596C6}"/>
            </c:ext>
          </c:extLst>
        </c:ser>
        <c:ser>
          <c:idx val="1"/>
          <c:order val="1"/>
          <c:tx>
            <c:strRef>
              <c:f>'49（問31）'!$BG$10</c:f>
              <c:strCache>
                <c:ptCount val="1"/>
                <c:pt idx="0">
                  <c:v>パートタイマー・アルバイトで再雇用</c:v>
                </c:pt>
              </c:strCache>
            </c:strRef>
          </c:tx>
          <c:spPr>
            <a:pattFill prst="trellis">
              <a:fgClr>
                <a:schemeClr val="bg1"/>
              </a:fgClr>
              <a:bgClr>
                <a:schemeClr val="tx1"/>
              </a:bgClr>
            </a:pattFill>
            <a:ln w="12700">
              <a:solidFill>
                <a:srgbClr val="000000"/>
              </a:solidFill>
              <a:prstDash val="solid"/>
            </a:ln>
          </c:spPr>
          <c:invertIfNegative val="0"/>
          <c:dLbls>
            <c:dLbl>
              <c:idx val="6"/>
              <c:layout>
                <c:manualLayout>
                  <c:x val="1.79910044977511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93-4838-A97D-92427C5F758A}"/>
                </c:ext>
              </c:extLst>
            </c:dLbl>
            <c:dLbl>
              <c:idx val="10"/>
              <c:layout>
                <c:manualLayout>
                  <c:x val="7.996001999000499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E6-4CB0-9C32-A4835F6596C6}"/>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'49（問31）'!$BE$11:$BE$23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'49（問31）'!$BG$11:$BG$23</c:f>
              <c:numCache>
                <c:formatCode>0.0%</c:formatCode>
                <c:ptCount val="13"/>
                <c:pt idx="0">
                  <c:v>0</c:v>
                </c:pt>
                <c:pt idx="1">
                  <c:v>4.3165467625899283E-2</c:v>
                </c:pt>
                <c:pt idx="2">
                  <c:v>8.8235294117647065E-2</c:v>
                </c:pt>
                <c:pt idx="3">
                  <c:v>0.1111111111111111</c:v>
                </c:pt>
                <c:pt idx="4">
                  <c:v>0.1032258064516129</c:v>
                </c:pt>
                <c:pt idx="5">
                  <c:v>0.14634146341463414</c:v>
                </c:pt>
                <c:pt idx="6">
                  <c:v>0</c:v>
                </c:pt>
                <c:pt idx="7">
                  <c:v>0</c:v>
                </c:pt>
                <c:pt idx="8">
                  <c:v>8.3798882681564241E-2</c:v>
                </c:pt>
                <c:pt idx="9">
                  <c:v>0</c:v>
                </c:pt>
                <c:pt idx="10">
                  <c:v>0</c:v>
                </c:pt>
                <c:pt idx="11">
                  <c:v>5.128205128205128E-2</c:v>
                </c:pt>
                <c:pt idx="12">
                  <c:v>2.3041474654377881E-2</c:v>
                </c:pt>
              </c:numCache>
            </c:numRef>
          </c:val>
          <c:extLst>
            <c:ext xmlns:c16="http://schemas.microsoft.com/office/drawing/2014/chart" uri="{C3380CC4-5D6E-409C-BE32-E72D297353CC}">
              <c16:uniqueId val="{00000005-F6E6-4CB0-9C32-A4835F6596C6}"/>
            </c:ext>
          </c:extLst>
        </c:ser>
        <c:ser>
          <c:idx val="2"/>
          <c:order val="2"/>
          <c:tx>
            <c:strRef>
              <c:f>'49（問31）'!$BH$10</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'49（問31）'!$BE$11:$BE$23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'49（問31）'!$BH$11:$BH$23</c:f>
              <c:numCache>
                <c:formatCode>0.0%</c:formatCode>
                <c:ptCount val="13"/>
                <c:pt idx="0">
                  <c:v>0</c:v>
                </c:pt>
                <c:pt idx="1">
                  <c:v>0.69064748201438853</c:v>
                </c:pt>
                <c:pt idx="2">
                  <c:v>0.61029411764705888</c:v>
                </c:pt>
                <c:pt idx="3">
                  <c:v>0.59259259259259256</c:v>
                </c:pt>
                <c:pt idx="4">
                  <c:v>0.62580645161290327</c:v>
                </c:pt>
                <c:pt idx="5">
                  <c:v>0.65853658536585369</c:v>
                </c:pt>
                <c:pt idx="6">
                  <c:v>0.8</c:v>
                </c:pt>
                <c:pt idx="7">
                  <c:v>0.65</c:v>
                </c:pt>
                <c:pt idx="8">
                  <c:v>0.72625698324022347</c:v>
                </c:pt>
                <c:pt idx="9">
                  <c:v>0.82608695652173914</c:v>
                </c:pt>
                <c:pt idx="10">
                  <c:v>0.72727272727272729</c:v>
                </c:pt>
                <c:pt idx="11">
                  <c:v>0.75</c:v>
                </c:pt>
                <c:pt idx="12">
                  <c:v>0.71889400921658986</c:v>
                </c:pt>
              </c:numCache>
            </c:numRef>
          </c:val>
          <c:extLst>
            <c:ext xmlns:c16="http://schemas.microsoft.com/office/drawing/2014/chart" uri="{C3380CC4-5D6E-409C-BE32-E72D297353CC}">
              <c16:uniqueId val="{00000006-F6E6-4CB0-9C32-A4835F6596C6}"/>
            </c:ext>
          </c:extLst>
        </c:ser>
        <c:ser>
          <c:idx val="3"/>
          <c:order val="3"/>
          <c:tx>
            <c:strRef>
              <c:f>'49（問31）'!$BI$10</c:f>
              <c:strCache>
                <c:ptCount val="1"/>
                <c:pt idx="0">
                  <c:v>無回答</c:v>
                </c:pt>
              </c:strCache>
            </c:strRef>
          </c:tx>
          <c:spPr>
            <a:pattFill prst="ltUpDi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2.19890054972513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6E6-4CB0-9C32-A4835F6596C6}"/>
                </c:ext>
              </c:extLst>
            </c:dLbl>
            <c:dLbl>
              <c:idx val="6"/>
              <c:layout>
                <c:manualLayout>
                  <c:x val="-1.399300349825087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6E6-4CB0-9C32-A4835F6596C6}"/>
                </c:ext>
              </c:extLst>
            </c:dLbl>
            <c:dLbl>
              <c:idx val="7"/>
              <c:layout>
                <c:manualLayout>
                  <c:x val="-9.995002498750625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6E6-4CB0-9C32-A4835F6596C6}"/>
                </c:ext>
              </c:extLst>
            </c:dLbl>
            <c:dLbl>
              <c:idx val="8"/>
              <c:layout>
                <c:manualLayout>
                  <c:x val="-1.9990004997501249E-3"/>
                  <c:y val="3.40136054421762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6E6-4CB0-9C32-A4835F6596C6}"/>
                </c:ext>
              </c:extLst>
            </c:dLbl>
            <c:dLbl>
              <c:idx val="11"/>
              <c:layout>
                <c:manualLayout>
                  <c:x val="-5.9970014992503746E-3"/>
                  <c:y val="-3.4013605442176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6E6-4CB0-9C32-A4835F6596C6}"/>
                </c:ext>
              </c:extLst>
            </c:dLbl>
            <c:dLbl>
              <c:idx val="12"/>
              <c:layout>
                <c:manualLayout>
                  <c:x val="1.999000499750124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6E6-4CB0-9C32-A4835F6596C6}"/>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'49（問31）'!$BE$11:$BE$23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'49（問31）'!$BI$11:$BI$23</c:f>
              <c:numCache>
                <c:formatCode>0.0%</c:formatCode>
                <c:ptCount val="13"/>
                <c:pt idx="0">
                  <c:v>0</c:v>
                </c:pt>
                <c:pt idx="1">
                  <c:v>0.15107913669064749</c:v>
                </c:pt>
                <c:pt idx="2">
                  <c:v>0.14705882352941177</c:v>
                </c:pt>
                <c:pt idx="3">
                  <c:v>3.7037037037037035E-2</c:v>
                </c:pt>
                <c:pt idx="4">
                  <c:v>8.387096774193549E-2</c:v>
                </c:pt>
                <c:pt idx="5">
                  <c:v>0.14634146341463414</c:v>
                </c:pt>
                <c:pt idx="6">
                  <c:v>6.6666666666666666E-2</c:v>
                </c:pt>
                <c:pt idx="7">
                  <c:v>0.1</c:v>
                </c:pt>
                <c:pt idx="8">
                  <c:v>8.9385474860335198E-2</c:v>
                </c:pt>
                <c:pt idx="9">
                  <c:v>0.13043478260869565</c:v>
                </c:pt>
                <c:pt idx="10">
                  <c:v>9.0909090909090912E-2</c:v>
                </c:pt>
                <c:pt idx="11">
                  <c:v>7.6923076923076927E-2</c:v>
                </c:pt>
                <c:pt idx="12">
                  <c:v>9.2165898617511524E-2</c:v>
                </c:pt>
              </c:numCache>
            </c:numRef>
          </c:val>
          <c:extLst>
            <c:ext xmlns:c16="http://schemas.microsoft.com/office/drawing/2014/chart" uri="{C3380CC4-5D6E-409C-BE32-E72D297353CC}">
              <c16:uniqueId val="{0000000D-F6E6-4CB0-9C32-A4835F6596C6}"/>
            </c:ext>
          </c:extLst>
        </c:ser>
        <c:dLbls>
          <c:showLegendKey val="0"/>
          <c:showVal val="0"/>
          <c:showCatName val="0"/>
          <c:showSerName val="0"/>
          <c:showPercent val="0"/>
          <c:showBubbleSize val="0"/>
        </c:dLbls>
        <c:gapWidth val="20"/>
        <c:overlap val="100"/>
        <c:axId val="103953152"/>
        <c:axId val="103954688"/>
      </c:barChart>
      <c:catAx>
        <c:axId val="1039531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954688"/>
        <c:crosses val="autoZero"/>
        <c:auto val="1"/>
        <c:lblAlgn val="ctr"/>
        <c:lblOffset val="100"/>
        <c:tickLblSkip val="1"/>
        <c:tickMarkSkip val="1"/>
        <c:noMultiLvlLbl val="0"/>
      </c:catAx>
      <c:valAx>
        <c:axId val="10395468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3953152"/>
        <c:crosses val="autoZero"/>
        <c:crossBetween val="between"/>
      </c:valAx>
      <c:spPr>
        <a:solidFill>
          <a:srgbClr val="FFFFFF"/>
        </a:solidFill>
        <a:ln w="25400">
          <a:noFill/>
        </a:ln>
      </c:spPr>
    </c:plotArea>
    <c:legend>
      <c:legendPos val="r"/>
      <c:layout>
        <c:manualLayout>
          <c:xMode val="edge"/>
          <c:yMode val="edge"/>
          <c:x val="0.83958083950150908"/>
          <c:y val="0.20153061224489796"/>
          <c:w val="0.15442294600731132"/>
          <c:h val="0.5510204081632652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2518869530448964"/>
          <c:y val="2.2123893805309734E-2"/>
        </c:manualLayout>
      </c:layout>
      <c:overlay val="0"/>
      <c:spPr>
        <a:noFill/>
        <a:ln w="25400">
          <a:noFill/>
        </a:ln>
      </c:spPr>
    </c:title>
    <c:autoTitleDeleted val="0"/>
    <c:plotArea>
      <c:layout>
        <c:manualLayout>
          <c:layoutTarget val="inner"/>
          <c:xMode val="edge"/>
          <c:yMode val="edge"/>
          <c:x val="0.14027169982516119"/>
          <c:y val="0.12389407298740189"/>
          <c:w val="0.66817594647899359"/>
          <c:h val="0.75221401456636861"/>
        </c:manualLayout>
      </c:layout>
      <c:barChart>
        <c:barDir val="bar"/>
        <c:grouping val="percentStacked"/>
        <c:varyColors val="0"/>
        <c:ser>
          <c:idx val="0"/>
          <c:order val="0"/>
          <c:tx>
            <c:strRef>
              <c:f>'49（問31）'!$BF$29</c:f>
              <c:strCache>
                <c:ptCount val="1"/>
                <c:pt idx="0">
                  <c:v>常用雇用で再雇用</c:v>
                </c:pt>
              </c:strCache>
            </c:strRef>
          </c:tx>
          <c:spPr>
            <a:pattFill prst="pct60">
              <a:fgClr>
                <a:schemeClr val="tx1"/>
              </a:fgClr>
              <a:bgClr>
                <a:schemeClr val="bg1"/>
              </a:bgClr>
            </a:pattFill>
            <a:ln w="12700">
              <a:solidFill>
                <a:srgbClr val="000000"/>
              </a:solidFill>
              <a:prstDash val="solid"/>
            </a:ln>
          </c:spPr>
          <c:invertIfNegative val="0"/>
          <c:dLbls>
            <c:dLbl>
              <c:idx val="5"/>
              <c:layout>
                <c:manualLayout>
                  <c:x val="3.4597440696019378E-3"/>
                  <c:y val="-5.45715349315989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C3-4DA3-AA70-1F11F19865F3}"/>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'49（問31）'!$BE$30:$BE$35</c:f>
              <c:strCache>
                <c:ptCount val="6"/>
                <c:pt idx="0">
                  <c:v>100人以上</c:v>
                </c:pt>
                <c:pt idx="1">
                  <c:v>50～99人</c:v>
                </c:pt>
                <c:pt idx="2">
                  <c:v>30～49人</c:v>
                </c:pt>
                <c:pt idx="3">
                  <c:v>10～29人</c:v>
                </c:pt>
                <c:pt idx="4">
                  <c:v>5～9人</c:v>
                </c:pt>
                <c:pt idx="5">
                  <c:v>1～4人</c:v>
                </c:pt>
              </c:strCache>
            </c:strRef>
          </c:cat>
          <c:val>
            <c:numRef>
              <c:f>'49（問31）'!$BF$30:$BF$35</c:f>
              <c:numCache>
                <c:formatCode>0.0%</c:formatCode>
                <c:ptCount val="6"/>
                <c:pt idx="0">
                  <c:v>0.125</c:v>
                </c:pt>
                <c:pt idx="1">
                  <c:v>0.1111111111111111</c:v>
                </c:pt>
                <c:pt idx="2">
                  <c:v>0.22619047619047619</c:v>
                </c:pt>
                <c:pt idx="3">
                  <c:v>0.17662337662337663</c:v>
                </c:pt>
                <c:pt idx="4">
                  <c:v>0.11557788944723618</c:v>
                </c:pt>
                <c:pt idx="5">
                  <c:v>9.569377990430622E-2</c:v>
                </c:pt>
              </c:numCache>
            </c:numRef>
          </c:val>
          <c:extLst>
            <c:ext xmlns:c16="http://schemas.microsoft.com/office/drawing/2014/chart" uri="{C3380CC4-5D6E-409C-BE32-E72D297353CC}">
              <c16:uniqueId val="{00000001-A2C3-4DA3-AA70-1F11F19865F3}"/>
            </c:ext>
          </c:extLst>
        </c:ser>
        <c:ser>
          <c:idx val="1"/>
          <c:order val="1"/>
          <c:tx>
            <c:strRef>
              <c:f>'49（問31）'!$BG$29</c:f>
              <c:strCache>
                <c:ptCount val="1"/>
                <c:pt idx="0">
                  <c:v>パートタイマー・アルバイトで再雇用</c:v>
                </c:pt>
              </c:strCache>
            </c:strRef>
          </c:tx>
          <c:spPr>
            <a:pattFill prst="trellis">
              <a:fgClr>
                <a:schemeClr val="bg1"/>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5"/>
              <c:layout>
                <c:manualLayout>
                  <c:x val="2.5044833196755383E-3"/>
                  <c:y val="-5.456994866792093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C3-4DA3-AA70-1F11F19865F3}"/>
                </c:ext>
              </c:extLst>
            </c:dLbl>
            <c:numFmt formatCode="0.0%;\-#;;" sourceLinked="0"/>
            <c:spPr>
              <a:solidFill>
                <a:srgbClr val="FFFFFF"/>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'49（問31）'!$BE$30:$BE$35</c:f>
              <c:strCache>
                <c:ptCount val="6"/>
                <c:pt idx="0">
                  <c:v>100人以上</c:v>
                </c:pt>
                <c:pt idx="1">
                  <c:v>50～99人</c:v>
                </c:pt>
                <c:pt idx="2">
                  <c:v>30～49人</c:v>
                </c:pt>
                <c:pt idx="3">
                  <c:v>10～29人</c:v>
                </c:pt>
                <c:pt idx="4">
                  <c:v>5～9人</c:v>
                </c:pt>
                <c:pt idx="5">
                  <c:v>1～4人</c:v>
                </c:pt>
              </c:strCache>
            </c:strRef>
          </c:cat>
          <c:val>
            <c:numRef>
              <c:f>'49（問31）'!$BG$30:$BG$35</c:f>
              <c:numCache>
                <c:formatCode>0.0%</c:formatCode>
                <c:ptCount val="6"/>
                <c:pt idx="0">
                  <c:v>0</c:v>
                </c:pt>
                <c:pt idx="1">
                  <c:v>7.407407407407407E-2</c:v>
                </c:pt>
                <c:pt idx="2">
                  <c:v>8.3333333333333329E-2</c:v>
                </c:pt>
                <c:pt idx="3">
                  <c:v>8.0519480519480519E-2</c:v>
                </c:pt>
                <c:pt idx="4">
                  <c:v>6.5326633165829151E-2</c:v>
                </c:pt>
                <c:pt idx="5">
                  <c:v>2.3923444976076555E-2</c:v>
                </c:pt>
              </c:numCache>
            </c:numRef>
          </c:val>
          <c:extLst>
            <c:ext xmlns:c16="http://schemas.microsoft.com/office/drawing/2014/chart" uri="{C3380CC4-5D6E-409C-BE32-E72D297353CC}">
              <c16:uniqueId val="{00000003-A2C3-4DA3-AA70-1F11F19865F3}"/>
            </c:ext>
          </c:extLst>
        </c:ser>
        <c:ser>
          <c:idx val="2"/>
          <c:order val="2"/>
          <c:tx>
            <c:strRef>
              <c:f>'49（問31）'!$BH$29</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rgbClr val="FFFFFF"/>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'49（問31）'!$BE$30:$BE$35</c:f>
              <c:strCache>
                <c:ptCount val="6"/>
                <c:pt idx="0">
                  <c:v>100人以上</c:v>
                </c:pt>
                <c:pt idx="1">
                  <c:v>50～99人</c:v>
                </c:pt>
                <c:pt idx="2">
                  <c:v>30～49人</c:v>
                </c:pt>
                <c:pt idx="3">
                  <c:v>10～29人</c:v>
                </c:pt>
                <c:pt idx="4">
                  <c:v>5～9人</c:v>
                </c:pt>
                <c:pt idx="5">
                  <c:v>1～4人</c:v>
                </c:pt>
              </c:strCache>
            </c:strRef>
          </c:cat>
          <c:val>
            <c:numRef>
              <c:f>'49（問31）'!$BH$30:$BH$35</c:f>
              <c:numCache>
                <c:formatCode>0.0%</c:formatCode>
                <c:ptCount val="6"/>
                <c:pt idx="0">
                  <c:v>0.875</c:v>
                </c:pt>
                <c:pt idx="1">
                  <c:v>0.77777777777777779</c:v>
                </c:pt>
                <c:pt idx="2">
                  <c:v>0.6785714285714286</c:v>
                </c:pt>
                <c:pt idx="3">
                  <c:v>0.65714285714285714</c:v>
                </c:pt>
                <c:pt idx="4">
                  <c:v>0.68844221105527637</c:v>
                </c:pt>
                <c:pt idx="5">
                  <c:v>0.74162679425837319</c:v>
                </c:pt>
              </c:numCache>
            </c:numRef>
          </c:val>
          <c:extLst>
            <c:ext xmlns:c16="http://schemas.microsoft.com/office/drawing/2014/chart" uri="{C3380CC4-5D6E-409C-BE32-E72D297353CC}">
              <c16:uniqueId val="{00000004-A2C3-4DA3-AA70-1F11F19865F3}"/>
            </c:ext>
          </c:extLst>
        </c:ser>
        <c:ser>
          <c:idx val="3"/>
          <c:order val="3"/>
          <c:tx>
            <c:strRef>
              <c:f>'49（問31）'!$BI$29</c:f>
              <c:strCache>
                <c:ptCount val="1"/>
                <c:pt idx="0">
                  <c:v>無回答</c:v>
                </c:pt>
              </c:strCache>
            </c:strRef>
          </c:tx>
          <c:spPr>
            <a:pattFill prst="ltUpDi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608848667672211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BB-4EAF-A6ED-B17F57F3D09B}"/>
                </c:ext>
              </c:extLst>
            </c:dLbl>
            <c:dLbl>
              <c:idx val="1"/>
              <c:layout>
                <c:manualLayout>
                  <c:x val="-1.80995475113122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BB-4EAF-A6ED-B17F57F3D09B}"/>
                </c:ext>
              </c:extLst>
            </c:dLbl>
            <c:dLbl>
              <c:idx val="2"/>
              <c:layout>
                <c:manualLayout>
                  <c:x val="-1.80995475113122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2C3-4DA3-AA70-1F11F19865F3}"/>
                </c:ext>
              </c:extLst>
            </c:dLbl>
            <c:dLbl>
              <c:idx val="3"/>
              <c:layout>
                <c:manualLayout>
                  <c:x val="-2.21216691804927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2C3-4DA3-AA70-1F11F19865F3}"/>
                </c:ext>
              </c:extLst>
            </c:dLbl>
            <c:dLbl>
              <c:idx val="4"/>
              <c:layout>
                <c:manualLayout>
                  <c:x val="-2.011060834590246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2C3-4DA3-AA70-1F11F19865F3}"/>
                </c:ext>
              </c:extLst>
            </c:dLbl>
            <c:dLbl>
              <c:idx val="5"/>
              <c:layout>
                <c:manualLayout>
                  <c:x val="-1.608848667672196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2C3-4DA3-AA70-1F11F19865F3}"/>
                </c:ext>
              </c:extLst>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'49（問31）'!$BE$30:$BE$35</c:f>
              <c:strCache>
                <c:ptCount val="6"/>
                <c:pt idx="0">
                  <c:v>100人以上</c:v>
                </c:pt>
                <c:pt idx="1">
                  <c:v>50～99人</c:v>
                </c:pt>
                <c:pt idx="2">
                  <c:v>30～49人</c:v>
                </c:pt>
                <c:pt idx="3">
                  <c:v>10～29人</c:v>
                </c:pt>
                <c:pt idx="4">
                  <c:v>5～9人</c:v>
                </c:pt>
                <c:pt idx="5">
                  <c:v>1～4人</c:v>
                </c:pt>
              </c:strCache>
            </c:strRef>
          </c:cat>
          <c:val>
            <c:numRef>
              <c:f>'49（問31）'!$BI$30:$BI$35</c:f>
              <c:numCache>
                <c:formatCode>0.0%</c:formatCode>
                <c:ptCount val="6"/>
                <c:pt idx="0">
                  <c:v>0</c:v>
                </c:pt>
                <c:pt idx="1">
                  <c:v>3.7037037037037035E-2</c:v>
                </c:pt>
                <c:pt idx="2">
                  <c:v>1.1904761904761904E-2</c:v>
                </c:pt>
                <c:pt idx="3">
                  <c:v>8.5714285714285715E-2</c:v>
                </c:pt>
                <c:pt idx="4">
                  <c:v>0.1306532663316583</c:v>
                </c:pt>
                <c:pt idx="5">
                  <c:v>0.13875598086124402</c:v>
                </c:pt>
              </c:numCache>
            </c:numRef>
          </c:val>
          <c:extLst>
            <c:ext xmlns:c16="http://schemas.microsoft.com/office/drawing/2014/chart" uri="{C3380CC4-5D6E-409C-BE32-E72D297353CC}">
              <c16:uniqueId val="{00000009-A2C3-4DA3-AA70-1F11F19865F3}"/>
            </c:ext>
          </c:extLst>
        </c:ser>
        <c:dLbls>
          <c:showLegendKey val="0"/>
          <c:showVal val="0"/>
          <c:showCatName val="0"/>
          <c:showSerName val="0"/>
          <c:showPercent val="0"/>
          <c:showBubbleSize val="0"/>
        </c:dLbls>
        <c:gapWidth val="50"/>
        <c:overlap val="100"/>
        <c:axId val="104020224"/>
        <c:axId val="104046592"/>
      </c:barChart>
      <c:catAx>
        <c:axId val="1040202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046592"/>
        <c:crosses val="autoZero"/>
        <c:auto val="1"/>
        <c:lblAlgn val="ctr"/>
        <c:lblOffset val="100"/>
        <c:tickLblSkip val="1"/>
        <c:tickMarkSkip val="1"/>
        <c:noMultiLvlLbl val="0"/>
      </c:catAx>
      <c:valAx>
        <c:axId val="104046592"/>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020224"/>
        <c:crosses val="autoZero"/>
        <c:crossBetween val="between"/>
      </c:valAx>
      <c:spPr>
        <a:solidFill>
          <a:srgbClr val="FFFFFF"/>
        </a:solidFill>
        <a:ln w="25400">
          <a:noFill/>
        </a:ln>
      </c:spPr>
    </c:plotArea>
    <c:legend>
      <c:legendPos val="r"/>
      <c:layout>
        <c:manualLayout>
          <c:xMode val="edge"/>
          <c:yMode val="edge"/>
          <c:x val="0.84464681733787794"/>
          <c:y val="2.5074210856386316E-2"/>
          <c:w val="0.1493214253195726"/>
          <c:h val="0.9085564304461941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4025091523753704E-2"/>
          <c:y val="4.2124542124542128E-2"/>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2.4811558749331077E-2"/>
          <c:y val="0.18498168498168499"/>
          <c:w val="0.54261193079020464"/>
          <c:h val="0.80769230769230771"/>
        </c:manualLayout>
      </c:layout>
      <c:pie3DChart>
        <c:varyColors val="1"/>
        <c:ser>
          <c:idx val="0"/>
          <c:order val="0"/>
          <c:tx>
            <c:strRef>
              <c:f>'50（問32）'!$BG$6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6C37-4A62-A79C-53BA0FB99ED7}"/>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6C37-4A62-A79C-53BA0FB99ED7}"/>
              </c:ext>
            </c:extLst>
          </c:dPt>
          <c:dPt>
            <c:idx val="2"/>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6C37-4A62-A79C-53BA0FB99ED7}"/>
              </c:ext>
            </c:extLst>
          </c:dPt>
          <c:dPt>
            <c:idx val="3"/>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6C37-4A62-A79C-53BA0FB99ED7}"/>
              </c:ext>
            </c:extLst>
          </c:dPt>
          <c:dPt>
            <c:idx val="4"/>
            <c:bubble3D val="0"/>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6C37-4A62-A79C-53BA0FB99ED7}"/>
              </c:ext>
            </c:extLst>
          </c:dPt>
          <c:dLbls>
            <c:dLbl>
              <c:idx val="0"/>
              <c:layout>
                <c:manualLayout>
                  <c:x val="0.25026968716289105"/>
                  <c:y val="2.197802197802198E-2"/>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37-4A62-A79C-53BA0FB99ED7}"/>
                </c:ext>
              </c:extLst>
            </c:dLbl>
            <c:dLbl>
              <c:idx val="1"/>
              <c:layout>
                <c:manualLayout>
                  <c:x val="9.0614886731391592E-2"/>
                  <c:y val="0.15384615384615385"/>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37-4A62-A79C-53BA0FB99ED7}"/>
                </c:ext>
              </c:extLst>
            </c:dLbl>
            <c:dLbl>
              <c:idx val="2"/>
              <c:layout>
                <c:manualLayout>
                  <c:x val="0.1747572815533979"/>
                  <c:y val="-3.6630325055521905E-2"/>
                </c:manualLayout>
              </c:layout>
              <c:numFmt formatCode="0.0%" sourceLinked="0"/>
              <c:spPr>
                <a:noFill/>
                <a:ln w="25400">
                  <a:noFill/>
                </a:ln>
              </c:spPr>
              <c:txPr>
                <a:bodyPr wrap="none"/>
                <a:lstStyle/>
                <a:p>
                  <a:pPr>
                    <a:defRPr sz="925"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manualLayout>
                      <c:w val="0.21111128099278853"/>
                      <c:h val="0.28637362637362634"/>
                    </c:manualLayout>
                  </c15:layout>
                </c:ext>
                <c:ext xmlns:c16="http://schemas.microsoft.com/office/drawing/2014/chart" uri="{C3380CC4-5D6E-409C-BE32-E72D297353CC}">
                  <c16:uniqueId val="{00000005-6C37-4A62-A79C-53BA0FB99ED7}"/>
                </c:ext>
              </c:extLst>
            </c:dLbl>
            <c:dLbl>
              <c:idx val="3"/>
              <c:layout>
                <c:manualLayout>
                  <c:x val="9.4929881337648334E-2"/>
                  <c:y val="8.0586080586080522E-2"/>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37-4A62-A79C-53BA0FB99ED7}"/>
                </c:ext>
              </c:extLst>
            </c:dLbl>
            <c:dLbl>
              <c:idx val="4"/>
              <c:layout>
                <c:manualLayout>
                  <c:x val="0.1121898597626753"/>
                  <c:y val="-5.7685097055175796E-7"/>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C37-4A62-A79C-53BA0FB99ED7}"/>
                </c:ext>
              </c:extLst>
            </c:dLbl>
            <c:numFmt formatCode="0.0%" sourceLinked="0"/>
            <c:spPr>
              <a:noFill/>
              <a:ln w="25400">
                <a:noFill/>
              </a:ln>
            </c:spPr>
            <c:txPr>
              <a:bodyPr/>
              <a:lstStyle/>
              <a:p>
                <a:pPr>
                  <a:defRPr sz="925"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'50（問32）'!$BH$5:$BL$5</c:f>
              <c:strCache>
                <c:ptCount val="5"/>
                <c:pt idx="0">
                  <c:v>策定した</c:v>
                </c:pt>
                <c:pt idx="1">
                  <c:v>策定中</c:v>
                </c:pt>
                <c:pt idx="2">
                  <c:v>策定しない</c:v>
                </c:pt>
                <c:pt idx="3">
                  <c:v>知らない</c:v>
                </c:pt>
                <c:pt idx="4">
                  <c:v>無回答</c:v>
                </c:pt>
              </c:strCache>
            </c:strRef>
          </c:cat>
          <c:val>
            <c:numRef>
              <c:f>'50（問32）'!$BH$6:$BL$6</c:f>
              <c:numCache>
                <c:formatCode>0.0%</c:formatCode>
                <c:ptCount val="5"/>
                <c:pt idx="0">
                  <c:v>3.3958891867739052E-2</c:v>
                </c:pt>
                <c:pt idx="1">
                  <c:v>7.1492403932082213E-2</c:v>
                </c:pt>
                <c:pt idx="2">
                  <c:v>0.39678284182305629</c:v>
                </c:pt>
                <c:pt idx="3">
                  <c:v>0.40214477211796246</c:v>
                </c:pt>
                <c:pt idx="4">
                  <c:v>9.5621090259159963E-2</c:v>
                </c:pt>
              </c:numCache>
            </c:numRef>
          </c:val>
          <c:extLst>
            <c:ext xmlns:c16="http://schemas.microsoft.com/office/drawing/2014/chart" uri="{C3380CC4-5D6E-409C-BE32-E72D297353CC}">
              <c16:uniqueId val="{0000000A-6C37-4A62-A79C-53BA0FB99ED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5788565264293417"/>
          <c:y val="0.15358945516425832"/>
          <c:w val="0.21622437971952535"/>
          <c:h val="0.50989010989010985"/>
        </c:manualLayout>
      </c:layout>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457847136577806"/>
          <c:y val="1.3054830287206266E-2"/>
        </c:manualLayout>
      </c:layout>
      <c:overlay val="0"/>
      <c:spPr>
        <a:noFill/>
        <a:ln w="25400">
          <a:noFill/>
        </a:ln>
      </c:spPr>
    </c:title>
    <c:autoTitleDeleted val="0"/>
    <c:plotArea>
      <c:layout>
        <c:manualLayout>
          <c:layoutTarget val="inner"/>
          <c:xMode val="edge"/>
          <c:yMode val="edge"/>
          <c:x val="0.14759046997840236"/>
          <c:y val="9.6605744125326368E-2"/>
          <c:w val="0.66716916531053316"/>
          <c:h val="0.83028720626631858"/>
        </c:manualLayout>
      </c:layout>
      <c:barChart>
        <c:barDir val="bar"/>
        <c:grouping val="percentStacked"/>
        <c:varyColors val="0"/>
        <c:ser>
          <c:idx val="0"/>
          <c:order val="0"/>
          <c:tx>
            <c:strRef>
              <c:f>'50（問32）'!$BH$10</c:f>
              <c:strCache>
                <c:ptCount val="1"/>
                <c:pt idx="0">
                  <c:v>策定した</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807228915662650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DF-436F-BEF1-06257AD9AFC8}"/>
                </c:ext>
              </c:extLst>
            </c:dLbl>
            <c:dLbl>
              <c:idx val="2"/>
              <c:layout>
                <c:manualLayout>
                  <c:x val="-4.01622236979413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DF-436F-BEF1-06257AD9AFC8}"/>
                </c:ext>
              </c:extLst>
            </c:dLbl>
            <c:dLbl>
              <c:idx val="8"/>
              <c:layout>
                <c:manualLayout>
                  <c:x val="1.4891313659978292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DF-436F-BEF1-06257AD9AFC8}"/>
                </c:ext>
              </c:extLst>
            </c:dLbl>
            <c:dLbl>
              <c:idx val="9"/>
              <c:layout>
                <c:manualLayout>
                  <c:x val="1.20481927710843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DF-436F-BEF1-06257AD9AFC8}"/>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'50（問32）'!$BG$11:$BG$23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'50（問32）'!$BH$11:$BH$23</c:f>
              <c:numCache>
                <c:formatCode>0.0%</c:formatCode>
                <c:ptCount val="13"/>
                <c:pt idx="0">
                  <c:v>0</c:v>
                </c:pt>
                <c:pt idx="1">
                  <c:v>2.8776978417266189E-2</c:v>
                </c:pt>
                <c:pt idx="2">
                  <c:v>2.9411764705882353E-2</c:v>
                </c:pt>
                <c:pt idx="3">
                  <c:v>3.7037037037037035E-2</c:v>
                </c:pt>
                <c:pt idx="4">
                  <c:v>4.5161290322580643E-2</c:v>
                </c:pt>
                <c:pt idx="5">
                  <c:v>2.4390243902439025E-2</c:v>
                </c:pt>
                <c:pt idx="6">
                  <c:v>0</c:v>
                </c:pt>
                <c:pt idx="7">
                  <c:v>0.05</c:v>
                </c:pt>
                <c:pt idx="8">
                  <c:v>5.5865921787709499E-3</c:v>
                </c:pt>
                <c:pt idx="9">
                  <c:v>0</c:v>
                </c:pt>
                <c:pt idx="10">
                  <c:v>0</c:v>
                </c:pt>
                <c:pt idx="11">
                  <c:v>2.564102564102564E-2</c:v>
                </c:pt>
                <c:pt idx="12">
                  <c:v>6.9124423963133647E-2</c:v>
                </c:pt>
              </c:numCache>
            </c:numRef>
          </c:val>
          <c:extLst>
            <c:ext xmlns:c16="http://schemas.microsoft.com/office/drawing/2014/chart" uri="{C3380CC4-5D6E-409C-BE32-E72D297353CC}">
              <c16:uniqueId val="{00000004-18DF-436F-BEF1-06257AD9AFC8}"/>
            </c:ext>
          </c:extLst>
        </c:ser>
        <c:ser>
          <c:idx val="1"/>
          <c:order val="1"/>
          <c:tx>
            <c:strRef>
              <c:f>'50（問32）'!$BI$10</c:f>
              <c:strCache>
                <c:ptCount val="1"/>
                <c:pt idx="0">
                  <c:v>策定中</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610441767068272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8DF-436F-BEF1-06257AD9AFC8}"/>
                </c:ext>
              </c:extLst>
            </c:dLbl>
            <c:dLbl>
              <c:idx val="2"/>
              <c:layout>
                <c:manualLayout>
                  <c:x val="1.204819277108433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DF-436F-BEF1-06257AD9AFC8}"/>
                </c:ext>
              </c:extLst>
            </c:dLbl>
            <c:dLbl>
              <c:idx val="5"/>
              <c:layout>
                <c:manualLayout>
                  <c:x val="1.4056224899598376E-2"/>
                  <c:y val="-6.382287745012633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DF-436F-BEF1-06257AD9AFC8}"/>
                </c:ext>
              </c:extLst>
            </c:dLbl>
            <c:dLbl>
              <c:idx val="6"/>
              <c:layout>
                <c:manualLayout>
                  <c:x val="6.0240963855421872E-3"/>
                  <c:y val="-6.382287745012633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CC-4DB2-8F33-D9D3D21D54F9}"/>
                </c:ext>
              </c:extLst>
            </c:dLbl>
            <c:dLbl>
              <c:idx val="8"/>
              <c:layout>
                <c:manualLayout>
                  <c:x val="1.02189303488399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DF-436F-BEF1-06257AD9AFC8}"/>
                </c:ext>
              </c:extLst>
            </c:dLbl>
            <c:dLbl>
              <c:idx val="9"/>
              <c:layout>
                <c:manualLayout>
                  <c:x val="1.60642570281124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8DF-436F-BEF1-06257AD9AFC8}"/>
                </c:ext>
              </c:extLst>
            </c:dLbl>
            <c:dLbl>
              <c:idx val="10"/>
              <c:layout>
                <c:manualLayout>
                  <c:x val="8.032128514056224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8DF-436F-BEF1-06257AD9AFC8}"/>
                </c:ext>
              </c:extLst>
            </c:dLbl>
            <c:dLbl>
              <c:idx val="11"/>
              <c:layout>
                <c:manualLayout>
                  <c:x val="8.032128514056224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8DF-436F-BEF1-06257AD9AFC8}"/>
                </c:ext>
              </c:extLst>
            </c:dLbl>
            <c:dLbl>
              <c:idx val="12"/>
              <c:layout>
                <c:manualLayout>
                  <c:x val="1.4056224899598393E-2"/>
                  <c:y val="3.48128807658833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8DF-436F-BEF1-06257AD9AFC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'50（問32）'!$BG$11:$BG$23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'50（問32）'!$BI$11:$BI$23</c:f>
              <c:numCache>
                <c:formatCode>0.0%</c:formatCode>
                <c:ptCount val="13"/>
                <c:pt idx="0">
                  <c:v>0</c:v>
                </c:pt>
                <c:pt idx="1">
                  <c:v>7.1942446043165464E-2</c:v>
                </c:pt>
                <c:pt idx="2">
                  <c:v>5.8823529411764705E-2</c:v>
                </c:pt>
                <c:pt idx="3">
                  <c:v>0</c:v>
                </c:pt>
                <c:pt idx="4">
                  <c:v>9.6774193548387094E-2</c:v>
                </c:pt>
                <c:pt idx="5">
                  <c:v>4.878048780487805E-2</c:v>
                </c:pt>
                <c:pt idx="6">
                  <c:v>6.6666666666666666E-2</c:v>
                </c:pt>
                <c:pt idx="7">
                  <c:v>0</c:v>
                </c:pt>
                <c:pt idx="8">
                  <c:v>8.3798882681564241E-2</c:v>
                </c:pt>
                <c:pt idx="9">
                  <c:v>8.6956521739130432E-2</c:v>
                </c:pt>
                <c:pt idx="10">
                  <c:v>0.18181818181818182</c:v>
                </c:pt>
                <c:pt idx="11">
                  <c:v>7.0512820512820512E-2</c:v>
                </c:pt>
                <c:pt idx="12">
                  <c:v>6.4516129032258063E-2</c:v>
                </c:pt>
              </c:numCache>
            </c:numRef>
          </c:val>
          <c:extLst>
            <c:ext xmlns:c16="http://schemas.microsoft.com/office/drawing/2014/chart" uri="{C3380CC4-5D6E-409C-BE32-E72D297353CC}">
              <c16:uniqueId val="{0000000D-18DF-436F-BEF1-06257AD9AFC8}"/>
            </c:ext>
          </c:extLst>
        </c:ser>
        <c:ser>
          <c:idx val="2"/>
          <c:order val="2"/>
          <c:tx>
            <c:strRef>
              <c:f>'50（問32）'!$BJ$10</c:f>
              <c:strCache>
                <c:ptCount val="1"/>
                <c:pt idx="0">
                  <c:v>策定しない</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2.409638554216867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8DF-436F-BEF1-06257AD9AFC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'50（問32）'!$BG$11:$BG$23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'50（問32）'!$BJ$11:$BJ$23</c:f>
              <c:numCache>
                <c:formatCode>0.0%</c:formatCode>
                <c:ptCount val="13"/>
                <c:pt idx="0">
                  <c:v>0</c:v>
                </c:pt>
                <c:pt idx="1">
                  <c:v>0.34532374100719426</c:v>
                </c:pt>
                <c:pt idx="2">
                  <c:v>0.41176470588235292</c:v>
                </c:pt>
                <c:pt idx="3">
                  <c:v>0.70370370370370372</c:v>
                </c:pt>
                <c:pt idx="4">
                  <c:v>0.38709677419354838</c:v>
                </c:pt>
                <c:pt idx="5">
                  <c:v>0.36585365853658536</c:v>
                </c:pt>
                <c:pt idx="6">
                  <c:v>0.73333333333333328</c:v>
                </c:pt>
                <c:pt idx="7">
                  <c:v>0.55000000000000004</c:v>
                </c:pt>
                <c:pt idx="8">
                  <c:v>0.34636871508379891</c:v>
                </c:pt>
                <c:pt idx="9">
                  <c:v>0.47826086956521741</c:v>
                </c:pt>
                <c:pt idx="10">
                  <c:v>0.27272727272727271</c:v>
                </c:pt>
                <c:pt idx="11">
                  <c:v>0.41025641025641024</c:v>
                </c:pt>
                <c:pt idx="12">
                  <c:v>0.38709677419354838</c:v>
                </c:pt>
              </c:numCache>
            </c:numRef>
          </c:val>
          <c:extLst>
            <c:ext xmlns:c16="http://schemas.microsoft.com/office/drawing/2014/chart" uri="{C3380CC4-5D6E-409C-BE32-E72D297353CC}">
              <c16:uniqueId val="{0000000F-18DF-436F-BEF1-06257AD9AFC8}"/>
            </c:ext>
          </c:extLst>
        </c:ser>
        <c:ser>
          <c:idx val="3"/>
          <c:order val="3"/>
          <c:tx>
            <c:strRef>
              <c:f>'50（問32）'!$BK$10</c:f>
              <c:strCache>
                <c:ptCount val="1"/>
                <c:pt idx="0">
                  <c:v>知らない</c:v>
                </c:pt>
              </c:strCache>
            </c:strRef>
          </c:tx>
          <c:spPr>
            <a:solidFill>
              <a:srgbClr val="FFFFFF"/>
            </a:solidFill>
            <a:ln w="12700">
              <a:solidFill>
                <a:srgbClr val="000000"/>
              </a:solidFill>
              <a:prstDash val="solid"/>
            </a:ln>
          </c:spPr>
          <c:invertIfNegative val="0"/>
          <c:dLbls>
            <c:numFmt formatCode="0.0%;\-#;;" sourceLinked="0"/>
            <c:spPr>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'50（問32）'!$BG$11:$BG$23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'50（問32）'!$BK$11:$BK$23</c:f>
              <c:numCache>
                <c:formatCode>0.0%</c:formatCode>
                <c:ptCount val="13"/>
                <c:pt idx="0">
                  <c:v>0</c:v>
                </c:pt>
                <c:pt idx="1">
                  <c:v>0.4460431654676259</c:v>
                </c:pt>
                <c:pt idx="2">
                  <c:v>0.33823529411764708</c:v>
                </c:pt>
                <c:pt idx="3">
                  <c:v>0.18518518518518517</c:v>
                </c:pt>
                <c:pt idx="4">
                  <c:v>0.40645161290322579</c:v>
                </c:pt>
                <c:pt idx="5">
                  <c:v>0.48780487804878048</c:v>
                </c:pt>
                <c:pt idx="6">
                  <c:v>0.13333333333333333</c:v>
                </c:pt>
                <c:pt idx="7">
                  <c:v>0.3</c:v>
                </c:pt>
                <c:pt idx="8">
                  <c:v>0.48044692737430167</c:v>
                </c:pt>
                <c:pt idx="9">
                  <c:v>0.34782608695652173</c:v>
                </c:pt>
                <c:pt idx="10">
                  <c:v>0.36363636363636365</c:v>
                </c:pt>
                <c:pt idx="11">
                  <c:v>0.39743589743589741</c:v>
                </c:pt>
                <c:pt idx="12">
                  <c:v>0.39631336405529954</c:v>
                </c:pt>
              </c:numCache>
            </c:numRef>
          </c:val>
          <c:extLst>
            <c:ext xmlns:c16="http://schemas.microsoft.com/office/drawing/2014/chart" uri="{C3380CC4-5D6E-409C-BE32-E72D297353CC}">
              <c16:uniqueId val="{00000010-18DF-436F-BEF1-06257AD9AFC8}"/>
            </c:ext>
          </c:extLst>
        </c:ser>
        <c:ser>
          <c:idx val="4"/>
          <c:order val="4"/>
          <c:tx>
            <c:strRef>
              <c:f>'50（問32）'!$BL$10</c:f>
              <c:strCache>
                <c:ptCount val="1"/>
                <c:pt idx="0">
                  <c:v>無回答</c:v>
                </c:pt>
              </c:strCache>
            </c:strRef>
          </c:tx>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10"/>
            <c:invertIfNegative val="0"/>
            <c:bubble3D val="0"/>
            <c:extLst>
              <c:ext xmlns:c16="http://schemas.microsoft.com/office/drawing/2014/chart" uri="{C3380CC4-5D6E-409C-BE32-E72D297353CC}">
                <c16:uniqueId val="{00000011-18DF-436F-BEF1-06257AD9AFC8}"/>
              </c:ext>
            </c:extLst>
          </c:dPt>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'50（問32）'!$BG$11:$BG$23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'50（問32）'!$BL$11:$BL$23</c:f>
              <c:numCache>
                <c:formatCode>0.0%</c:formatCode>
                <c:ptCount val="13"/>
                <c:pt idx="0">
                  <c:v>0</c:v>
                </c:pt>
                <c:pt idx="1">
                  <c:v>0.1079136690647482</c:v>
                </c:pt>
                <c:pt idx="2">
                  <c:v>0.16176470588235295</c:v>
                </c:pt>
                <c:pt idx="3">
                  <c:v>7.407407407407407E-2</c:v>
                </c:pt>
                <c:pt idx="4">
                  <c:v>6.4516129032258063E-2</c:v>
                </c:pt>
                <c:pt idx="5">
                  <c:v>7.3170731707317069E-2</c:v>
                </c:pt>
                <c:pt idx="6">
                  <c:v>6.6666666666666666E-2</c:v>
                </c:pt>
                <c:pt idx="7">
                  <c:v>0.1</c:v>
                </c:pt>
                <c:pt idx="8">
                  <c:v>8.3798882681564241E-2</c:v>
                </c:pt>
                <c:pt idx="9">
                  <c:v>8.6956521739130432E-2</c:v>
                </c:pt>
                <c:pt idx="10">
                  <c:v>0.18181818181818182</c:v>
                </c:pt>
                <c:pt idx="11">
                  <c:v>9.6153846153846159E-2</c:v>
                </c:pt>
                <c:pt idx="12">
                  <c:v>8.294930875576037E-2</c:v>
                </c:pt>
              </c:numCache>
            </c:numRef>
          </c:val>
          <c:extLst>
            <c:ext xmlns:c16="http://schemas.microsoft.com/office/drawing/2014/chart" uri="{C3380CC4-5D6E-409C-BE32-E72D297353CC}">
              <c16:uniqueId val="{00000012-18DF-436F-BEF1-06257AD9AFC8}"/>
            </c:ext>
          </c:extLst>
        </c:ser>
        <c:dLbls>
          <c:showLegendKey val="0"/>
          <c:showVal val="0"/>
          <c:showCatName val="0"/>
          <c:showSerName val="0"/>
          <c:showPercent val="0"/>
          <c:showBubbleSize val="0"/>
        </c:dLbls>
        <c:gapWidth val="20"/>
        <c:overlap val="100"/>
        <c:axId val="102978304"/>
        <c:axId val="102979840"/>
      </c:barChart>
      <c:catAx>
        <c:axId val="1029783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979840"/>
        <c:crosses val="autoZero"/>
        <c:auto val="1"/>
        <c:lblAlgn val="ctr"/>
        <c:lblOffset val="100"/>
        <c:tickLblSkip val="1"/>
        <c:tickMarkSkip val="1"/>
        <c:noMultiLvlLbl val="0"/>
      </c:catAx>
      <c:valAx>
        <c:axId val="1029798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978304"/>
        <c:crosses val="autoZero"/>
        <c:crossBetween val="between"/>
      </c:valAx>
      <c:spPr>
        <a:noFill/>
        <a:ln w="25400">
          <a:noFill/>
        </a:ln>
      </c:spPr>
    </c:plotArea>
    <c:legend>
      <c:legendPos val="r"/>
      <c:layout>
        <c:manualLayout>
          <c:xMode val="edge"/>
          <c:yMode val="edge"/>
          <c:x val="0.8629524396799797"/>
          <c:y val="0.21671018276762402"/>
          <c:w val="0.1149599974701957"/>
          <c:h val="0.4073107049608355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2631578947368421"/>
          <c:y val="2.2123893805309734E-2"/>
        </c:manualLayout>
      </c:layout>
      <c:overlay val="0"/>
      <c:spPr>
        <a:noFill/>
        <a:ln w="25400">
          <a:noFill/>
        </a:ln>
      </c:spPr>
    </c:title>
    <c:autoTitleDeleted val="0"/>
    <c:plotArea>
      <c:layout>
        <c:manualLayout>
          <c:layoutTarget val="inner"/>
          <c:xMode val="edge"/>
          <c:yMode val="edge"/>
          <c:x val="0.15037593984962405"/>
          <c:y val="0.12831886130838052"/>
          <c:w val="0.68721804511278195"/>
          <c:h val="0.7477892262453899"/>
        </c:manualLayout>
      </c:layout>
      <c:barChart>
        <c:barDir val="bar"/>
        <c:grouping val="percentStacked"/>
        <c:varyColors val="0"/>
        <c:ser>
          <c:idx val="0"/>
          <c:order val="0"/>
          <c:tx>
            <c:strRef>
              <c:f>'50（問32）'!$BH$28</c:f>
              <c:strCache>
                <c:ptCount val="1"/>
                <c:pt idx="0">
                  <c:v>策定した</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6.01503759398496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5C-494F-A61D-B999DDB0E621}"/>
                </c:ext>
              </c:extLst>
            </c:dLbl>
            <c:dLbl>
              <c:idx val="2"/>
              <c:layout>
                <c:manualLayout>
                  <c:x val="-8.02005012531328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31-41E0-BCF0-603223B69797}"/>
                </c:ext>
              </c:extLst>
            </c:dLbl>
            <c:dLbl>
              <c:idx val="4"/>
              <c:layout>
                <c:manualLayout>
                  <c:x val="8.020050125313283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5C-494F-A61D-B999DDB0E621}"/>
                </c:ext>
              </c:extLst>
            </c:dLbl>
            <c:dLbl>
              <c:idx val="5"/>
              <c:layout>
                <c:manualLayout>
                  <c:x val="1.002506265664160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5C-494F-A61D-B999DDB0E621}"/>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'50（問32）'!$BG$29:$BG$34</c:f>
              <c:strCache>
                <c:ptCount val="6"/>
                <c:pt idx="0">
                  <c:v>100人以上</c:v>
                </c:pt>
                <c:pt idx="1">
                  <c:v>50～99人</c:v>
                </c:pt>
                <c:pt idx="2">
                  <c:v>30～49人</c:v>
                </c:pt>
                <c:pt idx="3">
                  <c:v>10～29人</c:v>
                </c:pt>
                <c:pt idx="4">
                  <c:v>5～9人</c:v>
                </c:pt>
                <c:pt idx="5">
                  <c:v>1～4人</c:v>
                </c:pt>
              </c:strCache>
            </c:strRef>
          </c:cat>
          <c:val>
            <c:numRef>
              <c:f>'50（問32）'!$BH$29:$BH$34</c:f>
              <c:numCache>
                <c:formatCode>0.0%</c:formatCode>
                <c:ptCount val="6"/>
                <c:pt idx="0">
                  <c:v>0.625</c:v>
                </c:pt>
                <c:pt idx="1">
                  <c:v>0.1111111111111111</c:v>
                </c:pt>
                <c:pt idx="2">
                  <c:v>4.7619047619047616E-2</c:v>
                </c:pt>
                <c:pt idx="3">
                  <c:v>2.0779220779220779E-2</c:v>
                </c:pt>
                <c:pt idx="4">
                  <c:v>2.2613065326633167E-2</c:v>
                </c:pt>
                <c:pt idx="5">
                  <c:v>1.9138755980861243E-2</c:v>
                </c:pt>
              </c:numCache>
            </c:numRef>
          </c:val>
          <c:extLst>
            <c:ext xmlns:c16="http://schemas.microsoft.com/office/drawing/2014/chart" uri="{C3380CC4-5D6E-409C-BE32-E72D297353CC}">
              <c16:uniqueId val="{00000003-A85C-494F-A61D-B999DDB0E621}"/>
            </c:ext>
          </c:extLst>
        </c:ser>
        <c:ser>
          <c:idx val="1"/>
          <c:order val="1"/>
          <c:tx>
            <c:strRef>
              <c:f>'50（問32）'!$BI$28</c:f>
              <c:strCache>
                <c:ptCount val="1"/>
                <c:pt idx="0">
                  <c:v>策定中</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6.01503759398496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31-41E0-BCF0-603223B69797}"/>
                </c:ext>
              </c:extLst>
            </c:dLbl>
            <c:dLbl>
              <c:idx val="3"/>
              <c:layout>
                <c:manualLayout>
                  <c:x val="8.020050125313283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5C-494F-A61D-B999DDB0E621}"/>
                </c:ext>
              </c:extLst>
            </c:dLbl>
            <c:dLbl>
              <c:idx val="4"/>
              <c:layout>
                <c:manualLayout>
                  <c:x val="2.80701754385964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5C-494F-A61D-B999DDB0E621}"/>
                </c:ext>
              </c:extLst>
            </c:dLbl>
            <c:dLbl>
              <c:idx val="5"/>
              <c:layout>
                <c:manualLayout>
                  <c:x val="3.80952380952380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85C-494F-A61D-B999DDB0E621}"/>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'50（問32）'!$BG$29:$BG$34</c:f>
              <c:strCache>
                <c:ptCount val="6"/>
                <c:pt idx="0">
                  <c:v>100人以上</c:v>
                </c:pt>
                <c:pt idx="1">
                  <c:v>50～99人</c:v>
                </c:pt>
                <c:pt idx="2">
                  <c:v>30～49人</c:v>
                </c:pt>
                <c:pt idx="3">
                  <c:v>10～29人</c:v>
                </c:pt>
                <c:pt idx="4">
                  <c:v>5～9人</c:v>
                </c:pt>
                <c:pt idx="5">
                  <c:v>1～4人</c:v>
                </c:pt>
              </c:strCache>
            </c:strRef>
          </c:cat>
          <c:val>
            <c:numRef>
              <c:f>'50（問32）'!$BI$29:$BI$34</c:f>
              <c:numCache>
                <c:formatCode>0.0%</c:formatCode>
                <c:ptCount val="6"/>
                <c:pt idx="0">
                  <c:v>0</c:v>
                </c:pt>
                <c:pt idx="1">
                  <c:v>0.1111111111111111</c:v>
                </c:pt>
                <c:pt idx="2">
                  <c:v>0.16666666666666666</c:v>
                </c:pt>
                <c:pt idx="3">
                  <c:v>7.2727272727272724E-2</c:v>
                </c:pt>
                <c:pt idx="4">
                  <c:v>7.0351758793969849E-2</c:v>
                </c:pt>
                <c:pt idx="5">
                  <c:v>3.3492822966507178E-2</c:v>
                </c:pt>
              </c:numCache>
            </c:numRef>
          </c:val>
          <c:extLst>
            <c:ext xmlns:c16="http://schemas.microsoft.com/office/drawing/2014/chart" uri="{C3380CC4-5D6E-409C-BE32-E72D297353CC}">
              <c16:uniqueId val="{00000007-A85C-494F-A61D-B999DDB0E621}"/>
            </c:ext>
          </c:extLst>
        </c:ser>
        <c:ser>
          <c:idx val="2"/>
          <c:order val="2"/>
          <c:tx>
            <c:strRef>
              <c:f>'50（問32）'!$BJ$28</c:f>
              <c:strCache>
                <c:ptCount val="1"/>
                <c:pt idx="0">
                  <c:v>策定しない</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5.012531328320801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5C-494F-A61D-B999DDB0E621}"/>
                </c:ext>
              </c:extLst>
            </c:dLbl>
            <c:dLbl>
              <c:idx val="5"/>
              <c:layout>
                <c:manualLayout>
                  <c:x val="3.20802005012530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5C-494F-A61D-B999DDB0E621}"/>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'50（問32）'!$BG$29:$BG$34</c:f>
              <c:strCache>
                <c:ptCount val="6"/>
                <c:pt idx="0">
                  <c:v>100人以上</c:v>
                </c:pt>
                <c:pt idx="1">
                  <c:v>50～99人</c:v>
                </c:pt>
                <c:pt idx="2">
                  <c:v>30～49人</c:v>
                </c:pt>
                <c:pt idx="3">
                  <c:v>10～29人</c:v>
                </c:pt>
                <c:pt idx="4">
                  <c:v>5～9人</c:v>
                </c:pt>
                <c:pt idx="5">
                  <c:v>1～4人</c:v>
                </c:pt>
              </c:strCache>
            </c:strRef>
          </c:cat>
          <c:val>
            <c:numRef>
              <c:f>'50（問32）'!$BJ$29:$BJ$34</c:f>
              <c:numCache>
                <c:formatCode>0.0%</c:formatCode>
                <c:ptCount val="6"/>
                <c:pt idx="0">
                  <c:v>0.3125</c:v>
                </c:pt>
                <c:pt idx="1">
                  <c:v>0.62962962962962965</c:v>
                </c:pt>
                <c:pt idx="2">
                  <c:v>0.42857142857142855</c:v>
                </c:pt>
                <c:pt idx="3">
                  <c:v>0.41818181818181815</c:v>
                </c:pt>
                <c:pt idx="4">
                  <c:v>0.3592964824120603</c:v>
                </c:pt>
                <c:pt idx="5">
                  <c:v>0.3923444976076555</c:v>
                </c:pt>
              </c:numCache>
            </c:numRef>
          </c:val>
          <c:extLst>
            <c:ext xmlns:c16="http://schemas.microsoft.com/office/drawing/2014/chart" uri="{C3380CC4-5D6E-409C-BE32-E72D297353CC}">
              <c16:uniqueId val="{0000000A-A85C-494F-A61D-B999DDB0E621}"/>
            </c:ext>
          </c:extLst>
        </c:ser>
        <c:ser>
          <c:idx val="3"/>
          <c:order val="3"/>
          <c:tx>
            <c:strRef>
              <c:f>'50（問32）'!$BK$28</c:f>
              <c:strCache>
                <c:ptCount val="1"/>
                <c:pt idx="0">
                  <c:v>知らない</c:v>
                </c:pt>
              </c:strCache>
            </c:strRef>
          </c:tx>
          <c:spPr>
            <a:solidFill>
              <a:srgbClr val="FFFFFF"/>
            </a:solidFill>
            <a:ln w="12700">
              <a:solidFill>
                <a:srgbClr val="000000"/>
              </a:solidFill>
              <a:prstDash val="solid"/>
            </a:ln>
          </c:spPr>
          <c:invertIfNegative val="0"/>
          <c:dLbls>
            <c:dLbl>
              <c:idx val="0"/>
              <c:layout>
                <c:manualLayout>
                  <c:x val="-2.195378209302784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5C-494F-A61D-B999DDB0E621}"/>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'50（問32）'!$BG$29:$BG$34</c:f>
              <c:strCache>
                <c:ptCount val="6"/>
                <c:pt idx="0">
                  <c:v>100人以上</c:v>
                </c:pt>
                <c:pt idx="1">
                  <c:v>50～99人</c:v>
                </c:pt>
                <c:pt idx="2">
                  <c:v>30～49人</c:v>
                </c:pt>
                <c:pt idx="3">
                  <c:v>10～29人</c:v>
                </c:pt>
                <c:pt idx="4">
                  <c:v>5～9人</c:v>
                </c:pt>
                <c:pt idx="5">
                  <c:v>1～4人</c:v>
                </c:pt>
              </c:strCache>
            </c:strRef>
          </c:cat>
          <c:val>
            <c:numRef>
              <c:f>'50（問32）'!$BK$29:$BK$34</c:f>
              <c:numCache>
                <c:formatCode>0.0%</c:formatCode>
                <c:ptCount val="6"/>
                <c:pt idx="0">
                  <c:v>0</c:v>
                </c:pt>
                <c:pt idx="1">
                  <c:v>0.14814814814814814</c:v>
                </c:pt>
                <c:pt idx="2">
                  <c:v>0.34523809523809523</c:v>
                </c:pt>
                <c:pt idx="3">
                  <c:v>0.4</c:v>
                </c:pt>
                <c:pt idx="4">
                  <c:v>0.44974874371859297</c:v>
                </c:pt>
                <c:pt idx="5">
                  <c:v>0.40191387559808611</c:v>
                </c:pt>
              </c:numCache>
            </c:numRef>
          </c:val>
          <c:extLst>
            <c:ext xmlns:c16="http://schemas.microsoft.com/office/drawing/2014/chart" uri="{C3380CC4-5D6E-409C-BE32-E72D297353CC}">
              <c16:uniqueId val="{0000000C-A85C-494F-A61D-B999DDB0E621}"/>
            </c:ext>
          </c:extLst>
        </c:ser>
        <c:ser>
          <c:idx val="4"/>
          <c:order val="4"/>
          <c:tx>
            <c:strRef>
              <c:f>'50（問32）'!$BL$28</c:f>
              <c:strCache>
                <c:ptCount val="1"/>
                <c:pt idx="0">
                  <c:v>無回答</c:v>
                </c:pt>
              </c:strCache>
            </c:strRef>
          </c:tx>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98474138101158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85C-494F-A61D-B999DDB0E621}"/>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'50（問32）'!$BG$29:$BG$34</c:f>
              <c:strCache>
                <c:ptCount val="6"/>
                <c:pt idx="0">
                  <c:v>100人以上</c:v>
                </c:pt>
                <c:pt idx="1">
                  <c:v>50～99人</c:v>
                </c:pt>
                <c:pt idx="2">
                  <c:v>30～49人</c:v>
                </c:pt>
                <c:pt idx="3">
                  <c:v>10～29人</c:v>
                </c:pt>
                <c:pt idx="4">
                  <c:v>5～9人</c:v>
                </c:pt>
                <c:pt idx="5">
                  <c:v>1～4人</c:v>
                </c:pt>
              </c:strCache>
            </c:strRef>
          </c:cat>
          <c:val>
            <c:numRef>
              <c:f>'50（問32）'!$BL$29:$BL$34</c:f>
              <c:numCache>
                <c:formatCode>0.0%</c:formatCode>
                <c:ptCount val="6"/>
                <c:pt idx="0">
                  <c:v>6.25E-2</c:v>
                </c:pt>
                <c:pt idx="1">
                  <c:v>0</c:v>
                </c:pt>
                <c:pt idx="2">
                  <c:v>1.1904761904761904E-2</c:v>
                </c:pt>
                <c:pt idx="3">
                  <c:v>8.8311688311688313E-2</c:v>
                </c:pt>
                <c:pt idx="4">
                  <c:v>9.7989949748743713E-2</c:v>
                </c:pt>
                <c:pt idx="5">
                  <c:v>0.15311004784688995</c:v>
                </c:pt>
              </c:numCache>
            </c:numRef>
          </c:val>
          <c:extLst>
            <c:ext xmlns:c16="http://schemas.microsoft.com/office/drawing/2014/chart" uri="{C3380CC4-5D6E-409C-BE32-E72D297353CC}">
              <c16:uniqueId val="{0000000E-A85C-494F-A61D-B999DDB0E621}"/>
            </c:ext>
          </c:extLst>
        </c:ser>
        <c:dLbls>
          <c:showLegendKey val="0"/>
          <c:showVal val="0"/>
          <c:showCatName val="0"/>
          <c:showSerName val="0"/>
          <c:showPercent val="0"/>
          <c:showBubbleSize val="0"/>
        </c:dLbls>
        <c:gapWidth val="30"/>
        <c:overlap val="100"/>
        <c:axId val="104795520"/>
        <c:axId val="104825984"/>
      </c:barChart>
      <c:catAx>
        <c:axId val="1047955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825984"/>
        <c:crosses val="autoZero"/>
        <c:auto val="1"/>
        <c:lblAlgn val="ctr"/>
        <c:lblOffset val="100"/>
        <c:tickLblSkip val="1"/>
        <c:tickMarkSkip val="1"/>
        <c:noMultiLvlLbl val="0"/>
      </c:catAx>
      <c:valAx>
        <c:axId val="10482598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795520"/>
        <c:crosses val="autoZero"/>
        <c:crossBetween val="between"/>
      </c:valAx>
      <c:spPr>
        <a:noFill/>
        <a:ln w="25400">
          <a:noFill/>
        </a:ln>
      </c:spPr>
    </c:plotArea>
    <c:legend>
      <c:legendPos val="r"/>
      <c:layout>
        <c:manualLayout>
          <c:xMode val="edge"/>
          <c:yMode val="edge"/>
          <c:x val="0.86315789473684212"/>
          <c:y val="0.23451373887998511"/>
          <c:w val="0.12481203007518793"/>
          <c:h val="0.5353991591758995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060256775132022"/>
          <c:y val="2.4390243902439025E-2"/>
        </c:manualLayout>
      </c:layout>
      <c:overlay val="0"/>
      <c:spPr>
        <a:noFill/>
        <a:ln w="25400">
          <a:noFill/>
        </a:ln>
      </c:spPr>
    </c:title>
    <c:autoTitleDeleted val="0"/>
    <c:plotArea>
      <c:layout>
        <c:manualLayout>
          <c:layoutTarget val="inner"/>
          <c:xMode val="edge"/>
          <c:yMode val="edge"/>
          <c:x val="0.14307239436681862"/>
          <c:y val="0.13658569118161962"/>
          <c:w val="0.74096440029973432"/>
          <c:h val="0.73658712030087725"/>
        </c:manualLayout>
      </c:layout>
      <c:barChart>
        <c:barDir val="bar"/>
        <c:grouping val="percentStacked"/>
        <c:varyColors val="0"/>
        <c:ser>
          <c:idx val="0"/>
          <c:order val="0"/>
          <c:tx>
            <c:strRef>
              <c:f>'27（問24）'!$BD$28</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'27（問24）'!$BC$29:$BC$34</c:f>
              <c:strCache>
                <c:ptCount val="6"/>
                <c:pt idx="0">
                  <c:v>100人以上</c:v>
                </c:pt>
                <c:pt idx="1">
                  <c:v>50～99人</c:v>
                </c:pt>
                <c:pt idx="2">
                  <c:v>30～49人</c:v>
                </c:pt>
                <c:pt idx="3">
                  <c:v>10～29人</c:v>
                </c:pt>
                <c:pt idx="4">
                  <c:v>5～9人</c:v>
                </c:pt>
                <c:pt idx="5">
                  <c:v>1～4人</c:v>
                </c:pt>
              </c:strCache>
            </c:strRef>
          </c:cat>
          <c:val>
            <c:numRef>
              <c:f>'27（問24）'!$BD$29:$BD$34</c:f>
              <c:numCache>
                <c:formatCode>0.0%</c:formatCode>
                <c:ptCount val="6"/>
                <c:pt idx="0">
                  <c:v>0.5</c:v>
                </c:pt>
                <c:pt idx="1">
                  <c:v>0.66666666666666663</c:v>
                </c:pt>
                <c:pt idx="2">
                  <c:v>0.72619047619047616</c:v>
                </c:pt>
                <c:pt idx="3">
                  <c:v>0.60259740259740258</c:v>
                </c:pt>
                <c:pt idx="4">
                  <c:v>0.51507537688442206</c:v>
                </c:pt>
                <c:pt idx="5">
                  <c:v>0.40191387559808611</c:v>
                </c:pt>
              </c:numCache>
            </c:numRef>
          </c:val>
          <c:extLst>
            <c:ext xmlns:c16="http://schemas.microsoft.com/office/drawing/2014/chart" uri="{C3380CC4-5D6E-409C-BE32-E72D297353CC}">
              <c16:uniqueId val="{00000000-7FD2-498F-96BF-D156099919D1}"/>
            </c:ext>
          </c:extLst>
        </c:ser>
        <c:ser>
          <c:idx val="1"/>
          <c:order val="1"/>
          <c:tx>
            <c:strRef>
              <c:f>'27（問24）'!$BE$28</c:f>
              <c:strCache>
                <c:ptCount val="1"/>
                <c:pt idx="0">
                  <c:v>なし</c:v>
                </c:pt>
              </c:strCache>
            </c:strRef>
          </c:tx>
          <c:spPr>
            <a:solidFill>
              <a:schemeClr val="bg1"/>
            </a:solidFill>
            <a:ln w="12700">
              <a:solidFill>
                <a:srgbClr val="000000"/>
              </a:solidFill>
              <a:prstDash val="solid"/>
            </a:ln>
          </c:spPr>
          <c:invertIfNegative val="0"/>
          <c:dLbls>
            <c:dLbl>
              <c:idx val="0"/>
              <c:layout>
                <c:manualLayout>
                  <c:x val="3.1222844132435253E-2"/>
                  <c:y val="-7.31323218743998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D2-498F-96BF-D156099919D1}"/>
                </c:ext>
              </c:extLst>
            </c:dLbl>
            <c:dLbl>
              <c:idx val="1"/>
              <c:layout>
                <c:manualLayout>
                  <c:x val="-2.4795243967997978E-3"/>
                  <c:y val="-1.54458741437808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D2-498F-96BF-D156099919D1}"/>
                </c:ext>
              </c:extLst>
            </c:dLbl>
            <c:dLbl>
              <c:idx val="2"/>
              <c:layout>
                <c:manualLayout>
                  <c:x val="-2.4096385542168676E-2"/>
                  <c:y val="6.43086816720257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D2-498F-96BF-D156099919D1}"/>
                </c:ext>
              </c:extLst>
            </c:dLbl>
            <c:dLbl>
              <c:idx val="3"/>
              <c:layout>
                <c:manualLayout>
                  <c:x val="-2.008032128514056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D2-498F-96BF-D156099919D1}"/>
                </c:ext>
              </c:extLst>
            </c:dLbl>
            <c:dLbl>
              <c:idx val="4"/>
              <c:layout>
                <c:manualLayout>
                  <c:x val="-1.004016064257028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D2-498F-96BF-D156099919D1}"/>
                </c:ext>
              </c:extLst>
            </c:dLbl>
            <c:dLbl>
              <c:idx val="5"/>
              <c:layout>
                <c:manualLayout>
                  <c:x val="-1.204819277108433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D2-498F-96BF-D156099919D1}"/>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'27（問24）'!$BC$29:$BC$34</c:f>
              <c:strCache>
                <c:ptCount val="6"/>
                <c:pt idx="0">
                  <c:v>100人以上</c:v>
                </c:pt>
                <c:pt idx="1">
                  <c:v>50～99人</c:v>
                </c:pt>
                <c:pt idx="2">
                  <c:v>30～49人</c:v>
                </c:pt>
                <c:pt idx="3">
                  <c:v>10～29人</c:v>
                </c:pt>
                <c:pt idx="4">
                  <c:v>5～9人</c:v>
                </c:pt>
                <c:pt idx="5">
                  <c:v>1～4人</c:v>
                </c:pt>
              </c:strCache>
            </c:strRef>
          </c:cat>
          <c:val>
            <c:numRef>
              <c:f>'27（問24）'!$BE$29:$BE$34</c:f>
              <c:numCache>
                <c:formatCode>0.0%</c:formatCode>
                <c:ptCount val="6"/>
                <c:pt idx="0">
                  <c:v>0.4375</c:v>
                </c:pt>
                <c:pt idx="1">
                  <c:v>0.29629629629629628</c:v>
                </c:pt>
                <c:pt idx="2">
                  <c:v>0.23809523809523808</c:v>
                </c:pt>
                <c:pt idx="3">
                  <c:v>0.2805194805194805</c:v>
                </c:pt>
                <c:pt idx="4">
                  <c:v>0.38944723618090454</c:v>
                </c:pt>
                <c:pt idx="5">
                  <c:v>0.42105263157894735</c:v>
                </c:pt>
              </c:numCache>
            </c:numRef>
          </c:val>
          <c:extLst>
            <c:ext xmlns:c16="http://schemas.microsoft.com/office/drawing/2014/chart" uri="{C3380CC4-5D6E-409C-BE32-E72D297353CC}">
              <c16:uniqueId val="{00000007-7FD2-498F-96BF-D156099919D1}"/>
            </c:ext>
          </c:extLst>
        </c:ser>
        <c:ser>
          <c:idx val="2"/>
          <c:order val="2"/>
          <c:tx>
            <c:strRef>
              <c:f>'27（問24）'!$BF$28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7FD2-498F-96BF-D156099919D1}"/>
                </c:ext>
              </c:extLst>
            </c:dLbl>
            <c:dLbl>
              <c:idx val="1"/>
              <c:delete val="1"/>
              <c:extLst>
                <c:ext xmlns:c15="http://schemas.microsoft.com/office/drawing/2012/chart" uri="{CE6537A1-D6FC-4f65-9D91-7224C49458BB}"/>
                <c:ext xmlns:c16="http://schemas.microsoft.com/office/drawing/2014/chart" uri="{C3380CC4-5D6E-409C-BE32-E72D297353CC}">
                  <c16:uniqueId val="{00000009-7FD2-498F-96BF-D156099919D1}"/>
                </c:ext>
              </c:extLst>
            </c:dLbl>
            <c:dLbl>
              <c:idx val="2"/>
              <c:layout>
                <c:manualLayout>
                  <c:x val="8.03212851405622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FD2-498F-96BF-D156099919D1}"/>
                </c:ext>
              </c:extLst>
            </c:dLbl>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'27（問24）'!$BC$29:$BC$34</c:f>
              <c:strCache>
                <c:ptCount val="6"/>
                <c:pt idx="0">
                  <c:v>100人以上</c:v>
                </c:pt>
                <c:pt idx="1">
                  <c:v>50～99人</c:v>
                </c:pt>
                <c:pt idx="2">
                  <c:v>30～49人</c:v>
                </c:pt>
                <c:pt idx="3">
                  <c:v>10～29人</c:v>
                </c:pt>
                <c:pt idx="4">
                  <c:v>5～9人</c:v>
                </c:pt>
                <c:pt idx="5">
                  <c:v>1～4人</c:v>
                </c:pt>
              </c:strCache>
            </c:strRef>
          </c:cat>
          <c:val>
            <c:numRef>
              <c:f>'27（問24）'!$BF$29:$BF$34</c:f>
              <c:numCache>
                <c:formatCode>0.0%</c:formatCode>
                <c:ptCount val="6"/>
                <c:pt idx="0">
                  <c:v>6.25E-2</c:v>
                </c:pt>
                <c:pt idx="1">
                  <c:v>3.7037037037037035E-2</c:v>
                </c:pt>
                <c:pt idx="2">
                  <c:v>3.5714285714285712E-2</c:v>
                </c:pt>
                <c:pt idx="3">
                  <c:v>0.11688311688311688</c:v>
                </c:pt>
                <c:pt idx="4">
                  <c:v>9.5477386934673364E-2</c:v>
                </c:pt>
                <c:pt idx="5">
                  <c:v>0.17703349282296652</c:v>
                </c:pt>
              </c:numCache>
            </c:numRef>
          </c:val>
          <c:extLst>
            <c:ext xmlns:c16="http://schemas.microsoft.com/office/drawing/2014/chart" uri="{C3380CC4-5D6E-409C-BE32-E72D297353CC}">
              <c16:uniqueId val="{0000000B-7FD2-498F-96BF-D156099919D1}"/>
            </c:ext>
          </c:extLst>
        </c:ser>
        <c:dLbls>
          <c:showLegendKey val="0"/>
          <c:showVal val="0"/>
          <c:showCatName val="0"/>
          <c:showSerName val="0"/>
          <c:showPercent val="0"/>
          <c:showBubbleSize val="0"/>
        </c:dLbls>
        <c:gapWidth val="30"/>
        <c:overlap val="100"/>
        <c:axId val="33055104"/>
        <c:axId val="33056640"/>
      </c:barChart>
      <c:catAx>
        <c:axId val="330551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056640"/>
        <c:crosses val="autoZero"/>
        <c:auto val="1"/>
        <c:lblAlgn val="ctr"/>
        <c:lblOffset val="100"/>
        <c:tickLblSkip val="1"/>
        <c:tickMarkSkip val="1"/>
        <c:noMultiLvlLbl val="0"/>
      </c:catAx>
      <c:valAx>
        <c:axId val="330566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33055104"/>
        <c:crosses val="autoZero"/>
        <c:crossBetween val="between"/>
        <c:majorUnit val="0.2"/>
      </c:valAx>
      <c:spPr>
        <a:noFill/>
        <a:ln w="25400">
          <a:noFill/>
        </a:ln>
      </c:spPr>
    </c:plotArea>
    <c:legend>
      <c:legendPos val="r"/>
      <c:layout>
        <c:manualLayout>
          <c:xMode val="edge"/>
          <c:yMode val="edge"/>
          <c:x val="0.9036150902823894"/>
          <c:y val="0.30731758530183723"/>
          <c:w val="8.8855421686746983E-2"/>
          <c:h val="0.3707327315792842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5.85323709536308E-2"/>
          <c:y val="2.7113237639553429E-2"/>
        </c:manualLayout>
      </c:layout>
      <c:overlay val="0"/>
      <c:spPr>
        <a:noFill/>
        <a:ln w="25400">
          <a:noFill/>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2023840769903763"/>
          <c:y val="0.25358851674641147"/>
          <c:w val="0.50793744531933505"/>
          <c:h val="0.69537480063795853"/>
        </c:manualLayout>
      </c:layout>
      <c:pie3DChart>
        <c:varyColors val="1"/>
        <c:ser>
          <c:idx val="0"/>
          <c:order val="0"/>
          <c:tx>
            <c:strRef>
              <c:f>'51（問33）'!$BC$6</c:f>
              <c:strCache>
                <c:ptCount val="1"/>
                <c:pt idx="0">
                  <c:v>全　体</c:v>
                </c:pt>
              </c:strCache>
            </c:strRef>
          </c:tx>
          <c:spPr>
            <a:solidFill>
              <a:srgbClr val="9999FF"/>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F010-4B30-BCE1-E385E75995DF}"/>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F010-4B30-BCE1-E385E75995DF}"/>
              </c:ext>
            </c:extLst>
          </c:dPt>
          <c:dPt>
            <c:idx val="2"/>
            <c:bubble3D val="0"/>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F010-4B30-BCE1-E385E75995DF}"/>
              </c:ext>
            </c:extLst>
          </c:dPt>
          <c:dLbls>
            <c:dLbl>
              <c:idx val="0"/>
              <c:layout>
                <c:manualLayout>
                  <c:x val="-9.2488438945131858E-4"/>
                  <c:y val="-1.904342525904642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010-4B30-BCE1-E385E75995DF}"/>
                </c:ext>
              </c:extLst>
            </c:dLbl>
            <c:dLbl>
              <c:idx val="1"/>
              <c:layout>
                <c:manualLayout>
                  <c:x val="2.3175071866016746E-2"/>
                  <c:y val="-1.0178751352763428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3640888638920132"/>
                      <c:h val="0.25339652448657191"/>
                    </c:manualLayout>
                  </c15:layout>
                </c:ext>
                <c:ext xmlns:c16="http://schemas.microsoft.com/office/drawing/2014/chart" uri="{C3380CC4-5D6E-409C-BE32-E72D297353CC}">
                  <c16:uniqueId val="{00000003-F010-4B30-BCE1-E385E75995DF}"/>
                </c:ext>
              </c:extLst>
            </c:dLbl>
            <c:dLbl>
              <c:idx val="2"/>
              <c:layout>
                <c:manualLayout>
                  <c:x val="-2.3809523809523808E-2"/>
                  <c:y val="-1.26853282095718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010-4B30-BCE1-E385E75995DF}"/>
                </c:ext>
              </c:extLst>
            </c:dLbl>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'51（問33）'!$BD$5:$BF$5</c:f>
              <c:strCache>
                <c:ptCount val="3"/>
                <c:pt idx="0">
                  <c:v>定めている</c:v>
                </c:pt>
                <c:pt idx="1">
                  <c:v>定めていない</c:v>
                </c:pt>
                <c:pt idx="2">
                  <c:v>無回答</c:v>
                </c:pt>
              </c:strCache>
            </c:strRef>
          </c:cat>
          <c:val>
            <c:numRef>
              <c:f>'51（問33）'!$BD$6:$BF$6</c:f>
              <c:numCache>
                <c:formatCode>0.0%</c:formatCode>
                <c:ptCount val="3"/>
                <c:pt idx="0">
                  <c:v>0.60679177837354781</c:v>
                </c:pt>
                <c:pt idx="1">
                  <c:v>0.30920464700625561</c:v>
                </c:pt>
                <c:pt idx="2">
                  <c:v>8.40035746201966E-2</c:v>
                </c:pt>
              </c:numCache>
            </c:numRef>
          </c:val>
          <c:extLst>
            <c:ext xmlns:c16="http://schemas.microsoft.com/office/drawing/2014/chart" uri="{C3380CC4-5D6E-409C-BE32-E72D297353CC}">
              <c16:uniqueId val="{00000006-F010-4B30-BCE1-E385E75995DF}"/>
            </c:ext>
          </c:extLst>
        </c:ser>
        <c:ser>
          <c:idx val="1"/>
          <c:order val="1"/>
          <c:tx>
            <c:strRef>
              <c:f>'51（問33）'!$BC$7</c:f>
              <c:strCache>
                <c:ptCount val="1"/>
              </c:strCache>
            </c:strRef>
          </c:tx>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8-F010-4B30-BCE1-E385E75995DF}"/>
              </c:ext>
            </c:extLst>
          </c:dPt>
          <c:dPt>
            <c:idx val="1"/>
            <c:bubble3D val="0"/>
            <c:extLst>
              <c:ext xmlns:c16="http://schemas.microsoft.com/office/drawing/2014/chart" uri="{C3380CC4-5D6E-409C-BE32-E72D297353CC}">
                <c16:uniqueId val="{00000009-F010-4B30-BCE1-E385E75995D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B-F010-4B30-BCE1-E385E75995DF}"/>
              </c:ext>
            </c:extLst>
          </c:dPt>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'51（問33）'!$BD$5:$BF$5</c:f>
              <c:strCache>
                <c:ptCount val="3"/>
                <c:pt idx="0">
                  <c:v>定めている</c:v>
                </c:pt>
                <c:pt idx="1">
                  <c:v>定めていない</c:v>
                </c:pt>
                <c:pt idx="2">
                  <c:v>無回答</c:v>
                </c:pt>
              </c:strCache>
            </c:strRef>
          </c:cat>
          <c:val>
            <c:numRef>
              <c:f>'51（問33）'!$BD$7:$BF$7</c:f>
              <c:numCache>
                <c:formatCode>General</c:formatCode>
                <c:ptCount val="3"/>
              </c:numCache>
            </c:numRef>
          </c:val>
          <c:extLst>
            <c:ext xmlns:c16="http://schemas.microsoft.com/office/drawing/2014/chart" uri="{C3380CC4-5D6E-409C-BE32-E72D297353CC}">
              <c16:uniqueId val="{0000000C-F010-4B30-BCE1-E385E75995DF}"/>
            </c:ext>
          </c:extLst>
        </c:ser>
        <c:ser>
          <c:idx val="2"/>
          <c:order val="2"/>
          <c:tx>
            <c:strRef>
              <c:f>'51（問33）'!$BC$8</c:f>
              <c:strCache>
                <c:ptCount val="1"/>
                <c:pt idx="0">
                  <c:v>性別により評価しない人事考課基準の有無（％）</c:v>
                </c:pt>
              </c:strCache>
            </c:strRef>
          </c:tx>
          <c:spPr>
            <a:solidFill>
              <a:srgbClr val="FFFFCC"/>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E-F010-4B30-BCE1-E385E75995DF}"/>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10-F010-4B30-BCE1-E385E75995DF}"/>
              </c:ext>
            </c:extLst>
          </c:dPt>
          <c:dPt>
            <c:idx val="2"/>
            <c:bubble3D val="0"/>
            <c:extLst>
              <c:ext xmlns:c16="http://schemas.microsoft.com/office/drawing/2014/chart" uri="{C3380CC4-5D6E-409C-BE32-E72D297353CC}">
                <c16:uniqueId val="{00000011-F010-4B30-BCE1-E385E75995DF}"/>
              </c:ext>
            </c:extLst>
          </c:dPt>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'51（問33）'!$BD$5:$BF$5</c:f>
              <c:strCache>
                <c:ptCount val="3"/>
                <c:pt idx="0">
                  <c:v>定めている</c:v>
                </c:pt>
                <c:pt idx="1">
                  <c:v>定めていない</c:v>
                </c:pt>
                <c:pt idx="2">
                  <c:v>無回答</c:v>
                </c:pt>
              </c:strCache>
            </c:strRef>
          </c:cat>
          <c:val>
            <c:numRef>
              <c:f>'51（問33）'!$BD$8:$BF$8</c:f>
              <c:numCache>
                <c:formatCode>General</c:formatCode>
                <c:ptCount val="3"/>
              </c:numCache>
            </c:numRef>
          </c:val>
          <c:extLst>
            <c:ext xmlns:c16="http://schemas.microsoft.com/office/drawing/2014/chart" uri="{C3380CC4-5D6E-409C-BE32-E72D297353CC}">
              <c16:uniqueId val="{00000012-F010-4B30-BCE1-E385E75995DF}"/>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771809773778273"/>
          <c:y val="8.4204948315109898E-2"/>
          <c:w val="0.2325993625796775"/>
          <c:h val="0.26641148325358849"/>
        </c:manualLayout>
      </c:layout>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3834586466165413"/>
          <c:y val="1.2953367875647668E-2"/>
        </c:manualLayout>
      </c:layout>
      <c:overlay val="0"/>
      <c:spPr>
        <a:noFill/>
        <a:ln w="25400">
          <a:noFill/>
        </a:ln>
      </c:spPr>
    </c:title>
    <c:autoTitleDeleted val="0"/>
    <c:plotArea>
      <c:layout>
        <c:manualLayout>
          <c:layoutTarget val="inner"/>
          <c:xMode val="edge"/>
          <c:yMode val="edge"/>
          <c:x val="0.14736842105263157"/>
          <c:y val="6.4766839378238336E-2"/>
          <c:w val="0.70075187969924813"/>
          <c:h val="0.86269430051813467"/>
        </c:manualLayout>
      </c:layout>
      <c:barChart>
        <c:barDir val="bar"/>
        <c:grouping val="percentStacked"/>
        <c:varyColors val="0"/>
        <c:ser>
          <c:idx val="0"/>
          <c:order val="0"/>
          <c:tx>
            <c:strRef>
              <c:f>'51（問33）'!$BD$10</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2.406015037593986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4-4886-B61E-38A97554F36C}"/>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'51（問33）'!$BC$11:$BC$23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'51（問33）'!$BD$11:$BD$23</c:f>
              <c:numCache>
                <c:formatCode>0.0%</c:formatCode>
                <c:ptCount val="13"/>
                <c:pt idx="0">
                  <c:v>0</c:v>
                </c:pt>
                <c:pt idx="1">
                  <c:v>0.64748201438848918</c:v>
                </c:pt>
                <c:pt idx="2">
                  <c:v>0.55882352941176472</c:v>
                </c:pt>
                <c:pt idx="3">
                  <c:v>0.62962962962962965</c:v>
                </c:pt>
                <c:pt idx="4">
                  <c:v>0.64516129032258063</c:v>
                </c:pt>
                <c:pt idx="5">
                  <c:v>0.75609756097560976</c:v>
                </c:pt>
                <c:pt idx="6">
                  <c:v>0.46666666666666667</c:v>
                </c:pt>
                <c:pt idx="7">
                  <c:v>0.75</c:v>
                </c:pt>
                <c:pt idx="8">
                  <c:v>0.62011173184357538</c:v>
                </c:pt>
                <c:pt idx="9">
                  <c:v>0.65217391304347827</c:v>
                </c:pt>
                <c:pt idx="10">
                  <c:v>0.54545454545454541</c:v>
                </c:pt>
                <c:pt idx="11">
                  <c:v>0.65384615384615385</c:v>
                </c:pt>
                <c:pt idx="12">
                  <c:v>0.50230414746543783</c:v>
                </c:pt>
              </c:numCache>
            </c:numRef>
          </c:val>
          <c:extLst>
            <c:ext xmlns:c16="http://schemas.microsoft.com/office/drawing/2014/chart" uri="{C3380CC4-5D6E-409C-BE32-E72D297353CC}">
              <c16:uniqueId val="{00000001-DAE4-4886-B61E-38A97554F36C}"/>
            </c:ext>
          </c:extLst>
        </c:ser>
        <c:ser>
          <c:idx val="1"/>
          <c:order val="1"/>
          <c:tx>
            <c:strRef>
              <c:f>'51（問33）'!$BE$10</c:f>
              <c:strCache>
                <c:ptCount val="1"/>
                <c:pt idx="0">
                  <c:v>定めていない</c:v>
                </c:pt>
              </c:strCache>
            </c:strRef>
          </c:tx>
          <c:spPr>
            <a:solidFill>
              <a:schemeClr val="bg1"/>
            </a:solidFill>
            <a:ln w="12700">
              <a:solidFill>
                <a:srgbClr val="000000"/>
              </a:solidFill>
              <a:prstDash val="solid"/>
            </a:ln>
          </c:spPr>
          <c:invertIfNegative val="0"/>
          <c:dLbls>
            <c:dLbl>
              <c:idx val="10"/>
              <c:layout>
                <c:manualLayout>
                  <c:x val="-1.002506265664160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4-4886-B61E-38A97554F36C}"/>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'51（問33）'!$BC$11:$BC$23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'51（問33）'!$BE$11:$BE$23</c:f>
              <c:numCache>
                <c:formatCode>0.0%</c:formatCode>
                <c:ptCount val="13"/>
                <c:pt idx="0">
                  <c:v>0</c:v>
                </c:pt>
                <c:pt idx="1">
                  <c:v>0.28776978417266186</c:v>
                </c:pt>
                <c:pt idx="2">
                  <c:v>0.30882352941176472</c:v>
                </c:pt>
                <c:pt idx="3">
                  <c:v>0.33333333333333331</c:v>
                </c:pt>
                <c:pt idx="4">
                  <c:v>0.28387096774193549</c:v>
                </c:pt>
                <c:pt idx="5">
                  <c:v>0.17073170731707318</c:v>
                </c:pt>
                <c:pt idx="6">
                  <c:v>0.4</c:v>
                </c:pt>
                <c:pt idx="7">
                  <c:v>0.2</c:v>
                </c:pt>
                <c:pt idx="8">
                  <c:v>0.31843575418994413</c:v>
                </c:pt>
                <c:pt idx="9">
                  <c:v>0.30434782608695654</c:v>
                </c:pt>
                <c:pt idx="10">
                  <c:v>0.36363636363636365</c:v>
                </c:pt>
                <c:pt idx="11">
                  <c:v>0.26282051282051283</c:v>
                </c:pt>
                <c:pt idx="12">
                  <c:v>0.39170506912442399</c:v>
                </c:pt>
              </c:numCache>
            </c:numRef>
          </c:val>
          <c:extLst>
            <c:ext xmlns:c16="http://schemas.microsoft.com/office/drawing/2014/chart" uri="{C3380CC4-5D6E-409C-BE32-E72D297353CC}">
              <c16:uniqueId val="{00000003-DAE4-4886-B61E-38A97554F36C}"/>
            </c:ext>
          </c:extLst>
        </c:ser>
        <c:ser>
          <c:idx val="2"/>
          <c:order val="2"/>
          <c:tx>
            <c:strRef>
              <c:f>'51（問33）'!$BF$10</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1.2030075187969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E4-4886-B61E-38A97554F36C}"/>
                </c:ext>
              </c:extLst>
            </c:dLbl>
            <c:dLbl>
              <c:idx val="8"/>
              <c:layout>
                <c:manualLayout>
                  <c:x val="-1.2030075187969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4-4886-B61E-38A97554F36C}"/>
                </c:ext>
              </c:extLst>
            </c:dLbl>
            <c:dLbl>
              <c:idx val="9"/>
              <c:layout>
                <c:manualLayout>
                  <c:x val="6.0150375939849628E-3"/>
                  <c:y val="-3.166342236191500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9D-4180-8278-8F26B903F59C}"/>
                </c:ext>
              </c:extLst>
            </c:dLbl>
            <c:dLbl>
              <c:idx val="11"/>
              <c:layout>
                <c:manualLayout>
                  <c:x val="-1.2030075187969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4-4886-B61E-38A97554F36C}"/>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'51（問33）'!$BC$11:$BC$23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'51（問33）'!$BF$11:$BF$23</c:f>
              <c:numCache>
                <c:formatCode>0.0%</c:formatCode>
                <c:ptCount val="13"/>
                <c:pt idx="0">
                  <c:v>0</c:v>
                </c:pt>
                <c:pt idx="1">
                  <c:v>6.4748201438848921E-2</c:v>
                </c:pt>
                <c:pt idx="2">
                  <c:v>0.13235294117647059</c:v>
                </c:pt>
                <c:pt idx="3">
                  <c:v>3.7037037037037035E-2</c:v>
                </c:pt>
                <c:pt idx="4">
                  <c:v>7.0967741935483872E-2</c:v>
                </c:pt>
                <c:pt idx="5">
                  <c:v>7.3170731707317069E-2</c:v>
                </c:pt>
                <c:pt idx="6">
                  <c:v>0.13333333333333333</c:v>
                </c:pt>
                <c:pt idx="7">
                  <c:v>0.05</c:v>
                </c:pt>
                <c:pt idx="8">
                  <c:v>6.1452513966480445E-2</c:v>
                </c:pt>
                <c:pt idx="9">
                  <c:v>4.3478260869565216E-2</c:v>
                </c:pt>
                <c:pt idx="10">
                  <c:v>9.0909090909090912E-2</c:v>
                </c:pt>
                <c:pt idx="11">
                  <c:v>8.3333333333333329E-2</c:v>
                </c:pt>
                <c:pt idx="12">
                  <c:v>0.10599078341013825</c:v>
                </c:pt>
              </c:numCache>
            </c:numRef>
          </c:val>
          <c:extLst>
            <c:ext xmlns:c16="http://schemas.microsoft.com/office/drawing/2014/chart" uri="{C3380CC4-5D6E-409C-BE32-E72D297353CC}">
              <c16:uniqueId val="{00000007-DAE4-4886-B61E-38A97554F36C}"/>
            </c:ext>
          </c:extLst>
        </c:ser>
        <c:dLbls>
          <c:showLegendKey val="0"/>
          <c:showVal val="0"/>
          <c:showCatName val="0"/>
          <c:showSerName val="0"/>
          <c:showPercent val="0"/>
          <c:showBubbleSize val="0"/>
        </c:dLbls>
        <c:gapWidth val="50"/>
        <c:overlap val="100"/>
        <c:axId val="105133184"/>
        <c:axId val="105134720"/>
      </c:barChart>
      <c:catAx>
        <c:axId val="1051331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134720"/>
        <c:crosses val="autoZero"/>
        <c:auto val="1"/>
        <c:lblAlgn val="ctr"/>
        <c:lblOffset val="100"/>
        <c:tickLblSkip val="1"/>
        <c:tickMarkSkip val="1"/>
        <c:noMultiLvlLbl val="0"/>
      </c:catAx>
      <c:valAx>
        <c:axId val="10513472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133184"/>
        <c:crosses val="autoZero"/>
        <c:crossBetween val="between"/>
        <c:majorUnit val="0.2"/>
      </c:valAx>
      <c:spPr>
        <a:solidFill>
          <a:srgbClr val="FFFFFF"/>
        </a:solidFill>
        <a:ln w="25400">
          <a:noFill/>
        </a:ln>
      </c:spPr>
    </c:plotArea>
    <c:legend>
      <c:legendPos val="r"/>
      <c:layout>
        <c:manualLayout>
          <c:xMode val="edge"/>
          <c:yMode val="edge"/>
          <c:x val="0.88421052631578945"/>
          <c:y val="0.38860103626943004"/>
          <c:w val="0.10075187969924815"/>
          <c:h val="0.2797927461139896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3939409846496459"/>
          <c:y val="5.7971521675732565E-2"/>
        </c:manualLayout>
      </c:layout>
      <c:overlay val="0"/>
      <c:spPr>
        <a:noFill/>
        <a:ln w="25400">
          <a:noFill/>
        </a:ln>
      </c:spPr>
    </c:title>
    <c:autoTitleDeleted val="0"/>
    <c:plotArea>
      <c:layout>
        <c:manualLayout>
          <c:layoutTarget val="inner"/>
          <c:xMode val="edge"/>
          <c:yMode val="edge"/>
          <c:x val="0.13181837686194492"/>
          <c:y val="0.20773044860756626"/>
          <c:w val="0.71515257331997706"/>
          <c:h val="0.65700793047974448"/>
        </c:manualLayout>
      </c:layout>
      <c:barChart>
        <c:barDir val="bar"/>
        <c:grouping val="percentStacked"/>
        <c:varyColors val="0"/>
        <c:ser>
          <c:idx val="0"/>
          <c:order val="0"/>
          <c:tx>
            <c:strRef>
              <c:f>'51（問33）'!$BD$29</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'51（問33）'!$BC$30:$BC$35</c:f>
              <c:strCache>
                <c:ptCount val="6"/>
                <c:pt idx="0">
                  <c:v>100人以上</c:v>
                </c:pt>
                <c:pt idx="1">
                  <c:v>50～99人</c:v>
                </c:pt>
                <c:pt idx="2">
                  <c:v>30～49人</c:v>
                </c:pt>
                <c:pt idx="3">
                  <c:v>10～29人</c:v>
                </c:pt>
                <c:pt idx="4">
                  <c:v>5～9人</c:v>
                </c:pt>
                <c:pt idx="5">
                  <c:v>1～4人</c:v>
                </c:pt>
              </c:strCache>
            </c:strRef>
          </c:cat>
          <c:val>
            <c:numRef>
              <c:f>'51（問33）'!$BD$30:$BD$35</c:f>
              <c:numCache>
                <c:formatCode>0.0%</c:formatCode>
                <c:ptCount val="6"/>
                <c:pt idx="0">
                  <c:v>0.75</c:v>
                </c:pt>
                <c:pt idx="1">
                  <c:v>0.88888888888888884</c:v>
                </c:pt>
                <c:pt idx="2">
                  <c:v>0.75</c:v>
                </c:pt>
                <c:pt idx="3">
                  <c:v>0.63376623376623376</c:v>
                </c:pt>
                <c:pt idx="4">
                  <c:v>0.58040201005025127</c:v>
                </c:pt>
                <c:pt idx="5">
                  <c:v>0.50239234449760761</c:v>
                </c:pt>
              </c:numCache>
            </c:numRef>
          </c:val>
          <c:extLst>
            <c:ext xmlns:c16="http://schemas.microsoft.com/office/drawing/2014/chart" uri="{C3380CC4-5D6E-409C-BE32-E72D297353CC}">
              <c16:uniqueId val="{00000000-3A6A-4658-8D8E-F4EF1598905A}"/>
            </c:ext>
          </c:extLst>
        </c:ser>
        <c:ser>
          <c:idx val="1"/>
          <c:order val="1"/>
          <c:tx>
            <c:strRef>
              <c:f>'51（問33）'!$BE$29</c:f>
              <c:strCache>
                <c:ptCount val="1"/>
                <c:pt idx="0">
                  <c:v>定めていない</c:v>
                </c:pt>
              </c:strCache>
            </c:strRef>
          </c:tx>
          <c:spPr>
            <a:solidFill>
              <a:schemeClr val="bg1"/>
            </a:solidFill>
            <a:ln w="12700">
              <a:solidFill>
                <a:srgbClr val="000000"/>
              </a:solidFill>
              <a:prstDash val="solid"/>
            </a:ln>
          </c:spPr>
          <c:invertIfNegative val="0"/>
          <c:dLbls>
            <c:dLbl>
              <c:idx val="0"/>
              <c:layout>
                <c:manualLayout>
                  <c:x val="-3.636363636363636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6A-4658-8D8E-F4EF1598905A}"/>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'51（問33）'!$BC$30:$BC$35</c:f>
              <c:strCache>
                <c:ptCount val="6"/>
                <c:pt idx="0">
                  <c:v>100人以上</c:v>
                </c:pt>
                <c:pt idx="1">
                  <c:v>50～99人</c:v>
                </c:pt>
                <c:pt idx="2">
                  <c:v>30～49人</c:v>
                </c:pt>
                <c:pt idx="3">
                  <c:v>10～29人</c:v>
                </c:pt>
                <c:pt idx="4">
                  <c:v>5～9人</c:v>
                </c:pt>
                <c:pt idx="5">
                  <c:v>1～4人</c:v>
                </c:pt>
              </c:strCache>
            </c:strRef>
          </c:cat>
          <c:val>
            <c:numRef>
              <c:f>'51（問33）'!$BE$30:$BE$35</c:f>
              <c:numCache>
                <c:formatCode>0.0%</c:formatCode>
                <c:ptCount val="6"/>
                <c:pt idx="0">
                  <c:v>0.25</c:v>
                </c:pt>
                <c:pt idx="1">
                  <c:v>0.1111111111111111</c:v>
                </c:pt>
                <c:pt idx="2">
                  <c:v>0.23809523809523808</c:v>
                </c:pt>
                <c:pt idx="3">
                  <c:v>0.29350649350649349</c:v>
                </c:pt>
                <c:pt idx="4">
                  <c:v>0.33668341708542715</c:v>
                </c:pt>
                <c:pt idx="5">
                  <c:v>0.34449760765550241</c:v>
                </c:pt>
              </c:numCache>
            </c:numRef>
          </c:val>
          <c:extLst>
            <c:ext xmlns:c16="http://schemas.microsoft.com/office/drawing/2014/chart" uri="{C3380CC4-5D6E-409C-BE32-E72D297353CC}">
              <c16:uniqueId val="{00000002-3A6A-4658-8D8E-F4EF1598905A}"/>
            </c:ext>
          </c:extLst>
        </c:ser>
        <c:ser>
          <c:idx val="2"/>
          <c:order val="2"/>
          <c:tx>
            <c:strRef>
              <c:f>'51（問33）'!$BF$29</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21212121212121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6A-4658-8D8E-F4EF1598905A}"/>
                </c:ext>
              </c:extLst>
            </c:dLbl>
            <c:dLbl>
              <c:idx val="1"/>
              <c:layout>
                <c:manualLayout>
                  <c:x val="-1.21212121212121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6A-4658-8D8E-F4EF1598905A}"/>
                </c:ext>
              </c:extLst>
            </c:dLbl>
            <c:dLbl>
              <c:idx val="2"/>
              <c:layout>
                <c:manualLayout>
                  <c:x val="-1.41414141414141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6A-4658-8D8E-F4EF1598905A}"/>
                </c:ext>
              </c:extLst>
            </c:dLbl>
            <c:dLbl>
              <c:idx val="3"/>
              <c:layout>
                <c:manualLayout>
                  <c:x val="-1.010101010101010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A6A-4658-8D8E-F4EF1598905A}"/>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'51（問33）'!$BC$30:$BC$35</c:f>
              <c:strCache>
                <c:ptCount val="6"/>
                <c:pt idx="0">
                  <c:v>100人以上</c:v>
                </c:pt>
                <c:pt idx="1">
                  <c:v>50～99人</c:v>
                </c:pt>
                <c:pt idx="2">
                  <c:v>30～49人</c:v>
                </c:pt>
                <c:pt idx="3">
                  <c:v>10～29人</c:v>
                </c:pt>
                <c:pt idx="4">
                  <c:v>5～9人</c:v>
                </c:pt>
                <c:pt idx="5">
                  <c:v>1～4人</c:v>
                </c:pt>
              </c:strCache>
            </c:strRef>
          </c:cat>
          <c:val>
            <c:numRef>
              <c:f>'51（問33）'!$BF$30:$BF$35</c:f>
              <c:numCache>
                <c:formatCode>0.0%</c:formatCode>
                <c:ptCount val="6"/>
                <c:pt idx="0">
                  <c:v>0</c:v>
                </c:pt>
                <c:pt idx="1">
                  <c:v>0</c:v>
                </c:pt>
                <c:pt idx="2">
                  <c:v>1.1904761904761904E-2</c:v>
                </c:pt>
                <c:pt idx="3">
                  <c:v>7.2727272727272724E-2</c:v>
                </c:pt>
                <c:pt idx="4">
                  <c:v>8.2914572864321606E-2</c:v>
                </c:pt>
                <c:pt idx="5">
                  <c:v>0.15311004784688995</c:v>
                </c:pt>
              </c:numCache>
            </c:numRef>
          </c:val>
          <c:extLst>
            <c:ext xmlns:c16="http://schemas.microsoft.com/office/drawing/2014/chart" uri="{C3380CC4-5D6E-409C-BE32-E72D297353CC}">
              <c16:uniqueId val="{00000007-3A6A-4658-8D8E-F4EF1598905A}"/>
            </c:ext>
          </c:extLst>
        </c:ser>
        <c:dLbls>
          <c:showLegendKey val="0"/>
          <c:showVal val="0"/>
          <c:showCatName val="0"/>
          <c:showSerName val="0"/>
          <c:showPercent val="0"/>
          <c:showBubbleSize val="0"/>
        </c:dLbls>
        <c:gapWidth val="40"/>
        <c:overlap val="100"/>
        <c:axId val="105190912"/>
        <c:axId val="105192448"/>
      </c:barChart>
      <c:catAx>
        <c:axId val="1051909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192448"/>
        <c:crosses val="autoZero"/>
        <c:auto val="1"/>
        <c:lblAlgn val="ctr"/>
        <c:lblOffset val="100"/>
        <c:tickLblSkip val="1"/>
        <c:tickMarkSkip val="1"/>
        <c:noMultiLvlLbl val="0"/>
      </c:catAx>
      <c:valAx>
        <c:axId val="10519244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190912"/>
        <c:crosses val="autoZero"/>
        <c:crossBetween val="between"/>
        <c:majorUnit val="0.2"/>
      </c:valAx>
      <c:spPr>
        <a:solidFill>
          <a:srgbClr val="FFFFFF"/>
        </a:solidFill>
        <a:ln w="25400">
          <a:noFill/>
        </a:ln>
      </c:spPr>
    </c:plotArea>
    <c:legend>
      <c:legendPos val="r"/>
      <c:layout>
        <c:manualLayout>
          <c:xMode val="edge"/>
          <c:yMode val="edge"/>
          <c:x val="0.88484975741668648"/>
          <c:y val="0.30434934763589333"/>
          <c:w val="0.10757591664678279"/>
          <c:h val="0.5797126808424308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893817697566565"/>
          <c:y val="2.9874213836477988E-2"/>
        </c:manualLayout>
      </c:layout>
      <c:overlay val="0"/>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0354013270465085"/>
          <c:y val="0.24213836477987422"/>
          <c:w val="0.51032572255901631"/>
          <c:h val="0.70125786163522008"/>
        </c:manualLayout>
      </c:layout>
      <c:pie3DChart>
        <c:varyColors val="1"/>
        <c:ser>
          <c:idx val="0"/>
          <c:order val="0"/>
          <c:tx>
            <c:strRef>
              <c:f>'52（問33）'!$BC$6</c:f>
              <c:strCache>
                <c:ptCount val="1"/>
                <c:pt idx="0">
                  <c:v>全　体</c:v>
                </c:pt>
              </c:strCache>
            </c:strRef>
          </c:tx>
          <c:spPr>
            <a:solidFill>
              <a:srgbClr val="9999FF"/>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80E5-4419-AA3E-2AA6498E5429}"/>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80E5-4419-AA3E-2AA6498E5429}"/>
              </c:ext>
            </c:extLst>
          </c:dPt>
          <c:dPt>
            <c:idx val="2"/>
            <c:bubble3D val="0"/>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80E5-4419-AA3E-2AA6498E5429}"/>
              </c:ext>
            </c:extLst>
          </c:dPt>
          <c:dLbls>
            <c:dLbl>
              <c:idx val="0"/>
              <c:layout>
                <c:manualLayout>
                  <c:x val="2.4759095378564414E-2"/>
                  <c:y val="-3.8760762381337847E-2"/>
                </c:manualLayout>
              </c:layout>
              <c:tx>
                <c:rich>
                  <a:bodyPr/>
                  <a:lstStyle/>
                  <a:p>
                    <a:r>
                      <a:rPr lang="ja-JP" altLang="en-US"/>
                      <a:t>努めている</a:t>
                    </a:r>
                    <a:r>
                      <a:rPr lang="en-US" altLang="ja-JP"/>
                      <a:t>77.4%</a:t>
                    </a:r>
                  </a:p>
                </c:rich>
              </c:tx>
              <c:dLblPos val="bestFit"/>
              <c:showLegendKey val="0"/>
              <c:showVal val="1"/>
              <c:showCatName val="1"/>
              <c:showSerName val="0"/>
              <c:showPercent val="0"/>
              <c:showBubbleSize val="0"/>
              <c:extLst>
                <c:ext xmlns:c15="http://schemas.microsoft.com/office/drawing/2012/chart" uri="{CE6537A1-D6FC-4f65-9D91-7224C49458BB}">
                  <c15:layout>
                    <c:manualLayout>
                      <c:w val="0.22924302603767446"/>
                      <c:h val="0.21806853582554517"/>
                    </c:manualLayout>
                  </c15:layout>
                  <c15:showDataLabelsRange val="0"/>
                </c:ext>
                <c:ext xmlns:c16="http://schemas.microsoft.com/office/drawing/2014/chart" uri="{C3380CC4-5D6E-409C-BE32-E72D297353CC}">
                  <c16:uniqueId val="{00000001-80E5-4419-AA3E-2AA6498E5429}"/>
                </c:ext>
              </c:extLst>
            </c:dLbl>
            <c:dLbl>
              <c:idx val="1"/>
              <c:layout>
                <c:manualLayout>
                  <c:x val="-3.3151077354268768E-2"/>
                  <c:y val="7.1593621552022979E-2"/>
                </c:manualLayout>
              </c:layout>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努めていない </a:t>
                    </a:r>
                    <a:r>
                      <a:rPr lang="en-US" altLang="ja-JP"/>
                      <a:t>17.8%</a:t>
                    </a:r>
                  </a:p>
                </c:rich>
              </c:tx>
              <c:numFmt formatCode="0.0%" sourceLinked="0"/>
              <c:spPr>
                <a:noFill/>
                <a:ln w="25400">
                  <a:noFill/>
                </a:ln>
              </c:spPr>
              <c:dLblPos val="bestFit"/>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0E5-4419-AA3E-2AA6498E5429}"/>
                </c:ext>
              </c:extLst>
            </c:dLbl>
            <c:dLbl>
              <c:idx val="2"/>
              <c:layout>
                <c:manualLayout>
                  <c:x val="-0.11118048297060212"/>
                  <c:y val="3.2648442529589462E-2"/>
                </c:manualLayout>
              </c:layout>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無回答 </a:t>
                    </a:r>
                    <a:r>
                      <a:rPr lang="en-US" altLang="ja-JP"/>
                      <a:t>4.8%</a:t>
                    </a:r>
                  </a:p>
                </c:rich>
              </c:tx>
              <c:numFmt formatCode="0.0%" sourceLinked="0"/>
              <c:spPr>
                <a:noFill/>
                <a:ln w="25400">
                  <a:noFill/>
                </a:ln>
              </c:spPr>
              <c:dLblPos val="bestFit"/>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0E5-4419-AA3E-2AA6498E5429}"/>
                </c:ext>
              </c:extLst>
            </c:dLbl>
            <c:numFmt formatCode="0.0%" sourceLinked="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howLeaderLines val="1"/>
            <c:extLst>
              <c:ext xmlns:c15="http://schemas.microsoft.com/office/drawing/2012/chart" uri="{CE6537A1-D6FC-4f65-9D91-7224C49458BB}"/>
            </c:extLst>
          </c:dLbls>
          <c:cat>
            <c:strRef>
              <c:f>'52（問33）'!$BD$5:$BF$5</c:f>
              <c:strCache>
                <c:ptCount val="3"/>
                <c:pt idx="0">
                  <c:v>努めている</c:v>
                </c:pt>
                <c:pt idx="1">
                  <c:v>努めていない</c:v>
                </c:pt>
                <c:pt idx="2">
                  <c:v>無回答</c:v>
                </c:pt>
              </c:strCache>
            </c:strRef>
          </c:cat>
          <c:val>
            <c:numRef>
              <c:f>'52（問33）'!$BD$6:$BF$6</c:f>
              <c:numCache>
                <c:formatCode>0.0%</c:formatCode>
                <c:ptCount val="3"/>
                <c:pt idx="0">
                  <c:v>0.71849865951742631</c:v>
                </c:pt>
                <c:pt idx="1">
                  <c:v>0.19213583556747096</c:v>
                </c:pt>
                <c:pt idx="2">
                  <c:v>8.936550491510277E-2</c:v>
                </c:pt>
              </c:numCache>
            </c:numRef>
          </c:val>
          <c:extLst>
            <c:ext xmlns:c16="http://schemas.microsoft.com/office/drawing/2014/chart" uri="{C3380CC4-5D6E-409C-BE32-E72D297353CC}">
              <c16:uniqueId val="{00000006-80E5-4419-AA3E-2AA6498E5429}"/>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4586021880008369"/>
          <c:y val="0.33503144654088052"/>
          <c:w val="0.23054096114091938"/>
          <c:h val="0.31295597484276733"/>
        </c:manualLayout>
      </c:layout>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3363379127158653"/>
          <c:y val="1.4204545454545454E-2"/>
        </c:manualLayout>
      </c:layout>
      <c:overlay val="0"/>
      <c:spPr>
        <a:noFill/>
        <a:ln w="25400">
          <a:noFill/>
        </a:ln>
      </c:spPr>
    </c:title>
    <c:autoTitleDeleted val="0"/>
    <c:plotArea>
      <c:layout>
        <c:manualLayout>
          <c:layoutTarget val="inner"/>
          <c:xMode val="edge"/>
          <c:yMode val="edge"/>
          <c:x val="0.14714736291080568"/>
          <c:y val="7.3863738824655467E-2"/>
          <c:w val="0.71321425900645619"/>
          <c:h val="0.84659208345182035"/>
        </c:manualLayout>
      </c:layout>
      <c:barChart>
        <c:barDir val="bar"/>
        <c:grouping val="percentStacked"/>
        <c:varyColors val="0"/>
        <c:ser>
          <c:idx val="0"/>
          <c:order val="0"/>
          <c:tx>
            <c:strRef>
              <c:f>'52（問33）'!$BD$10</c:f>
              <c:strCache>
                <c:ptCount val="1"/>
                <c:pt idx="0">
                  <c:v>努めている</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2.40240240240240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84-47D6-B8B9-36BBEF992F85}"/>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'52（問33）'!$BC$11:$BC$23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'52（問33）'!$BD$11:$BD$23</c:f>
              <c:numCache>
                <c:formatCode>0.0%</c:formatCode>
                <c:ptCount val="13"/>
                <c:pt idx="0">
                  <c:v>0</c:v>
                </c:pt>
                <c:pt idx="1">
                  <c:v>0.74820143884892087</c:v>
                </c:pt>
                <c:pt idx="2">
                  <c:v>0.69117647058823528</c:v>
                </c:pt>
                <c:pt idx="3">
                  <c:v>0.85185185185185186</c:v>
                </c:pt>
                <c:pt idx="4">
                  <c:v>0.75483870967741939</c:v>
                </c:pt>
                <c:pt idx="5">
                  <c:v>0.73170731707317072</c:v>
                </c:pt>
                <c:pt idx="6">
                  <c:v>0.53333333333333333</c:v>
                </c:pt>
                <c:pt idx="7">
                  <c:v>0.8</c:v>
                </c:pt>
                <c:pt idx="8">
                  <c:v>0.72625698324022347</c:v>
                </c:pt>
                <c:pt idx="9">
                  <c:v>0.73913043478260865</c:v>
                </c:pt>
                <c:pt idx="10">
                  <c:v>0.81818181818181823</c:v>
                </c:pt>
                <c:pt idx="11">
                  <c:v>0.75641025641025639</c:v>
                </c:pt>
                <c:pt idx="12">
                  <c:v>0.63594470046082952</c:v>
                </c:pt>
              </c:numCache>
            </c:numRef>
          </c:val>
          <c:extLst>
            <c:ext xmlns:c16="http://schemas.microsoft.com/office/drawing/2014/chart" uri="{C3380CC4-5D6E-409C-BE32-E72D297353CC}">
              <c16:uniqueId val="{00000001-1684-47D6-B8B9-36BBEF992F85}"/>
            </c:ext>
          </c:extLst>
        </c:ser>
        <c:ser>
          <c:idx val="1"/>
          <c:order val="1"/>
          <c:tx>
            <c:strRef>
              <c:f>'52（問33）'!$BE$10</c:f>
              <c:strCache>
                <c:ptCount val="1"/>
                <c:pt idx="0">
                  <c:v>努めていない</c:v>
                </c:pt>
              </c:strCache>
            </c:strRef>
          </c:tx>
          <c:spPr>
            <a:solidFill>
              <a:schemeClr val="bg1"/>
            </a:solidFill>
            <a:ln w="12700">
              <a:solidFill>
                <a:srgbClr val="000000"/>
              </a:solidFill>
              <a:prstDash val="solid"/>
            </a:ln>
          </c:spPr>
          <c:invertIfNegative val="0"/>
          <c:dLbls>
            <c:dLbl>
              <c:idx val="3"/>
              <c:layout>
                <c:manualLayout>
                  <c:x val="-1.0010010010010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84-47D6-B8B9-36BBEF992F85}"/>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'52（問33）'!$BC$11:$BC$23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'52（問33）'!$BE$11:$BE$23</c:f>
              <c:numCache>
                <c:formatCode>0.0%</c:formatCode>
                <c:ptCount val="13"/>
                <c:pt idx="0">
                  <c:v>0</c:v>
                </c:pt>
                <c:pt idx="1">
                  <c:v>0.17266187050359713</c:v>
                </c:pt>
                <c:pt idx="2">
                  <c:v>0.17647058823529413</c:v>
                </c:pt>
                <c:pt idx="3">
                  <c:v>0.1111111111111111</c:v>
                </c:pt>
                <c:pt idx="4">
                  <c:v>0.18064516129032257</c:v>
                </c:pt>
                <c:pt idx="5">
                  <c:v>0.17073170731707318</c:v>
                </c:pt>
                <c:pt idx="6">
                  <c:v>0.33333333333333331</c:v>
                </c:pt>
                <c:pt idx="7">
                  <c:v>0.1</c:v>
                </c:pt>
                <c:pt idx="8">
                  <c:v>0.2011173184357542</c:v>
                </c:pt>
                <c:pt idx="9">
                  <c:v>0.21739130434782608</c:v>
                </c:pt>
                <c:pt idx="10">
                  <c:v>0</c:v>
                </c:pt>
                <c:pt idx="11">
                  <c:v>0.16666666666666666</c:v>
                </c:pt>
                <c:pt idx="12">
                  <c:v>0.25345622119815669</c:v>
                </c:pt>
              </c:numCache>
            </c:numRef>
          </c:val>
          <c:extLst>
            <c:ext xmlns:c16="http://schemas.microsoft.com/office/drawing/2014/chart" uri="{C3380CC4-5D6E-409C-BE32-E72D297353CC}">
              <c16:uniqueId val="{00000003-1684-47D6-B8B9-36BBEF992F85}"/>
            </c:ext>
          </c:extLst>
        </c:ser>
        <c:ser>
          <c:idx val="2"/>
          <c:order val="2"/>
          <c:tx>
            <c:strRef>
              <c:f>'52（問33）'!$BF$10</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3"/>
              <c:layout>
                <c:manualLayout>
                  <c:x val="1.6016016016016016E-2"/>
                  <c:y val="-1.3888728445112719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FA-4ED5-8742-E55556E0BFEC}"/>
                </c:ext>
              </c:extLst>
            </c:dLbl>
            <c:dLbl>
              <c:idx val="5"/>
              <c:layout>
                <c:manualLayout>
                  <c:x val="-2.3605150879353828E-2"/>
                  <c:y val="-3.018441470707929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684-47D6-B8B9-36BBEF992F85}"/>
                </c:ext>
              </c:extLst>
            </c:dLbl>
            <c:dLbl>
              <c:idx val="8"/>
              <c:layout>
                <c:manualLayout>
                  <c:x val="-9.83547953306409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684-47D6-B8B9-36BBEF992F85}"/>
                </c:ext>
              </c:extLst>
            </c:dLbl>
            <c:dLbl>
              <c:idx val="11"/>
              <c:layout>
                <c:manualLayout>
                  <c:x val="2.0950083942209926E-4"/>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684-47D6-B8B9-36BBEF992F85}"/>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'52（問33）'!$BC$11:$BC$23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'52（問33）'!$BF$11:$BF$23</c:f>
              <c:numCache>
                <c:formatCode>0.0%</c:formatCode>
                <c:ptCount val="13"/>
                <c:pt idx="0">
                  <c:v>0</c:v>
                </c:pt>
                <c:pt idx="1">
                  <c:v>7.9136690647482008E-2</c:v>
                </c:pt>
                <c:pt idx="2">
                  <c:v>0.13235294117647059</c:v>
                </c:pt>
                <c:pt idx="3">
                  <c:v>3.7037037037037035E-2</c:v>
                </c:pt>
                <c:pt idx="4">
                  <c:v>6.4516129032258063E-2</c:v>
                </c:pt>
                <c:pt idx="5">
                  <c:v>9.7560975609756101E-2</c:v>
                </c:pt>
                <c:pt idx="6">
                  <c:v>0.13333333333333333</c:v>
                </c:pt>
                <c:pt idx="7">
                  <c:v>0.1</c:v>
                </c:pt>
                <c:pt idx="8">
                  <c:v>7.2625698324022353E-2</c:v>
                </c:pt>
                <c:pt idx="9">
                  <c:v>4.3478260869565216E-2</c:v>
                </c:pt>
                <c:pt idx="10">
                  <c:v>0.18181818181818182</c:v>
                </c:pt>
                <c:pt idx="11">
                  <c:v>7.6923076923076927E-2</c:v>
                </c:pt>
                <c:pt idx="12">
                  <c:v>0.11059907834101383</c:v>
                </c:pt>
              </c:numCache>
            </c:numRef>
          </c:val>
          <c:extLst>
            <c:ext xmlns:c16="http://schemas.microsoft.com/office/drawing/2014/chart" uri="{C3380CC4-5D6E-409C-BE32-E72D297353CC}">
              <c16:uniqueId val="{00000007-1684-47D6-B8B9-36BBEF992F85}"/>
            </c:ext>
          </c:extLst>
        </c:ser>
        <c:dLbls>
          <c:showLegendKey val="0"/>
          <c:showVal val="0"/>
          <c:showCatName val="0"/>
          <c:showSerName val="0"/>
          <c:showPercent val="0"/>
          <c:showBubbleSize val="0"/>
        </c:dLbls>
        <c:gapWidth val="20"/>
        <c:overlap val="100"/>
        <c:axId val="105004032"/>
        <c:axId val="105018112"/>
      </c:barChart>
      <c:catAx>
        <c:axId val="1050040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018112"/>
        <c:crosses val="autoZero"/>
        <c:auto val="1"/>
        <c:lblAlgn val="ctr"/>
        <c:lblOffset val="100"/>
        <c:tickLblSkip val="1"/>
        <c:tickMarkSkip val="1"/>
        <c:noMultiLvlLbl val="0"/>
      </c:catAx>
      <c:valAx>
        <c:axId val="105018112"/>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004032"/>
        <c:crosses val="autoZero"/>
        <c:crossBetween val="between"/>
        <c:majorUnit val="0.2"/>
      </c:valAx>
      <c:spPr>
        <a:solidFill>
          <a:srgbClr val="FFFFFF"/>
        </a:solidFill>
        <a:ln w="25400">
          <a:noFill/>
        </a:ln>
      </c:spPr>
    </c:plotArea>
    <c:legend>
      <c:legendPos val="r"/>
      <c:layout>
        <c:manualLayout>
          <c:xMode val="edge"/>
          <c:yMode val="edge"/>
          <c:x val="0.89489615599851813"/>
          <c:y val="0.34090968742543543"/>
          <c:w val="9.4594752232547541E-2"/>
          <c:h val="0.3892051419708900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2102890315715073"/>
          <c:y val="2.0242914979757085E-2"/>
        </c:manualLayout>
      </c:layout>
      <c:overlay val="0"/>
      <c:spPr>
        <a:noFill/>
        <a:ln w="25400">
          <a:noFill/>
        </a:ln>
      </c:spPr>
    </c:title>
    <c:autoTitleDeleted val="0"/>
    <c:plotArea>
      <c:layout>
        <c:manualLayout>
          <c:layoutTarget val="inner"/>
          <c:xMode val="edge"/>
          <c:yMode val="edge"/>
          <c:x val="0.13313171710396557"/>
          <c:y val="0.12550632098130887"/>
          <c:w val="0.72617300238526672"/>
          <c:h val="0.7611351078866474"/>
        </c:manualLayout>
      </c:layout>
      <c:barChart>
        <c:barDir val="bar"/>
        <c:grouping val="percentStacked"/>
        <c:varyColors val="0"/>
        <c:ser>
          <c:idx val="0"/>
          <c:order val="0"/>
          <c:tx>
            <c:strRef>
              <c:f>'52（問33）'!$BD$29</c:f>
              <c:strCache>
                <c:ptCount val="1"/>
                <c:pt idx="0">
                  <c:v>努めている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'52（問33）'!$BC$30:$BC$35</c:f>
              <c:strCache>
                <c:ptCount val="6"/>
                <c:pt idx="0">
                  <c:v>100人以上</c:v>
                </c:pt>
                <c:pt idx="1">
                  <c:v>50～99人</c:v>
                </c:pt>
                <c:pt idx="2">
                  <c:v>30～49人</c:v>
                </c:pt>
                <c:pt idx="3">
                  <c:v>10～29人</c:v>
                </c:pt>
                <c:pt idx="4">
                  <c:v>5～9人</c:v>
                </c:pt>
                <c:pt idx="5">
                  <c:v>1～4人</c:v>
                </c:pt>
              </c:strCache>
            </c:strRef>
          </c:cat>
          <c:val>
            <c:numRef>
              <c:f>'52（問33）'!$BD$30:$BD$35</c:f>
              <c:numCache>
                <c:formatCode>0.0%</c:formatCode>
                <c:ptCount val="6"/>
                <c:pt idx="0">
                  <c:v>0.8125</c:v>
                </c:pt>
                <c:pt idx="1">
                  <c:v>0.85185185185185186</c:v>
                </c:pt>
                <c:pt idx="2">
                  <c:v>0.80952380952380953</c:v>
                </c:pt>
                <c:pt idx="3">
                  <c:v>0.78181818181818186</c:v>
                </c:pt>
                <c:pt idx="4">
                  <c:v>0.70351758793969854</c:v>
                </c:pt>
                <c:pt idx="5">
                  <c:v>0.56937799043062198</c:v>
                </c:pt>
              </c:numCache>
            </c:numRef>
          </c:val>
          <c:extLst>
            <c:ext xmlns:c16="http://schemas.microsoft.com/office/drawing/2014/chart" uri="{C3380CC4-5D6E-409C-BE32-E72D297353CC}">
              <c16:uniqueId val="{00000000-76F4-4514-940D-6A96B4FB6BD6}"/>
            </c:ext>
          </c:extLst>
        </c:ser>
        <c:ser>
          <c:idx val="1"/>
          <c:order val="1"/>
          <c:tx>
            <c:strRef>
              <c:f>'52（問33）'!$BE$29</c:f>
              <c:strCache>
                <c:ptCount val="1"/>
                <c:pt idx="0">
                  <c:v>努めていない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'52（問33）'!$BC$30:$BC$35</c:f>
              <c:strCache>
                <c:ptCount val="6"/>
                <c:pt idx="0">
                  <c:v>100人以上</c:v>
                </c:pt>
                <c:pt idx="1">
                  <c:v>50～99人</c:v>
                </c:pt>
                <c:pt idx="2">
                  <c:v>30～49人</c:v>
                </c:pt>
                <c:pt idx="3">
                  <c:v>10～29人</c:v>
                </c:pt>
                <c:pt idx="4">
                  <c:v>5～9人</c:v>
                </c:pt>
                <c:pt idx="5">
                  <c:v>1～4人</c:v>
                </c:pt>
              </c:strCache>
            </c:strRef>
          </c:cat>
          <c:val>
            <c:numRef>
              <c:f>'52（問33）'!$BE$30:$BE$35</c:f>
              <c:numCache>
                <c:formatCode>0.0%</c:formatCode>
                <c:ptCount val="6"/>
                <c:pt idx="0">
                  <c:v>0.1875</c:v>
                </c:pt>
                <c:pt idx="1">
                  <c:v>0.14814814814814814</c:v>
                </c:pt>
                <c:pt idx="2">
                  <c:v>0.15476190476190477</c:v>
                </c:pt>
                <c:pt idx="3">
                  <c:v>0.15324675324675324</c:v>
                </c:pt>
                <c:pt idx="4">
                  <c:v>0.20100502512562815</c:v>
                </c:pt>
                <c:pt idx="5">
                  <c:v>0.26794258373205743</c:v>
                </c:pt>
              </c:numCache>
            </c:numRef>
          </c:val>
          <c:extLst>
            <c:ext xmlns:c16="http://schemas.microsoft.com/office/drawing/2014/chart" uri="{C3380CC4-5D6E-409C-BE32-E72D297353CC}">
              <c16:uniqueId val="{00000001-76F4-4514-940D-6A96B4FB6BD6}"/>
            </c:ext>
          </c:extLst>
        </c:ser>
        <c:ser>
          <c:idx val="2"/>
          <c:order val="2"/>
          <c:tx>
            <c:strRef>
              <c:f>'52（問33）'!$BF$29</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1890285433947826E-2"/>
                  <c:y val="1.016581651168324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F4-4514-940D-6A96B4FB6BD6}"/>
                </c:ext>
              </c:extLst>
            </c:dLbl>
            <c:dLbl>
              <c:idx val="1"/>
              <c:layout>
                <c:manualLayout>
                  <c:x val="-1.5853713911930436E-2"/>
                  <c:y val="5.54505488076167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F4-4514-940D-6A96B4FB6BD6}"/>
                </c:ext>
              </c:extLst>
            </c:dLbl>
            <c:dLbl>
              <c:idx val="2"/>
              <c:layout>
                <c:manualLayout>
                  <c:x val="-9.908571194956521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F4-4514-940D-6A96B4FB6BD6}"/>
                </c:ext>
              </c:extLst>
            </c:dLbl>
            <c:dLbl>
              <c:idx val="3"/>
              <c:layout>
                <c:manualLayout>
                  <c:x val="-1.18902854339478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F4-4514-940D-6A96B4FB6BD6}"/>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'52（問33）'!$BC$30:$BC$35</c:f>
              <c:strCache>
                <c:ptCount val="6"/>
                <c:pt idx="0">
                  <c:v>100人以上</c:v>
                </c:pt>
                <c:pt idx="1">
                  <c:v>50～99人</c:v>
                </c:pt>
                <c:pt idx="2">
                  <c:v>30～49人</c:v>
                </c:pt>
                <c:pt idx="3">
                  <c:v>10～29人</c:v>
                </c:pt>
                <c:pt idx="4">
                  <c:v>5～9人</c:v>
                </c:pt>
                <c:pt idx="5">
                  <c:v>1～4人</c:v>
                </c:pt>
              </c:strCache>
            </c:strRef>
          </c:cat>
          <c:val>
            <c:numRef>
              <c:f>'52（問33）'!$BF$30:$BF$35</c:f>
              <c:numCache>
                <c:formatCode>0.0%</c:formatCode>
                <c:ptCount val="6"/>
                <c:pt idx="0">
                  <c:v>0</c:v>
                </c:pt>
                <c:pt idx="1">
                  <c:v>0</c:v>
                </c:pt>
                <c:pt idx="2">
                  <c:v>3.5714285714285712E-2</c:v>
                </c:pt>
                <c:pt idx="3">
                  <c:v>6.4935064935064929E-2</c:v>
                </c:pt>
                <c:pt idx="4">
                  <c:v>9.5477386934673364E-2</c:v>
                </c:pt>
                <c:pt idx="5">
                  <c:v>0.16267942583732056</c:v>
                </c:pt>
              </c:numCache>
            </c:numRef>
          </c:val>
          <c:extLst>
            <c:ext xmlns:c16="http://schemas.microsoft.com/office/drawing/2014/chart" uri="{C3380CC4-5D6E-409C-BE32-E72D297353CC}">
              <c16:uniqueId val="{00000006-76F4-4514-940D-6A96B4FB6BD6}"/>
            </c:ext>
          </c:extLst>
        </c:ser>
        <c:dLbls>
          <c:showLegendKey val="0"/>
          <c:showVal val="0"/>
          <c:showCatName val="0"/>
          <c:showSerName val="0"/>
          <c:showPercent val="0"/>
          <c:showBubbleSize val="0"/>
        </c:dLbls>
        <c:gapWidth val="50"/>
        <c:overlap val="100"/>
        <c:axId val="105794944"/>
        <c:axId val="105809024"/>
      </c:barChart>
      <c:catAx>
        <c:axId val="1057949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809024"/>
        <c:crosses val="autoZero"/>
        <c:auto val="1"/>
        <c:lblAlgn val="ctr"/>
        <c:lblOffset val="100"/>
        <c:tickLblSkip val="1"/>
        <c:tickMarkSkip val="1"/>
        <c:noMultiLvlLbl val="0"/>
      </c:catAx>
      <c:valAx>
        <c:axId val="105809024"/>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794944"/>
        <c:crosses val="autoZero"/>
        <c:crossBetween val="between"/>
        <c:majorUnit val="0.2"/>
      </c:valAx>
      <c:spPr>
        <a:solidFill>
          <a:srgbClr val="FFFFFF"/>
        </a:solidFill>
        <a:ln w="25400">
          <a:noFill/>
        </a:ln>
      </c:spPr>
    </c:plotArea>
    <c:legend>
      <c:legendPos val="r"/>
      <c:layout>
        <c:manualLayout>
          <c:xMode val="edge"/>
          <c:yMode val="edge"/>
          <c:x val="0.89863906194781629"/>
          <c:y val="0.26315831978492565"/>
          <c:w val="9.5310136157337411E-2"/>
          <c:h val="0.5587057285855462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4.3651418572678416E-2"/>
          <c:y val="2.3931623931623933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1031777277840269"/>
          <c:y val="0.2273515041389057"/>
          <c:w val="0.49702505936757896"/>
          <c:h val="0.72478524799784638"/>
        </c:manualLayout>
      </c:layout>
      <c:pie3DChart>
        <c:varyColors val="1"/>
        <c:ser>
          <c:idx val="0"/>
          <c:order val="0"/>
          <c:tx>
            <c:strRef>
              <c:f>'53(問33)'!$AC$6</c:f>
              <c:strCache>
                <c:ptCount val="1"/>
                <c:pt idx="0">
                  <c:v>全　体</c:v>
                </c:pt>
              </c:strCache>
            </c:strRef>
          </c:tx>
          <c:spPr>
            <a:solidFill>
              <a:srgbClr val="9999FF"/>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FF6A-4B41-B350-D21F862E196C}"/>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FF6A-4B41-B350-D21F862E196C}"/>
              </c:ext>
            </c:extLst>
          </c:dPt>
          <c:dPt>
            <c:idx val="2"/>
            <c:bubble3D val="0"/>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FF6A-4B41-B350-D21F862E196C}"/>
              </c:ext>
            </c:extLst>
          </c:dPt>
          <c:dLbls>
            <c:dLbl>
              <c:idx val="0"/>
              <c:layout>
                <c:manualLayout>
                  <c:x val="3.4341332333458319E-2"/>
                  <c:y val="-6.414321286762229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F6A-4B41-B350-D21F862E196C}"/>
                </c:ext>
              </c:extLst>
            </c:dLbl>
            <c:dLbl>
              <c:idx val="1"/>
              <c:layout>
                <c:manualLayout>
                  <c:x val="-0.10328990126234222"/>
                  <c:y val="-5.1282051282051282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4831364829396321"/>
                      <c:h val="0.25786802030456851"/>
                    </c:manualLayout>
                  </c15:layout>
                </c:ext>
                <c:ext xmlns:c16="http://schemas.microsoft.com/office/drawing/2014/chart" uri="{C3380CC4-5D6E-409C-BE32-E72D297353CC}">
                  <c16:uniqueId val="{00000003-FF6A-4B41-B350-D21F862E196C}"/>
                </c:ext>
              </c:extLst>
            </c:dLbl>
            <c:dLbl>
              <c:idx val="2"/>
              <c:layout>
                <c:manualLayout>
                  <c:x val="-5.1701349831271094E-2"/>
                  <c:y val="-4.0842586984319272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F6A-4B41-B350-D21F862E196C}"/>
                </c:ext>
              </c:extLst>
            </c:dLbl>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'53(問33)'!$AD$5:$AF$5</c:f>
              <c:strCache>
                <c:ptCount val="3"/>
                <c:pt idx="0">
                  <c:v>定めている</c:v>
                </c:pt>
                <c:pt idx="1">
                  <c:v>定めていない</c:v>
                </c:pt>
                <c:pt idx="2">
                  <c:v>無回答</c:v>
                </c:pt>
              </c:strCache>
            </c:strRef>
          </c:cat>
          <c:val>
            <c:numRef>
              <c:f>'53(問33)'!$AD$6:$AF$6</c:f>
              <c:numCache>
                <c:formatCode>0.0%</c:formatCode>
                <c:ptCount val="3"/>
                <c:pt idx="0">
                  <c:v>0.28328865058087577</c:v>
                </c:pt>
                <c:pt idx="1">
                  <c:v>0.6023235031277927</c:v>
                </c:pt>
                <c:pt idx="2">
                  <c:v>0.11438784629133154</c:v>
                </c:pt>
              </c:numCache>
            </c:numRef>
          </c:val>
          <c:extLst>
            <c:ext xmlns:c16="http://schemas.microsoft.com/office/drawing/2014/chart" uri="{C3380CC4-5D6E-409C-BE32-E72D297353CC}">
              <c16:uniqueId val="{00000006-FF6A-4B41-B350-D21F862E196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5152762154730657"/>
          <c:y val="0.41415384615384615"/>
          <c:w val="0.2325993625796775"/>
          <c:h val="0.31972649572649575"/>
        </c:manualLayout>
      </c:layout>
      <c:overlay val="0"/>
      <c:spPr>
        <a:solidFill>
          <a:schemeClr val="bg1"/>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3984962406015036"/>
          <c:y val="1.278772378516624E-2"/>
        </c:manualLayout>
      </c:layout>
      <c:overlay val="0"/>
      <c:spPr>
        <a:noFill/>
        <a:ln w="25400">
          <a:noFill/>
        </a:ln>
      </c:spPr>
    </c:title>
    <c:autoTitleDeleted val="0"/>
    <c:plotArea>
      <c:layout>
        <c:manualLayout>
          <c:layoutTarget val="inner"/>
          <c:xMode val="edge"/>
          <c:yMode val="edge"/>
          <c:x val="0.14736842105263157"/>
          <c:y val="6.1381150821649744E-2"/>
          <c:w val="0.71879699248120299"/>
          <c:h val="0.87212385125760672"/>
        </c:manualLayout>
      </c:layout>
      <c:barChart>
        <c:barDir val="bar"/>
        <c:grouping val="percentStacked"/>
        <c:varyColors val="0"/>
        <c:ser>
          <c:idx val="0"/>
          <c:order val="0"/>
          <c:tx>
            <c:strRef>
              <c:f>'53(問33)'!$BD$10</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2.8070175438596509E-2"/>
                  <c:y val="1.250340770506311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01-4934-B5BD-7DB4C550B0E0}"/>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'53(問33)'!$BC$11:$BC$23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'53(問33)'!$BD$11:$BD$23</c:f>
              <c:numCache>
                <c:formatCode>0.0%</c:formatCode>
                <c:ptCount val="13"/>
                <c:pt idx="0">
                  <c:v>0</c:v>
                </c:pt>
                <c:pt idx="1">
                  <c:v>0.30215827338129497</c:v>
                </c:pt>
                <c:pt idx="2">
                  <c:v>0.22058823529411764</c:v>
                </c:pt>
                <c:pt idx="3">
                  <c:v>0.51851851851851849</c:v>
                </c:pt>
                <c:pt idx="4">
                  <c:v>0.4258064516129032</c:v>
                </c:pt>
                <c:pt idx="5">
                  <c:v>0.24390243902439024</c:v>
                </c:pt>
                <c:pt idx="6">
                  <c:v>0.13333333333333333</c:v>
                </c:pt>
                <c:pt idx="7">
                  <c:v>0.2</c:v>
                </c:pt>
                <c:pt idx="8">
                  <c:v>0.24022346368715083</c:v>
                </c:pt>
                <c:pt idx="9">
                  <c:v>0.13043478260869565</c:v>
                </c:pt>
                <c:pt idx="10">
                  <c:v>0.36363636363636365</c:v>
                </c:pt>
                <c:pt idx="11">
                  <c:v>0.29487179487179488</c:v>
                </c:pt>
                <c:pt idx="12">
                  <c:v>0.24423963133640553</c:v>
                </c:pt>
              </c:numCache>
            </c:numRef>
          </c:val>
          <c:extLst>
            <c:ext xmlns:c16="http://schemas.microsoft.com/office/drawing/2014/chart" uri="{C3380CC4-5D6E-409C-BE32-E72D297353CC}">
              <c16:uniqueId val="{00000001-4801-4934-B5BD-7DB4C550B0E0}"/>
            </c:ext>
          </c:extLst>
        </c:ser>
        <c:ser>
          <c:idx val="1"/>
          <c:order val="1"/>
          <c:tx>
            <c:strRef>
              <c:f>'53(問33)'!$BE$10</c:f>
              <c:strCache>
                <c:ptCount val="1"/>
                <c:pt idx="0">
                  <c:v>定めていない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'53(問33)'!$BC$11:$BC$23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'53(問33)'!$BE$11:$BE$23</c:f>
              <c:numCache>
                <c:formatCode>0.0%</c:formatCode>
                <c:ptCount val="13"/>
                <c:pt idx="0">
                  <c:v>0</c:v>
                </c:pt>
                <c:pt idx="1">
                  <c:v>0.61151079136690645</c:v>
                </c:pt>
                <c:pt idx="2">
                  <c:v>0.61764705882352944</c:v>
                </c:pt>
                <c:pt idx="3">
                  <c:v>0.40740740740740738</c:v>
                </c:pt>
                <c:pt idx="4">
                  <c:v>0.50322580645161286</c:v>
                </c:pt>
                <c:pt idx="5">
                  <c:v>0.56097560975609762</c:v>
                </c:pt>
                <c:pt idx="6">
                  <c:v>0.73333333333333328</c:v>
                </c:pt>
                <c:pt idx="7">
                  <c:v>0.7</c:v>
                </c:pt>
                <c:pt idx="8">
                  <c:v>0.65363128491620115</c:v>
                </c:pt>
                <c:pt idx="9">
                  <c:v>0.78260869565217395</c:v>
                </c:pt>
                <c:pt idx="10">
                  <c:v>0.54545454545454541</c:v>
                </c:pt>
                <c:pt idx="11">
                  <c:v>0.59615384615384615</c:v>
                </c:pt>
                <c:pt idx="12">
                  <c:v>0.61751152073732718</c:v>
                </c:pt>
              </c:numCache>
            </c:numRef>
          </c:val>
          <c:extLst>
            <c:ext xmlns:c16="http://schemas.microsoft.com/office/drawing/2014/chart" uri="{C3380CC4-5D6E-409C-BE32-E72D297353CC}">
              <c16:uniqueId val="{00000002-4801-4934-B5BD-7DB4C550B0E0}"/>
            </c:ext>
          </c:extLst>
        </c:ser>
        <c:ser>
          <c:idx val="2"/>
          <c:order val="2"/>
          <c:tx>
            <c:strRef>
              <c:f>'53(問33)'!$BF$10</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'53(問33)'!$BC$11:$BC$23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'53(問33)'!$BF$11:$BF$23</c:f>
              <c:numCache>
                <c:formatCode>0.0%</c:formatCode>
                <c:ptCount val="13"/>
                <c:pt idx="0">
                  <c:v>0</c:v>
                </c:pt>
                <c:pt idx="1">
                  <c:v>8.6330935251798566E-2</c:v>
                </c:pt>
                <c:pt idx="2">
                  <c:v>0.16176470588235295</c:v>
                </c:pt>
                <c:pt idx="3">
                  <c:v>7.407407407407407E-2</c:v>
                </c:pt>
                <c:pt idx="4">
                  <c:v>7.0967741935483872E-2</c:v>
                </c:pt>
                <c:pt idx="5">
                  <c:v>0.1951219512195122</c:v>
                </c:pt>
                <c:pt idx="6">
                  <c:v>0.13333333333333333</c:v>
                </c:pt>
                <c:pt idx="7">
                  <c:v>0.1</c:v>
                </c:pt>
                <c:pt idx="8">
                  <c:v>0.10614525139664804</c:v>
                </c:pt>
                <c:pt idx="9">
                  <c:v>8.6956521739130432E-2</c:v>
                </c:pt>
                <c:pt idx="10">
                  <c:v>9.0909090909090912E-2</c:v>
                </c:pt>
                <c:pt idx="11">
                  <c:v>0.10897435897435898</c:v>
                </c:pt>
                <c:pt idx="12">
                  <c:v>0.13824884792626729</c:v>
                </c:pt>
              </c:numCache>
            </c:numRef>
          </c:val>
          <c:extLst>
            <c:ext xmlns:c16="http://schemas.microsoft.com/office/drawing/2014/chart" uri="{C3380CC4-5D6E-409C-BE32-E72D297353CC}">
              <c16:uniqueId val="{00000003-4801-4934-B5BD-7DB4C550B0E0}"/>
            </c:ext>
          </c:extLst>
        </c:ser>
        <c:dLbls>
          <c:showLegendKey val="0"/>
          <c:showVal val="0"/>
          <c:showCatName val="0"/>
          <c:showSerName val="0"/>
          <c:showPercent val="0"/>
          <c:showBubbleSize val="0"/>
        </c:dLbls>
        <c:gapWidth val="50"/>
        <c:overlap val="100"/>
        <c:axId val="105358464"/>
        <c:axId val="105360000"/>
      </c:barChart>
      <c:catAx>
        <c:axId val="1053584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360000"/>
        <c:crosses val="autoZero"/>
        <c:auto val="1"/>
        <c:lblAlgn val="ctr"/>
        <c:lblOffset val="100"/>
        <c:tickLblSkip val="1"/>
        <c:tickMarkSkip val="1"/>
        <c:noMultiLvlLbl val="0"/>
      </c:catAx>
      <c:valAx>
        <c:axId val="10536000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105358464"/>
        <c:crosses val="autoZero"/>
        <c:crossBetween val="between"/>
        <c:majorUnit val="0.2"/>
      </c:valAx>
      <c:spPr>
        <a:solidFill>
          <a:srgbClr val="FFFFFF"/>
        </a:solidFill>
        <a:ln w="25400">
          <a:noFill/>
        </a:ln>
      </c:spPr>
    </c:plotArea>
    <c:legend>
      <c:legendPos val="r"/>
      <c:layout>
        <c:manualLayout>
          <c:xMode val="edge"/>
          <c:yMode val="edge"/>
          <c:x val="0.88721804511278191"/>
          <c:y val="0.29156037081042618"/>
          <c:w val="9.4736842105263119E-2"/>
          <c:h val="0.2966754603244926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220893341433682"/>
          <c:y val="2.4390243902439025E-2"/>
        </c:manualLayout>
      </c:layout>
      <c:overlay val="0"/>
      <c:spPr>
        <a:noFill/>
        <a:ln w="25400">
          <a:noFill/>
        </a:ln>
      </c:spPr>
    </c:title>
    <c:autoTitleDeleted val="0"/>
    <c:plotArea>
      <c:layout>
        <c:manualLayout>
          <c:layoutTarget val="inner"/>
          <c:xMode val="edge"/>
          <c:yMode val="edge"/>
          <c:x val="0.13767029836887348"/>
          <c:y val="0.14146375158096317"/>
          <c:w val="0.7186087002770869"/>
          <c:h val="0.72195293910284652"/>
        </c:manualLayout>
      </c:layout>
      <c:barChart>
        <c:barDir val="bar"/>
        <c:grouping val="percentStacked"/>
        <c:varyColors val="0"/>
        <c:ser>
          <c:idx val="0"/>
          <c:order val="0"/>
          <c:tx>
            <c:strRef>
              <c:f>'53(問33)'!$BD$29</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4.2763018909649057E-3"/>
                  <c:y val="-3.57748337413828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5F-4394-B9A8-FE052B66F3B6}"/>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'53(問33)'!$BC$30:$BC$35</c:f>
              <c:strCache>
                <c:ptCount val="6"/>
                <c:pt idx="0">
                  <c:v>100人以上</c:v>
                </c:pt>
                <c:pt idx="1">
                  <c:v>50～99人</c:v>
                </c:pt>
                <c:pt idx="2">
                  <c:v>30～49人</c:v>
                </c:pt>
                <c:pt idx="3">
                  <c:v>10～29人</c:v>
                </c:pt>
                <c:pt idx="4">
                  <c:v>5～9人</c:v>
                </c:pt>
                <c:pt idx="5">
                  <c:v>1～4人</c:v>
                </c:pt>
              </c:strCache>
            </c:strRef>
          </c:cat>
          <c:val>
            <c:numRef>
              <c:f>'53(問33)'!$BD$30:$BD$35</c:f>
              <c:numCache>
                <c:formatCode>0.0%</c:formatCode>
                <c:ptCount val="6"/>
                <c:pt idx="0">
                  <c:v>0.3125</c:v>
                </c:pt>
                <c:pt idx="1">
                  <c:v>0.18518518518518517</c:v>
                </c:pt>
                <c:pt idx="2">
                  <c:v>0.29761904761904762</c:v>
                </c:pt>
                <c:pt idx="3">
                  <c:v>0.31688311688311688</c:v>
                </c:pt>
                <c:pt idx="4">
                  <c:v>0.27889447236180903</c:v>
                </c:pt>
                <c:pt idx="5">
                  <c:v>0.23444976076555024</c:v>
                </c:pt>
              </c:numCache>
            </c:numRef>
          </c:val>
          <c:extLst>
            <c:ext xmlns:c16="http://schemas.microsoft.com/office/drawing/2014/chart" uri="{C3380CC4-5D6E-409C-BE32-E72D297353CC}">
              <c16:uniqueId val="{00000001-675F-4394-B9A8-FE052B66F3B6}"/>
            </c:ext>
          </c:extLst>
        </c:ser>
        <c:ser>
          <c:idx val="1"/>
          <c:order val="1"/>
          <c:tx>
            <c:strRef>
              <c:f>'53(問33)'!$BE$29</c:f>
              <c:strCache>
                <c:ptCount val="1"/>
                <c:pt idx="0">
                  <c:v>定めていない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'53(問33)'!$BC$30:$BC$35</c:f>
              <c:strCache>
                <c:ptCount val="6"/>
                <c:pt idx="0">
                  <c:v>100人以上</c:v>
                </c:pt>
                <c:pt idx="1">
                  <c:v>50～99人</c:v>
                </c:pt>
                <c:pt idx="2">
                  <c:v>30～49人</c:v>
                </c:pt>
                <c:pt idx="3">
                  <c:v>10～29人</c:v>
                </c:pt>
                <c:pt idx="4">
                  <c:v>5～9人</c:v>
                </c:pt>
                <c:pt idx="5">
                  <c:v>1～4人</c:v>
                </c:pt>
              </c:strCache>
            </c:strRef>
          </c:cat>
          <c:val>
            <c:numRef>
              <c:f>'53(問33)'!$BE$30:$BE$35</c:f>
              <c:numCache>
                <c:formatCode>0.0%</c:formatCode>
                <c:ptCount val="6"/>
                <c:pt idx="0">
                  <c:v>0.6875</c:v>
                </c:pt>
                <c:pt idx="1">
                  <c:v>0.81481481481481477</c:v>
                </c:pt>
                <c:pt idx="2">
                  <c:v>0.69047619047619047</c:v>
                </c:pt>
                <c:pt idx="3">
                  <c:v>0.59220779220779218</c:v>
                </c:pt>
                <c:pt idx="4">
                  <c:v>0.59045226130653261</c:v>
                </c:pt>
                <c:pt idx="5">
                  <c:v>0.57416267942583732</c:v>
                </c:pt>
              </c:numCache>
            </c:numRef>
          </c:val>
          <c:extLst>
            <c:ext xmlns:c16="http://schemas.microsoft.com/office/drawing/2014/chart" uri="{C3380CC4-5D6E-409C-BE32-E72D297353CC}">
              <c16:uniqueId val="{00000002-675F-4394-B9A8-FE052B66F3B6}"/>
            </c:ext>
          </c:extLst>
        </c:ser>
        <c:ser>
          <c:idx val="2"/>
          <c:order val="2"/>
          <c:tx>
            <c:strRef>
              <c:f>'53(問33)'!$BF$29</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61371659102370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5F-4394-B9A8-FE052B66F3B6}"/>
                </c:ext>
              </c:extLst>
            </c:dLbl>
            <c:dLbl>
              <c:idx val="1"/>
              <c:layout>
                <c:manualLayout>
                  <c:x val="-2.218860312657589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5F-4394-B9A8-FE052B66F3B6}"/>
                </c:ext>
              </c:extLst>
            </c:dLbl>
            <c:dLbl>
              <c:idx val="2"/>
              <c:layout>
                <c:manualLayout>
                  <c:x val="-8.06858295511850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5F-4394-B9A8-FE052B66F3B6}"/>
                </c:ext>
              </c:extLst>
            </c:dLbl>
            <c:dLbl>
              <c:idx val="3"/>
              <c:layout>
                <c:manualLayout>
                  <c:x val="-1.00857286938981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5F-4394-B9A8-FE052B66F3B6}"/>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'53(問33)'!$BC$30:$BC$35</c:f>
              <c:strCache>
                <c:ptCount val="6"/>
                <c:pt idx="0">
                  <c:v>100人以上</c:v>
                </c:pt>
                <c:pt idx="1">
                  <c:v>50～99人</c:v>
                </c:pt>
                <c:pt idx="2">
                  <c:v>30～49人</c:v>
                </c:pt>
                <c:pt idx="3">
                  <c:v>10～29人</c:v>
                </c:pt>
                <c:pt idx="4">
                  <c:v>5～9人</c:v>
                </c:pt>
                <c:pt idx="5">
                  <c:v>1～4人</c:v>
                </c:pt>
              </c:strCache>
            </c:strRef>
          </c:cat>
          <c:val>
            <c:numRef>
              <c:f>'53(問33)'!$BF$30:$BF$35</c:f>
              <c:numCache>
                <c:formatCode>0.0%</c:formatCode>
                <c:ptCount val="6"/>
                <c:pt idx="0">
                  <c:v>0</c:v>
                </c:pt>
                <c:pt idx="1">
                  <c:v>0</c:v>
                </c:pt>
                <c:pt idx="2">
                  <c:v>1.1904761904761904E-2</c:v>
                </c:pt>
                <c:pt idx="3">
                  <c:v>9.0909090909090912E-2</c:v>
                </c:pt>
                <c:pt idx="4">
                  <c:v>0.1306532663316583</c:v>
                </c:pt>
                <c:pt idx="5">
                  <c:v>0.19138755980861244</c:v>
                </c:pt>
              </c:numCache>
            </c:numRef>
          </c:val>
          <c:extLst>
            <c:ext xmlns:c16="http://schemas.microsoft.com/office/drawing/2014/chart" uri="{C3380CC4-5D6E-409C-BE32-E72D297353CC}">
              <c16:uniqueId val="{00000007-675F-4394-B9A8-FE052B66F3B6}"/>
            </c:ext>
          </c:extLst>
        </c:ser>
        <c:dLbls>
          <c:showLegendKey val="0"/>
          <c:showVal val="0"/>
          <c:showCatName val="0"/>
          <c:showSerName val="0"/>
          <c:showPercent val="0"/>
          <c:showBubbleSize val="0"/>
        </c:dLbls>
        <c:gapWidth val="40"/>
        <c:overlap val="100"/>
        <c:axId val="105424000"/>
        <c:axId val="105425536"/>
      </c:barChart>
      <c:catAx>
        <c:axId val="1054240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425536"/>
        <c:crosses val="autoZero"/>
        <c:auto val="1"/>
        <c:lblAlgn val="ctr"/>
        <c:lblOffset val="100"/>
        <c:tickLblSkip val="1"/>
        <c:tickMarkSkip val="1"/>
        <c:noMultiLvlLbl val="0"/>
      </c:catAx>
      <c:valAx>
        <c:axId val="105425536"/>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424000"/>
        <c:crosses val="autoZero"/>
        <c:crossBetween val="between"/>
        <c:majorUnit val="0.2"/>
      </c:valAx>
      <c:spPr>
        <a:solidFill>
          <a:srgbClr val="FFFFFF"/>
        </a:solidFill>
        <a:ln w="25400">
          <a:noFill/>
        </a:ln>
      </c:spPr>
    </c:plotArea>
    <c:legend>
      <c:legendPos val="r"/>
      <c:layout>
        <c:manualLayout>
          <c:xMode val="edge"/>
          <c:yMode val="edge"/>
          <c:x val="0.89712620264373155"/>
          <c:y val="0.28292734139939824"/>
          <c:w val="9.5310136157337411E-2"/>
          <c:h val="0.52683029255489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586466165413534"/>
          <c:y val="1.3020833333333334E-2"/>
        </c:manualLayout>
      </c:layout>
      <c:overlay val="0"/>
      <c:spPr>
        <a:noFill/>
        <a:ln w="25400">
          <a:noFill/>
        </a:ln>
      </c:spPr>
    </c:title>
    <c:autoTitleDeleted val="0"/>
    <c:plotArea>
      <c:layout>
        <c:manualLayout>
          <c:layoutTarget val="inner"/>
          <c:xMode val="edge"/>
          <c:yMode val="edge"/>
          <c:x val="0.14736842105263157"/>
          <c:y val="7.0312678814389074E-2"/>
          <c:w val="0.72631578947368425"/>
          <c:h val="0.85677301221977797"/>
        </c:manualLayout>
      </c:layout>
      <c:barChart>
        <c:barDir val="bar"/>
        <c:grouping val="percentStacked"/>
        <c:varyColors val="0"/>
        <c:ser>
          <c:idx val="0"/>
          <c:order val="0"/>
          <c:tx>
            <c:strRef>
              <c:f>'54（問38）'!$BD$10</c:f>
              <c:strCache>
                <c:ptCount val="1"/>
                <c:pt idx="0">
                  <c:v>ある</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3.00751879699248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9F-4459-BBDA-1883B2054CC7}"/>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'54（問38）'!$BC$11:$BC$23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'54（問38）'!$BD$11:$BD$23</c:f>
              <c:numCache>
                <c:formatCode>0.0%</c:formatCode>
                <c:ptCount val="13"/>
                <c:pt idx="0">
                  <c:v>0</c:v>
                </c:pt>
                <c:pt idx="1">
                  <c:v>0.41726618705035973</c:v>
                </c:pt>
                <c:pt idx="2">
                  <c:v>0.44117647058823528</c:v>
                </c:pt>
                <c:pt idx="3">
                  <c:v>0.51851851851851849</c:v>
                </c:pt>
                <c:pt idx="4">
                  <c:v>0.61935483870967745</c:v>
                </c:pt>
                <c:pt idx="5">
                  <c:v>0.31707317073170732</c:v>
                </c:pt>
                <c:pt idx="6">
                  <c:v>0.26666666666666666</c:v>
                </c:pt>
                <c:pt idx="7">
                  <c:v>0.65</c:v>
                </c:pt>
                <c:pt idx="8">
                  <c:v>0.39106145251396646</c:v>
                </c:pt>
                <c:pt idx="9">
                  <c:v>0.34782608695652173</c:v>
                </c:pt>
                <c:pt idx="10">
                  <c:v>0.54545454545454541</c:v>
                </c:pt>
                <c:pt idx="11">
                  <c:v>0.36538461538461536</c:v>
                </c:pt>
                <c:pt idx="12">
                  <c:v>0.30875576036866359</c:v>
                </c:pt>
              </c:numCache>
            </c:numRef>
          </c:val>
          <c:extLst>
            <c:ext xmlns:c16="http://schemas.microsoft.com/office/drawing/2014/chart" uri="{C3380CC4-5D6E-409C-BE32-E72D297353CC}">
              <c16:uniqueId val="{00000001-109F-4459-BBDA-1883B2054CC7}"/>
            </c:ext>
          </c:extLst>
        </c:ser>
        <c:ser>
          <c:idx val="1"/>
          <c:order val="1"/>
          <c:tx>
            <c:strRef>
              <c:f>'54（問38）'!$BE$10</c:f>
              <c:strCache>
                <c:ptCount val="1"/>
                <c:pt idx="0">
                  <c:v>ない</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'54（問38）'!$BC$11:$BC$23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'54（問38）'!$BE$11:$BE$23</c:f>
              <c:numCache>
                <c:formatCode>0.0%</c:formatCode>
                <c:ptCount val="13"/>
                <c:pt idx="0">
                  <c:v>0</c:v>
                </c:pt>
                <c:pt idx="1">
                  <c:v>0.46762589928057552</c:v>
                </c:pt>
                <c:pt idx="2">
                  <c:v>0.4264705882352941</c:v>
                </c:pt>
                <c:pt idx="3">
                  <c:v>0.37037037037037035</c:v>
                </c:pt>
                <c:pt idx="4">
                  <c:v>0.35483870967741937</c:v>
                </c:pt>
                <c:pt idx="5">
                  <c:v>0.68292682926829273</c:v>
                </c:pt>
                <c:pt idx="6">
                  <c:v>0.66666666666666663</c:v>
                </c:pt>
                <c:pt idx="7">
                  <c:v>0.3</c:v>
                </c:pt>
                <c:pt idx="8">
                  <c:v>0.51955307262569828</c:v>
                </c:pt>
                <c:pt idx="9">
                  <c:v>0.60869565217391308</c:v>
                </c:pt>
                <c:pt idx="10">
                  <c:v>0.45454545454545453</c:v>
                </c:pt>
                <c:pt idx="11">
                  <c:v>0.5641025641025641</c:v>
                </c:pt>
                <c:pt idx="12">
                  <c:v>0.5161290322580645</c:v>
                </c:pt>
              </c:numCache>
            </c:numRef>
          </c:val>
          <c:extLst>
            <c:ext xmlns:c16="http://schemas.microsoft.com/office/drawing/2014/chart" uri="{C3380CC4-5D6E-409C-BE32-E72D297353CC}">
              <c16:uniqueId val="{00000002-109F-4459-BBDA-1883B2054CC7}"/>
            </c:ext>
          </c:extLst>
        </c:ser>
        <c:ser>
          <c:idx val="2"/>
          <c:order val="2"/>
          <c:tx>
            <c:strRef>
              <c:f>'54（問38）'!$BF$10</c:f>
              <c:strCache>
                <c:ptCount val="1"/>
                <c:pt idx="0">
                  <c:v>無回答</c:v>
                </c:pt>
              </c:strCache>
            </c:strRef>
          </c:tx>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1"/>
              <c:layout>
                <c:manualLayout>
                  <c:x val="4.0100250626566416E-3"/>
                  <c:y val="-3.472222222222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55-4E96-ADBC-78A61DA76121}"/>
                </c:ext>
              </c:extLst>
            </c:dLbl>
            <c:dLbl>
              <c:idx val="4"/>
              <c:layout>
                <c:manualLayout>
                  <c:x val="-2.60651629072681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9F-4459-BBDA-1883B2054CC7}"/>
                </c:ext>
              </c:extLst>
            </c:dLbl>
            <c:dLbl>
              <c:idx val="5"/>
              <c:layout>
                <c:manualLayout>
                  <c:x val="-1.60401002506265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09F-4459-BBDA-1883B2054CC7}"/>
                </c:ext>
              </c:extLst>
            </c:dLbl>
            <c:dLbl>
              <c:idx val="7"/>
              <c:layout>
                <c:manualLayout>
                  <c:x val="-1.2030075187969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9F-4459-BBDA-1883B2054CC7}"/>
                </c:ext>
              </c:extLst>
            </c:dLbl>
            <c:dLbl>
              <c:idx val="8"/>
              <c:layout>
                <c:manualLayout>
                  <c:x val="-6.01503759398496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09F-4459-BBDA-1883B2054CC7}"/>
                </c:ext>
              </c:extLst>
            </c:dLbl>
            <c:dLbl>
              <c:idx val="9"/>
              <c:layout>
                <c:manualLayout>
                  <c:x val="-1.2030075187969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09F-4459-BBDA-1883B2054CC7}"/>
                </c:ext>
              </c:extLst>
            </c:dLbl>
            <c:dLbl>
              <c:idx val="11"/>
              <c:layout>
                <c:manualLayout>
                  <c:x val="1.2030075187969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55-4E96-ADBC-78A61DA76121}"/>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'54（問38）'!$BC$11:$BC$23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'54（問38）'!$BF$11:$BF$23</c:f>
              <c:numCache>
                <c:formatCode>0.0%</c:formatCode>
                <c:ptCount val="13"/>
                <c:pt idx="0">
                  <c:v>0</c:v>
                </c:pt>
                <c:pt idx="1">
                  <c:v>0.11510791366906475</c:v>
                </c:pt>
                <c:pt idx="2">
                  <c:v>0.13235294117647059</c:v>
                </c:pt>
                <c:pt idx="3">
                  <c:v>0.1111111111111111</c:v>
                </c:pt>
                <c:pt idx="4">
                  <c:v>2.5806451612903226E-2</c:v>
                </c:pt>
                <c:pt idx="5">
                  <c:v>0</c:v>
                </c:pt>
                <c:pt idx="6">
                  <c:v>6.6666666666666666E-2</c:v>
                </c:pt>
                <c:pt idx="7">
                  <c:v>0.05</c:v>
                </c:pt>
                <c:pt idx="8">
                  <c:v>8.9385474860335198E-2</c:v>
                </c:pt>
                <c:pt idx="9">
                  <c:v>4.3478260869565216E-2</c:v>
                </c:pt>
                <c:pt idx="10">
                  <c:v>0</c:v>
                </c:pt>
                <c:pt idx="11">
                  <c:v>7.0512820512820512E-2</c:v>
                </c:pt>
                <c:pt idx="12">
                  <c:v>0.17511520737327188</c:v>
                </c:pt>
              </c:numCache>
            </c:numRef>
          </c:val>
          <c:extLst>
            <c:ext xmlns:c16="http://schemas.microsoft.com/office/drawing/2014/chart" uri="{C3380CC4-5D6E-409C-BE32-E72D297353CC}">
              <c16:uniqueId val="{00000008-109F-4459-BBDA-1883B2054CC7}"/>
            </c:ext>
          </c:extLst>
        </c:ser>
        <c:dLbls>
          <c:showLegendKey val="0"/>
          <c:showVal val="0"/>
          <c:showCatName val="0"/>
          <c:showSerName val="0"/>
          <c:showPercent val="0"/>
          <c:showBubbleSize val="0"/>
        </c:dLbls>
        <c:gapWidth val="30"/>
        <c:overlap val="100"/>
        <c:axId val="105507456"/>
        <c:axId val="106111360"/>
      </c:barChart>
      <c:catAx>
        <c:axId val="10550745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6111360"/>
        <c:crosses val="autoZero"/>
        <c:auto val="1"/>
        <c:lblAlgn val="ctr"/>
        <c:lblOffset val="100"/>
        <c:tickLblSkip val="1"/>
        <c:tickMarkSkip val="1"/>
        <c:noMultiLvlLbl val="0"/>
      </c:catAx>
      <c:valAx>
        <c:axId val="10611136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507456"/>
        <c:crosses val="autoZero"/>
        <c:crossBetween val="between"/>
      </c:valAx>
      <c:spPr>
        <a:noFill/>
        <a:ln w="25400">
          <a:noFill/>
        </a:ln>
      </c:spPr>
    </c:plotArea>
    <c:legend>
      <c:legendPos val="r"/>
      <c:layout>
        <c:manualLayout>
          <c:xMode val="edge"/>
          <c:yMode val="edge"/>
          <c:x val="0.90225563909774431"/>
          <c:y val="0.35677165354330709"/>
          <c:w val="8.4210526315789513E-2"/>
          <c:h val="0.2135422134733158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layout>
        <c:manualLayout>
          <c:xMode val="edge"/>
          <c:yMode val="edge"/>
          <c:x val="0.77930179081597106"/>
          <c:y val="3.7558685446009391E-2"/>
        </c:manualLayout>
      </c:layout>
      <c:overlay val="0"/>
      <c:txPr>
        <a:bodyPr/>
        <a:lstStyle/>
        <a:p>
          <a:pPr>
            <a:defRPr sz="1050" b="0"/>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7.2328857401762911E-2"/>
          <c:y val="0.27615926877764535"/>
          <c:w val="0.72408758943243268"/>
          <c:h val="0.67912759226782837"/>
        </c:manualLayout>
      </c:layout>
      <c:pie3DChart>
        <c:varyColors val="1"/>
        <c:ser>
          <c:idx val="0"/>
          <c:order val="0"/>
          <c:tx>
            <c:strRef>
              <c:f>'27（問24）'!$BC$6</c:f>
              <c:strCache>
                <c:ptCount val="1"/>
                <c:pt idx="0">
                  <c:v>全　体</c:v>
                </c:pt>
              </c:strCache>
            </c:strRef>
          </c:tx>
          <c:dPt>
            <c:idx val="0"/>
            <c:bubble3D val="0"/>
            <c:spPr>
              <a:pattFill prst="pct60">
                <a:fgClr>
                  <a:schemeClr val="tx1"/>
                </a:fgClr>
                <a:bgClr>
                  <a:schemeClr val="bg1"/>
                </a:bgClr>
              </a:pattFill>
              <a:ln>
                <a:solidFill>
                  <a:schemeClr val="tx1"/>
                </a:solidFill>
              </a:ln>
            </c:spPr>
            <c:extLst>
              <c:ext xmlns:c16="http://schemas.microsoft.com/office/drawing/2014/chart" uri="{C3380CC4-5D6E-409C-BE32-E72D297353CC}">
                <c16:uniqueId val="{00000001-FC31-44C8-9C7E-5D652396B620}"/>
              </c:ext>
            </c:extLst>
          </c:dPt>
          <c:dPt>
            <c:idx val="1"/>
            <c:bubble3D val="0"/>
            <c:spPr>
              <a:solidFill>
                <a:schemeClr val="bg1"/>
              </a:solidFill>
              <a:ln>
                <a:solidFill>
                  <a:sysClr val="windowText" lastClr="000000"/>
                </a:solidFill>
              </a:ln>
            </c:spPr>
            <c:extLst>
              <c:ext xmlns:c16="http://schemas.microsoft.com/office/drawing/2014/chart" uri="{C3380CC4-5D6E-409C-BE32-E72D297353CC}">
                <c16:uniqueId val="{00000003-FC31-44C8-9C7E-5D652396B620}"/>
              </c:ext>
            </c:extLst>
          </c:dPt>
          <c:dPt>
            <c:idx val="2"/>
            <c:bubble3D val="0"/>
            <c:spPr>
              <a:pattFill prst="pct10">
                <a:fgClr>
                  <a:schemeClr val="tx1"/>
                </a:fgClr>
                <a:bgClr>
                  <a:schemeClr val="bg1"/>
                </a:bgClr>
              </a:pattFill>
              <a:ln>
                <a:solidFill>
                  <a:schemeClr val="tx1"/>
                </a:solidFill>
              </a:ln>
            </c:spPr>
            <c:extLst>
              <c:ext xmlns:c16="http://schemas.microsoft.com/office/drawing/2014/chart" uri="{C3380CC4-5D6E-409C-BE32-E72D297353CC}">
                <c16:uniqueId val="{00000005-FC31-44C8-9C7E-5D652396B620}"/>
              </c:ext>
            </c:extLst>
          </c:dPt>
          <c:dLbls>
            <c:dLbl>
              <c:idx val="0"/>
              <c:layout>
                <c:manualLayout>
                  <c:x val="0.16912487708947885"/>
                  <c:y val="-5.0469113895974388E-2"/>
                </c:manualLayout>
              </c:layout>
              <c:spPr/>
              <c:txPr>
                <a:bodyPr/>
                <a:lstStyle/>
                <a:p>
                  <a:pPr>
                    <a:defRPr sz="900">
                      <a:latin typeface="+mn-ea"/>
                      <a:ea typeface="+mn-ea"/>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C31-44C8-9C7E-5D652396B620}"/>
                </c:ext>
              </c:extLst>
            </c:dLbl>
            <c:dLbl>
              <c:idx val="1"/>
              <c:layout>
                <c:manualLayout>
                  <c:x val="-0.11799410029498525"/>
                  <c:y val="6.2597809076682318E-3"/>
                </c:manualLayout>
              </c:layout>
              <c:spPr/>
              <c:txPr>
                <a:bodyPr/>
                <a:lstStyle/>
                <a:p>
                  <a:pPr>
                    <a:defRPr sz="900">
                      <a:latin typeface="+mn-ea"/>
                      <a:ea typeface="+mn-ea"/>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FC31-44C8-9C7E-5D652396B620}"/>
                </c:ext>
              </c:extLst>
            </c:dLbl>
            <c:dLbl>
              <c:idx val="2"/>
              <c:layout>
                <c:manualLayout>
                  <c:x val="0.1455260570304818"/>
                  <c:y val="-6.2597809076682318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31-44C8-9C7E-5D652396B620}"/>
                </c:ext>
              </c:extLst>
            </c:dLbl>
            <c:spPr>
              <a:noFill/>
              <a:ln>
                <a:noFill/>
              </a:ln>
              <a:effectLst/>
            </c:spPr>
            <c:txPr>
              <a:bodyPr/>
              <a:lstStyle/>
              <a:p>
                <a:pPr>
                  <a:defRPr sz="900"/>
                </a:pPr>
                <a:endParaRPr lang="ja-JP"/>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'27（問24）'!$BD$5:$BF$5</c:f>
              <c:strCache>
                <c:ptCount val="3"/>
                <c:pt idx="0">
                  <c:v>あり</c:v>
                </c:pt>
                <c:pt idx="1">
                  <c:v>なし</c:v>
                </c:pt>
                <c:pt idx="2">
                  <c:v>無回答</c:v>
                </c:pt>
              </c:strCache>
            </c:strRef>
          </c:cat>
          <c:val>
            <c:numRef>
              <c:f>'27（問24）'!$BD$6:$BF$6</c:f>
              <c:numCache>
                <c:formatCode>0.0%</c:formatCode>
                <c:ptCount val="3"/>
                <c:pt idx="0">
                  <c:v>0.54334226988382484</c:v>
                </c:pt>
                <c:pt idx="1">
                  <c:v>0.34495084897229672</c:v>
                </c:pt>
                <c:pt idx="2">
                  <c:v>0.11170688114387846</c:v>
                </c:pt>
              </c:numCache>
            </c:numRef>
          </c:val>
          <c:extLst>
            <c:ext xmlns:c16="http://schemas.microsoft.com/office/drawing/2014/chart" uri="{C3380CC4-5D6E-409C-BE32-E72D297353CC}">
              <c16:uniqueId val="{00000006-FC31-44C8-9C7E-5D652396B62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84424623913161"/>
          <c:y val="0.25476667529234903"/>
          <c:w val="0.15256048746119122"/>
          <c:h val="0.29422202506376843"/>
        </c:manualLayout>
      </c:layout>
      <c:overlay val="0"/>
      <c:spPr>
        <a:ln>
          <a:solidFill>
            <a:sysClr val="windowText" lastClr="000000"/>
          </a:solidFill>
        </a:ln>
      </c:spPr>
      <c:txPr>
        <a:bodyPr/>
        <a:lstStyle/>
        <a:p>
          <a:pPr>
            <a:defRPr sz="800"/>
          </a:pPr>
          <a:endParaRPr lang="ja-JP"/>
        </a:p>
      </c:txPr>
    </c:legend>
    <c:plotVisOnly val="1"/>
    <c:dispBlanksAs val="gap"/>
    <c:showDLblsOverMax val="0"/>
  </c:chart>
  <c:spPr>
    <a:ln>
      <a:noFill/>
    </a:ln>
  </c:sp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457847136577806"/>
          <c:y val="2.0242914979757085E-2"/>
        </c:manualLayout>
      </c:layout>
      <c:overlay val="0"/>
      <c:spPr>
        <a:noFill/>
        <a:ln w="25400">
          <a:noFill/>
        </a:ln>
      </c:spPr>
    </c:title>
    <c:autoTitleDeleted val="0"/>
    <c:plotArea>
      <c:layout>
        <c:manualLayout>
          <c:layoutTarget val="inner"/>
          <c:xMode val="edge"/>
          <c:yMode val="edge"/>
          <c:x val="0.13102419273592864"/>
          <c:y val="0.11336054798311769"/>
          <c:w val="0.74096440029973432"/>
          <c:h val="0.7732808808848386"/>
        </c:manualLayout>
      </c:layout>
      <c:barChart>
        <c:barDir val="bar"/>
        <c:grouping val="percentStacked"/>
        <c:varyColors val="0"/>
        <c:ser>
          <c:idx val="0"/>
          <c:order val="0"/>
          <c:tx>
            <c:strRef>
              <c:f>'54（問38）'!$BD$29</c:f>
              <c:strCache>
                <c:ptCount val="1"/>
                <c:pt idx="0">
                  <c:v>ある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'54（問38）'!$BC$30:$BC$35</c:f>
              <c:strCache>
                <c:ptCount val="6"/>
                <c:pt idx="0">
                  <c:v>100人以上</c:v>
                </c:pt>
                <c:pt idx="1">
                  <c:v>50～99人</c:v>
                </c:pt>
                <c:pt idx="2">
                  <c:v>30～49人</c:v>
                </c:pt>
                <c:pt idx="3">
                  <c:v>10～29人</c:v>
                </c:pt>
                <c:pt idx="4">
                  <c:v>5～9人</c:v>
                </c:pt>
                <c:pt idx="5">
                  <c:v>1～4人</c:v>
                </c:pt>
              </c:strCache>
            </c:strRef>
          </c:cat>
          <c:val>
            <c:numRef>
              <c:f>'54（問38）'!$BD$30:$BD$35</c:f>
              <c:numCache>
                <c:formatCode>0.0%</c:formatCode>
                <c:ptCount val="6"/>
                <c:pt idx="0">
                  <c:v>0.8125</c:v>
                </c:pt>
                <c:pt idx="1">
                  <c:v>0.62962962962962965</c:v>
                </c:pt>
                <c:pt idx="2">
                  <c:v>0.70238095238095233</c:v>
                </c:pt>
                <c:pt idx="3">
                  <c:v>0.50649350649350644</c:v>
                </c:pt>
                <c:pt idx="4">
                  <c:v>0.33668341708542715</c:v>
                </c:pt>
                <c:pt idx="5">
                  <c:v>0.22966507177033493</c:v>
                </c:pt>
              </c:numCache>
            </c:numRef>
          </c:val>
          <c:extLst>
            <c:ext xmlns:c16="http://schemas.microsoft.com/office/drawing/2014/chart" uri="{C3380CC4-5D6E-409C-BE32-E72D297353CC}">
              <c16:uniqueId val="{00000000-59D3-44B3-9073-499A426AD04C}"/>
            </c:ext>
          </c:extLst>
        </c:ser>
        <c:ser>
          <c:idx val="1"/>
          <c:order val="1"/>
          <c:tx>
            <c:strRef>
              <c:f>'54（問38）'!$BE$29</c:f>
              <c:strCache>
                <c:ptCount val="1"/>
                <c:pt idx="0">
                  <c:v>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'54（問38）'!$BC$30:$BC$35</c:f>
              <c:strCache>
                <c:ptCount val="6"/>
                <c:pt idx="0">
                  <c:v>100人以上</c:v>
                </c:pt>
                <c:pt idx="1">
                  <c:v>50～99人</c:v>
                </c:pt>
                <c:pt idx="2">
                  <c:v>30～49人</c:v>
                </c:pt>
                <c:pt idx="3">
                  <c:v>10～29人</c:v>
                </c:pt>
                <c:pt idx="4">
                  <c:v>5～9人</c:v>
                </c:pt>
                <c:pt idx="5">
                  <c:v>1～4人</c:v>
                </c:pt>
              </c:strCache>
            </c:strRef>
          </c:cat>
          <c:val>
            <c:numRef>
              <c:f>'54（問38）'!$BE$30:$BE$35</c:f>
              <c:numCache>
                <c:formatCode>0.0%</c:formatCode>
                <c:ptCount val="6"/>
                <c:pt idx="0">
                  <c:v>0.125</c:v>
                </c:pt>
                <c:pt idx="1">
                  <c:v>0.37037037037037035</c:v>
                </c:pt>
                <c:pt idx="2">
                  <c:v>0.2857142857142857</c:v>
                </c:pt>
                <c:pt idx="3">
                  <c:v>0.42597402597402595</c:v>
                </c:pt>
                <c:pt idx="4">
                  <c:v>0.54773869346733672</c:v>
                </c:pt>
                <c:pt idx="5">
                  <c:v>0.60287081339712922</c:v>
                </c:pt>
              </c:numCache>
            </c:numRef>
          </c:val>
          <c:extLst>
            <c:ext xmlns:c16="http://schemas.microsoft.com/office/drawing/2014/chart" uri="{C3380CC4-5D6E-409C-BE32-E72D297353CC}">
              <c16:uniqueId val="{00000001-59D3-44B3-9073-499A426AD04C}"/>
            </c:ext>
          </c:extLst>
        </c:ser>
        <c:ser>
          <c:idx val="2"/>
          <c:order val="2"/>
          <c:tx>
            <c:strRef>
              <c:f>'54（問38）'!$BF$29</c:f>
              <c:strCache>
                <c:ptCount val="1"/>
                <c:pt idx="0">
                  <c:v>無回答</c:v>
                </c:pt>
              </c:strCache>
            </c:strRef>
          </c:tx>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1"/>
              <c:layout>
                <c:manualLayout>
                  <c:x val="-1.2195123902938977E-2"/>
                  <c:y val="5.39811066126855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D3-44B3-9073-499A426AD04C}"/>
                </c:ext>
              </c:extLst>
            </c:dLbl>
            <c:dLbl>
              <c:idx val="2"/>
              <c:layout>
                <c:manualLayout>
                  <c:x val="-1.829268585440846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D3-44B3-9073-499A426AD04C}"/>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'54（問38）'!$BC$30:$BC$35</c:f>
              <c:strCache>
                <c:ptCount val="6"/>
                <c:pt idx="0">
                  <c:v>100人以上</c:v>
                </c:pt>
                <c:pt idx="1">
                  <c:v>50～99人</c:v>
                </c:pt>
                <c:pt idx="2">
                  <c:v>30～49人</c:v>
                </c:pt>
                <c:pt idx="3">
                  <c:v>10～29人</c:v>
                </c:pt>
                <c:pt idx="4">
                  <c:v>5～9人</c:v>
                </c:pt>
                <c:pt idx="5">
                  <c:v>1～4人</c:v>
                </c:pt>
              </c:strCache>
            </c:strRef>
          </c:cat>
          <c:val>
            <c:numRef>
              <c:f>'54（問38）'!$BF$30:$BF$35</c:f>
              <c:numCache>
                <c:formatCode>0.0%</c:formatCode>
                <c:ptCount val="6"/>
                <c:pt idx="0">
                  <c:v>6.25E-2</c:v>
                </c:pt>
                <c:pt idx="1">
                  <c:v>0</c:v>
                </c:pt>
                <c:pt idx="2">
                  <c:v>1.1904761904761904E-2</c:v>
                </c:pt>
                <c:pt idx="3">
                  <c:v>6.7532467532467527E-2</c:v>
                </c:pt>
                <c:pt idx="4">
                  <c:v>0.11557788944723618</c:v>
                </c:pt>
                <c:pt idx="5">
                  <c:v>0.1674641148325359</c:v>
                </c:pt>
              </c:numCache>
            </c:numRef>
          </c:val>
          <c:extLst>
            <c:ext xmlns:c16="http://schemas.microsoft.com/office/drawing/2014/chart" uri="{C3380CC4-5D6E-409C-BE32-E72D297353CC}">
              <c16:uniqueId val="{00000004-59D3-44B3-9073-499A426AD04C}"/>
            </c:ext>
          </c:extLst>
        </c:ser>
        <c:dLbls>
          <c:showLegendKey val="0"/>
          <c:showVal val="0"/>
          <c:showCatName val="0"/>
          <c:showSerName val="0"/>
          <c:showPercent val="0"/>
          <c:showBubbleSize val="0"/>
        </c:dLbls>
        <c:gapWidth val="30"/>
        <c:overlap val="100"/>
        <c:axId val="106158720"/>
        <c:axId val="105906560"/>
      </c:barChart>
      <c:catAx>
        <c:axId val="1061587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906560"/>
        <c:crosses val="autoZero"/>
        <c:auto val="1"/>
        <c:lblAlgn val="ctr"/>
        <c:lblOffset val="100"/>
        <c:tickLblSkip val="1"/>
        <c:tickMarkSkip val="1"/>
        <c:noMultiLvlLbl val="0"/>
      </c:catAx>
      <c:valAx>
        <c:axId val="10590656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6158720"/>
        <c:crosses val="autoZero"/>
        <c:crossBetween val="between"/>
      </c:valAx>
      <c:spPr>
        <a:noFill/>
        <a:ln w="25400">
          <a:noFill/>
        </a:ln>
      </c:spPr>
    </c:plotArea>
    <c:legend>
      <c:legendPos val="r"/>
      <c:layout>
        <c:manualLayout>
          <c:xMode val="edge"/>
          <c:yMode val="edge"/>
          <c:x val="0.9036150902823894"/>
          <c:y val="0.30364414974443982"/>
          <c:w val="8.4337349397590411E-2"/>
          <c:h val="0.4210534816751144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全　体</a:t>
            </a:r>
          </a:p>
        </c:rich>
      </c:tx>
      <c:layout>
        <c:manualLayout>
          <c:xMode val="edge"/>
          <c:yMode val="edge"/>
          <c:x val="0.7574856586040517"/>
          <c:y val="6.4953170327393284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5968095305452087"/>
          <c:y val="0.1696180264700955"/>
          <c:w val="0.48303456079966051"/>
          <c:h val="0.81619757636678392"/>
        </c:manualLayout>
      </c:layout>
      <c:pie3DChart>
        <c:varyColors val="1"/>
        <c:ser>
          <c:idx val="0"/>
          <c:order val="0"/>
          <c:spPr>
            <a:no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CBA6-45A4-9CE8-EBD4C1675470}"/>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CBA6-45A4-9CE8-EBD4C1675470}"/>
              </c:ext>
            </c:extLst>
          </c:dPt>
          <c:dPt>
            <c:idx val="2"/>
            <c:bubble3D val="0"/>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extLst>
              <c:ext xmlns:c16="http://schemas.microsoft.com/office/drawing/2014/chart" uri="{C3380CC4-5D6E-409C-BE32-E72D297353CC}">
                <c16:uniqueId val="{00000005-CBA6-45A4-9CE8-EBD4C1675470}"/>
              </c:ext>
            </c:extLst>
          </c:dPt>
          <c:dLbls>
            <c:dLbl>
              <c:idx val="0"/>
              <c:layout>
                <c:manualLayout>
                  <c:x val="-2.076476967325192E-3"/>
                  <c:y val="-0.19739431507231808"/>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BA6-45A4-9CE8-EBD4C1675470}"/>
                </c:ext>
              </c:extLst>
            </c:dLbl>
            <c:dLbl>
              <c:idx val="1"/>
              <c:layout>
                <c:manualLayout>
                  <c:x val="-4.3263080138934727E-2"/>
                  <c:y val="6.638968001340257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BA6-45A4-9CE8-EBD4C1675470}"/>
                </c:ext>
              </c:extLst>
            </c:dLbl>
            <c:dLbl>
              <c:idx val="2"/>
              <c:layout>
                <c:manualLayout>
                  <c:x val="-0.11895107422949378"/>
                  <c:y val="2.859289957176404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BA6-45A4-9CE8-EBD4C1675470}"/>
                </c:ext>
              </c:extLst>
            </c:dLbl>
            <c:spPr>
              <a:no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'54（問38）'!$BD$5:$BF$5</c:f>
              <c:strCache>
                <c:ptCount val="3"/>
                <c:pt idx="0">
                  <c:v>ある</c:v>
                </c:pt>
                <c:pt idx="1">
                  <c:v>ない</c:v>
                </c:pt>
                <c:pt idx="2">
                  <c:v>無回答</c:v>
                </c:pt>
              </c:strCache>
            </c:strRef>
          </c:cat>
          <c:val>
            <c:numRef>
              <c:f>'54（問38）'!$BD$6:$BF$6</c:f>
              <c:numCache>
                <c:formatCode>0.0%</c:formatCode>
                <c:ptCount val="3"/>
                <c:pt idx="0">
                  <c:v>0.41644325290437889</c:v>
                </c:pt>
                <c:pt idx="1">
                  <c:v>0.48614834673815904</c:v>
                </c:pt>
                <c:pt idx="2">
                  <c:v>9.7408400357462024E-2</c:v>
                </c:pt>
              </c:numCache>
            </c:numRef>
          </c:val>
          <c:extLst>
            <c:ext xmlns:c16="http://schemas.microsoft.com/office/drawing/2014/chart" uri="{C3380CC4-5D6E-409C-BE32-E72D297353CC}">
              <c16:uniqueId val="{00000006-CBA6-45A4-9CE8-EBD4C167547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388225124554042"/>
          <c:y val="0.3390165856927459"/>
          <c:w val="0.18403193612774449"/>
          <c:h val="0.37397163120567373"/>
        </c:manualLayout>
      </c:layout>
      <c:overlay val="0"/>
      <c:spPr>
        <a:solidFill>
          <a:sysClr val="window" lastClr="FFFFFF"/>
        </a:solidFill>
        <a:ln>
          <a:solidFill>
            <a:sysClr val="windowText" lastClr="000000"/>
          </a:solidFill>
        </a:ln>
      </c:spPr>
      <c:txPr>
        <a:bodyPr/>
        <a:lstStyle/>
        <a:p>
          <a:pPr>
            <a:defRPr sz="900"/>
          </a:pPr>
          <a:endParaRPr lang="ja-JP"/>
        </a:p>
      </c:txPr>
    </c:legend>
    <c:plotVisOnly val="1"/>
    <c:dispBlanksAs val="zero"/>
    <c:showDLblsOverMax val="0"/>
  </c:chart>
  <c:spPr>
    <a:solidFill>
      <a:srgbClr val="FFFFFF"/>
    </a:solid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7.446100182102644E-2"/>
          <c:y val="4.975124378109453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2137816649140355"/>
          <c:y val="0.22719839124587038"/>
          <c:w val="0.55235134696110866"/>
          <c:h val="0.67993262036275315"/>
        </c:manualLayout>
      </c:layout>
      <c:pie3DChart>
        <c:varyColors val="1"/>
        <c:ser>
          <c:idx val="0"/>
          <c:order val="0"/>
          <c:tx>
            <c:strRef>
              <c:f>'55（問39）'!$BL$6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0887-4D7F-B6E5-0EC2FE3BF681}"/>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0887-4D7F-B6E5-0EC2FE3BF681}"/>
              </c:ext>
            </c:extLst>
          </c:dPt>
          <c:dPt>
            <c:idx val="2"/>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0887-4D7F-B6E5-0EC2FE3BF681}"/>
              </c:ext>
            </c:extLst>
          </c:dPt>
          <c:dPt>
            <c:idx val="3"/>
            <c:bubble3D val="0"/>
            <c:spPr>
              <a:solidFill>
                <a:schemeClr val="bg1"/>
              </a:solidFill>
              <a:ln w="12700">
                <a:solidFill>
                  <a:srgbClr val="000000"/>
                </a:solidFill>
                <a:prstDash val="solid"/>
              </a:ln>
            </c:spPr>
            <c:extLst>
              <c:ext xmlns:c16="http://schemas.microsoft.com/office/drawing/2014/chart" uri="{C3380CC4-5D6E-409C-BE32-E72D297353CC}">
                <c16:uniqueId val="{00000007-0887-4D7F-B6E5-0EC2FE3BF681}"/>
              </c:ext>
            </c:extLst>
          </c:dPt>
          <c:dLbls>
            <c:dLbl>
              <c:idx val="0"/>
              <c:layout>
                <c:manualLayout>
                  <c:x val="1.5622184034813158E-2"/>
                  <c:y val="-2.58471422415481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887-4D7F-B6E5-0EC2FE3BF681}"/>
                </c:ext>
              </c:extLst>
            </c:dLbl>
            <c:dLbl>
              <c:idx val="1"/>
              <c:layout>
                <c:manualLayout>
                  <c:x val="-5.6279805415202576E-2"/>
                  <c:y val="-0.1009759600945404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6938110749185667"/>
                      <c:h val="0.2746268656716418"/>
                    </c:manualLayout>
                  </c15:layout>
                </c:ext>
                <c:ext xmlns:c16="http://schemas.microsoft.com/office/drawing/2014/chart" uri="{C3380CC4-5D6E-409C-BE32-E72D297353CC}">
                  <c16:uniqueId val="{00000003-0887-4D7F-B6E5-0EC2FE3BF681}"/>
                </c:ext>
              </c:extLst>
            </c:dLbl>
            <c:dLbl>
              <c:idx val="2"/>
              <c:layout>
                <c:manualLayout>
                  <c:x val="-1.4338745116143869E-2"/>
                  <c:y val="0.2520729684908789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887-4D7F-B6E5-0EC2FE3BF681}"/>
                </c:ext>
              </c:extLst>
            </c:dLbl>
            <c:dLbl>
              <c:idx val="3"/>
              <c:layout>
                <c:manualLayout>
                  <c:x val="0.18959262014072342"/>
                  <c:y val="-0.190535511419281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887-4D7F-B6E5-0EC2FE3BF681}"/>
                </c:ext>
              </c:extLst>
            </c:dLbl>
            <c:dLbl>
              <c:idx val="4"/>
              <c:layout>
                <c:manualLayout>
                  <c:x val="-3.2843451571810851E-2"/>
                  <c:y val="-7.47913973439890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887-4D7F-B6E5-0EC2FE3BF681}"/>
                </c:ext>
              </c:extLst>
            </c:dLbl>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'55（問39）'!$BM$5:$BQ$5</c:f>
              <c:strCache>
                <c:ptCount val="5"/>
                <c:pt idx="0">
                  <c:v>理解有</c:v>
                </c:pt>
                <c:pt idx="1">
                  <c:v>理解無</c:v>
                </c:pt>
                <c:pt idx="2">
                  <c:v>無知</c:v>
                </c:pt>
                <c:pt idx="3">
                  <c:v>対象外</c:v>
                </c:pt>
                <c:pt idx="4">
                  <c:v>無回答</c:v>
                </c:pt>
              </c:strCache>
            </c:strRef>
          </c:cat>
          <c:val>
            <c:numRef>
              <c:f>'55（問39）'!$BM$6:$BQ$6</c:f>
              <c:numCache>
                <c:formatCode>0.0%</c:formatCode>
                <c:ptCount val="5"/>
                <c:pt idx="0">
                  <c:v>6.076854334226988E-2</c:v>
                </c:pt>
                <c:pt idx="1">
                  <c:v>0.1063449508489723</c:v>
                </c:pt>
                <c:pt idx="2">
                  <c:v>0.1581769436997319</c:v>
                </c:pt>
                <c:pt idx="3">
                  <c:v>0.65415549597855227</c:v>
                </c:pt>
                <c:pt idx="4">
                  <c:v>2.0554066130473638E-2</c:v>
                </c:pt>
              </c:numCache>
            </c:numRef>
          </c:val>
          <c:extLst>
            <c:ext xmlns:c16="http://schemas.microsoft.com/office/drawing/2014/chart" uri="{C3380CC4-5D6E-409C-BE32-E72D297353CC}">
              <c16:uniqueId val="{00000009-0887-4D7F-B6E5-0EC2FE3BF681}"/>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0412595005428877"/>
          <c:y val="3.6848826732479342E-2"/>
          <c:w val="0.17850162866449515"/>
          <c:h val="0.54819237147595357"/>
        </c:manualLayout>
      </c:layout>
      <c:overlay val="0"/>
      <c:spPr>
        <a:solidFill>
          <a:sysClr val="window" lastClr="FFFFFF"/>
        </a:solidFill>
        <a:ln>
          <a:solidFill>
            <a:sysClr val="windowText" lastClr="000000"/>
          </a:solidFill>
        </a:ln>
      </c:spPr>
      <c:txPr>
        <a:bodyPr/>
        <a:lstStyle/>
        <a:p>
          <a:pPr>
            <a:defRPr sz="900"/>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6.9591527987897125E-2"/>
          <c:y val="1.3089005235602094E-2"/>
        </c:manualLayout>
      </c:layout>
      <c:overlay val="0"/>
      <c:spPr>
        <a:noFill/>
        <a:ln w="25400">
          <a:noFill/>
        </a:ln>
      </c:spPr>
    </c:title>
    <c:autoTitleDeleted val="0"/>
    <c:plotArea>
      <c:layout>
        <c:manualLayout>
          <c:layoutTarget val="inner"/>
          <c:xMode val="edge"/>
          <c:yMode val="edge"/>
          <c:x val="0.14826032132032529"/>
          <c:y val="7.3298523011241984E-2"/>
          <c:w val="0.71407011901217898"/>
          <c:h val="0.85340423220231743"/>
        </c:manualLayout>
      </c:layout>
      <c:barChart>
        <c:barDir val="bar"/>
        <c:grouping val="percentStacked"/>
        <c:varyColors val="0"/>
        <c:ser>
          <c:idx val="0"/>
          <c:order val="0"/>
          <c:tx>
            <c:strRef>
              <c:f>'55（問39）'!$BM$10</c:f>
              <c:strCache>
                <c:ptCount val="1"/>
                <c:pt idx="0">
                  <c:v>理解有</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2.218860312657589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AD-4AE5-BC6E-77F3A1627F99}"/>
                </c:ext>
              </c:extLst>
            </c:dLbl>
            <c:dLbl>
              <c:idx val="1"/>
              <c:layout>
                <c:manualLayout>
                  <c:x val="-2.1094371044405643E-3"/>
                  <c:y val="1.05062959185108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AD-4AE5-BC6E-77F3A1627F99}"/>
                </c:ext>
              </c:extLst>
            </c:dLbl>
            <c:dLbl>
              <c:idx val="3"/>
              <c:layout>
                <c:manualLayout>
                  <c:x val="8.068582955118508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AD-4AE5-BC6E-77F3A1627F99}"/>
                </c:ext>
              </c:extLst>
            </c:dLbl>
            <c:dLbl>
              <c:idx val="4"/>
              <c:layout>
                <c:manualLayout>
                  <c:x val="-6.0514372163388806E-3"/>
                  <c:y val="-1.279799060910910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67-42EE-AFE4-86A7236CD3E5}"/>
                </c:ext>
              </c:extLst>
            </c:dLbl>
            <c:dLbl>
              <c:idx val="6"/>
              <c:layout>
                <c:manualLayout>
                  <c:x val="8.094026266417706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AD-4AE5-BC6E-77F3A1627F99}"/>
                </c:ext>
              </c:extLst>
            </c:dLbl>
            <c:dLbl>
              <c:idx val="7"/>
              <c:layout>
                <c:manualLayout>
                  <c:x val="1.412002017145738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AD-4AE5-BC6E-77F3A1627F99}"/>
                </c:ext>
              </c:extLst>
            </c:dLbl>
            <c:dLbl>
              <c:idx val="8"/>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67-42EE-AFE4-86A7236CD3E5}"/>
                </c:ext>
              </c:extLst>
            </c:dLbl>
            <c:dLbl>
              <c:idx val="10"/>
              <c:layout>
                <c:manualLayout>
                  <c:x val="3.0518639659082018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AD-4AE5-BC6E-77F3A1627F99}"/>
                </c:ext>
              </c:extLst>
            </c:dLbl>
            <c:dLbl>
              <c:idx val="11"/>
              <c:layout>
                <c:manualLayout>
                  <c:x val="-1.00857286938981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B7-4EAB-B456-2C6F46F3F89C}"/>
                </c:ext>
              </c:extLst>
            </c:dLbl>
            <c:dLbl>
              <c:idx val="12"/>
              <c:layout>
                <c:manualLayout>
                  <c:x val="-2.01714573877962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67-42EE-AFE4-86A7236CD3E5}"/>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'55（問39）'!$BL$11:$BL$23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'55（問39）'!$BM$11:$BM$23</c:f>
              <c:numCache>
                <c:formatCode>0.0%</c:formatCode>
                <c:ptCount val="13"/>
                <c:pt idx="0">
                  <c:v>0</c:v>
                </c:pt>
                <c:pt idx="1">
                  <c:v>7.9136690647482008E-2</c:v>
                </c:pt>
                <c:pt idx="2">
                  <c:v>5.1470588235294115E-2</c:v>
                </c:pt>
                <c:pt idx="3">
                  <c:v>0.14814814814814814</c:v>
                </c:pt>
                <c:pt idx="4">
                  <c:v>5.8064516129032261E-2</c:v>
                </c:pt>
                <c:pt idx="5">
                  <c:v>0</c:v>
                </c:pt>
                <c:pt idx="6">
                  <c:v>6.6666666666666666E-2</c:v>
                </c:pt>
                <c:pt idx="7">
                  <c:v>0.05</c:v>
                </c:pt>
                <c:pt idx="8">
                  <c:v>6.1452513966480445E-2</c:v>
                </c:pt>
                <c:pt idx="9">
                  <c:v>0.17391304347826086</c:v>
                </c:pt>
                <c:pt idx="10">
                  <c:v>9.0909090909090912E-2</c:v>
                </c:pt>
                <c:pt idx="11">
                  <c:v>6.4102564102564097E-2</c:v>
                </c:pt>
                <c:pt idx="12">
                  <c:v>4.1474654377880185E-2</c:v>
                </c:pt>
              </c:numCache>
            </c:numRef>
          </c:val>
          <c:extLst>
            <c:ext xmlns:c16="http://schemas.microsoft.com/office/drawing/2014/chart" uri="{C3380CC4-5D6E-409C-BE32-E72D297353CC}">
              <c16:uniqueId val="{00000006-FAAD-4AE5-BC6E-77F3A1627F99}"/>
            </c:ext>
          </c:extLst>
        </c:ser>
        <c:ser>
          <c:idx val="1"/>
          <c:order val="1"/>
          <c:tx>
            <c:strRef>
              <c:f>'55（問39）'!$BN$10</c:f>
              <c:strCache>
                <c:ptCount val="1"/>
                <c:pt idx="0">
                  <c:v>理解無</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0309189012504862E-3"/>
                  <c:y val="1.05062959185108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AD-4AE5-BC6E-77F3A1627F99}"/>
                </c:ext>
              </c:extLst>
            </c:dLbl>
            <c:dLbl>
              <c:idx val="2"/>
              <c:layout>
                <c:manualLayout>
                  <c:x val="1.61371659102370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34-468F-BF80-D26A037A9F1C}"/>
                </c:ext>
              </c:extLst>
            </c:dLbl>
            <c:dLbl>
              <c:idx val="4"/>
              <c:layout>
                <c:manualLayout>
                  <c:x val="7.6238579103444978E-5"/>
                  <c:y val="-1.279799060910910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AD-4AE5-BC6E-77F3A1627F99}"/>
                </c:ext>
              </c:extLst>
            </c:dLbl>
            <c:dLbl>
              <c:idx val="5"/>
              <c:layout>
                <c:manualLayout>
                  <c:x val="3.0257186081694403E-2"/>
                  <c:y val="-6.398995304554551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67-42EE-AFE4-86A7236CD3E5}"/>
                </c:ext>
              </c:extLst>
            </c:dLbl>
            <c:dLbl>
              <c:idx val="7"/>
              <c:layout>
                <c:manualLayout>
                  <c:x val="-9.85692466522416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AD-4AE5-BC6E-77F3A1627F99}"/>
                </c:ext>
              </c:extLst>
            </c:dLbl>
            <c:dLbl>
              <c:idx val="8"/>
              <c:layout>
                <c:manualLayout>
                  <c:x val="2.5412859701123672E-5"/>
                  <c:y val="-3.49040139616062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AD-4AE5-BC6E-77F3A1627F99}"/>
                </c:ext>
              </c:extLst>
            </c:dLbl>
            <c:dLbl>
              <c:idx val="9"/>
              <c:layout>
                <c:manualLayout>
                  <c:x val="1.0085728693898134E-2"/>
                  <c:y val="-3.199497652277275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CB-496A-8CF1-46C2E03F433A}"/>
                </c:ext>
              </c:extLst>
            </c:dLbl>
            <c:dLbl>
              <c:idx val="11"/>
              <c:layout>
                <c:manualLayout>
                  <c:x val="-2.017145738779645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77-4DA7-A8E7-78EB1D9BF2A8}"/>
                </c:ext>
              </c:extLst>
            </c:dLbl>
            <c:dLbl>
              <c:idx val="12"/>
              <c:layout>
                <c:manualLayout>
                  <c:x val="1.603551447143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AD-4AE5-BC6E-77F3A1627F99}"/>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'55（問39）'!$BL$11:$BL$23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'55（問39）'!$BN$11:$BN$23</c:f>
              <c:numCache>
                <c:formatCode>0.0%</c:formatCode>
                <c:ptCount val="13"/>
                <c:pt idx="0">
                  <c:v>0</c:v>
                </c:pt>
                <c:pt idx="1">
                  <c:v>0.1366906474820144</c:v>
                </c:pt>
                <c:pt idx="2">
                  <c:v>0.13970588235294118</c:v>
                </c:pt>
                <c:pt idx="3">
                  <c:v>0.14814814814814814</c:v>
                </c:pt>
                <c:pt idx="4">
                  <c:v>9.0322580645161285E-2</c:v>
                </c:pt>
                <c:pt idx="5">
                  <c:v>7.3170731707317069E-2</c:v>
                </c:pt>
                <c:pt idx="6">
                  <c:v>0</c:v>
                </c:pt>
                <c:pt idx="7">
                  <c:v>0.1</c:v>
                </c:pt>
                <c:pt idx="8">
                  <c:v>0.1005586592178771</c:v>
                </c:pt>
                <c:pt idx="9">
                  <c:v>0.13043478260869565</c:v>
                </c:pt>
                <c:pt idx="10">
                  <c:v>9.0909090909090912E-2</c:v>
                </c:pt>
                <c:pt idx="11">
                  <c:v>0.12820512820512819</c:v>
                </c:pt>
                <c:pt idx="12">
                  <c:v>7.3732718894009217E-2</c:v>
                </c:pt>
              </c:numCache>
            </c:numRef>
          </c:val>
          <c:extLst>
            <c:ext xmlns:c16="http://schemas.microsoft.com/office/drawing/2014/chart" uri="{C3380CC4-5D6E-409C-BE32-E72D297353CC}">
              <c16:uniqueId val="{0000000C-FAAD-4AE5-BC6E-77F3A1627F99}"/>
            </c:ext>
          </c:extLst>
        </c:ser>
        <c:ser>
          <c:idx val="2"/>
          <c:order val="2"/>
          <c:tx>
            <c:strRef>
              <c:f>'55（問39）'!$BO$10</c:f>
              <c:strCache>
                <c:ptCount val="1"/>
                <c:pt idx="0">
                  <c:v>無知</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8432864617506808E-2"/>
                  <c:y val="7.00419727900723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AAD-4AE5-BC6E-77F3A1627F99}"/>
                </c:ext>
              </c:extLst>
            </c:dLbl>
            <c:dLbl>
              <c:idx val="2"/>
              <c:layout>
                <c:manualLayout>
                  <c:x val="1.99170978247863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AAD-4AE5-BC6E-77F3A1627F99}"/>
                </c:ext>
              </c:extLst>
            </c:dLbl>
            <c:dLbl>
              <c:idx val="3"/>
              <c:layout>
                <c:manualLayout>
                  <c:x val="1.593367825982904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AAD-4AE5-BC6E-77F3A1627F99}"/>
                </c:ext>
              </c:extLst>
            </c:dLbl>
            <c:dLbl>
              <c:idx val="4"/>
              <c:layout>
                <c:manualLayout>
                  <c:x val="1.99170978247863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AAD-4AE5-BC6E-77F3A1627F99}"/>
                </c:ext>
              </c:extLst>
            </c:dLbl>
            <c:dLbl>
              <c:idx val="5"/>
              <c:layout>
                <c:manualLayout>
                  <c:x val="2.622289460413511E-2"/>
                  <c:y val="3.4904013961604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67-42EE-AFE4-86A7236CD3E5}"/>
                </c:ext>
              </c:extLst>
            </c:dLbl>
            <c:dLbl>
              <c:idx val="7"/>
              <c:layout>
                <c:manualLayout>
                  <c:x val="6.0514372163388069E-3"/>
                  <c:y val="-6.398995304554551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77-4DA7-A8E7-78EB1D9BF2A8}"/>
                </c:ext>
              </c:extLst>
            </c:dLbl>
            <c:dLbl>
              <c:idx val="8"/>
              <c:layout>
                <c:manualLayout>
                  <c:x val="2.77311478273990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AAD-4AE5-BC6E-77F3A1627F99}"/>
                </c:ext>
              </c:extLst>
            </c:dLbl>
            <c:dLbl>
              <c:idx val="11"/>
              <c:layout>
                <c:manualLayout>
                  <c:x val="1.99170978247863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AAD-4AE5-BC6E-77F3A1627F99}"/>
                </c:ext>
              </c:extLst>
            </c:dLbl>
            <c:dLbl>
              <c:idx val="12"/>
              <c:layout>
                <c:manualLayout>
                  <c:x val="3.832576903681290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67-42EE-AFE4-86A7236CD3E5}"/>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'55（問39）'!$BL$11:$BL$23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'55（問39）'!$BO$11:$BO$23</c:f>
              <c:numCache>
                <c:formatCode>0.0%</c:formatCode>
                <c:ptCount val="13"/>
                <c:pt idx="0">
                  <c:v>0</c:v>
                </c:pt>
                <c:pt idx="1">
                  <c:v>0.19424460431654678</c:v>
                </c:pt>
                <c:pt idx="2">
                  <c:v>0.14705882352941177</c:v>
                </c:pt>
                <c:pt idx="3">
                  <c:v>3.7037037037037035E-2</c:v>
                </c:pt>
                <c:pt idx="4">
                  <c:v>0.18709677419354839</c:v>
                </c:pt>
                <c:pt idx="5">
                  <c:v>0.17073170731707318</c:v>
                </c:pt>
                <c:pt idx="6">
                  <c:v>6.6666666666666666E-2</c:v>
                </c:pt>
                <c:pt idx="7">
                  <c:v>0.2</c:v>
                </c:pt>
                <c:pt idx="8">
                  <c:v>0.16201117318435754</c:v>
                </c:pt>
                <c:pt idx="9">
                  <c:v>4.3478260869565216E-2</c:v>
                </c:pt>
                <c:pt idx="10">
                  <c:v>9.0909090909090912E-2</c:v>
                </c:pt>
                <c:pt idx="11">
                  <c:v>0.16666666666666666</c:v>
                </c:pt>
                <c:pt idx="12">
                  <c:v>0.14285714285714285</c:v>
                </c:pt>
              </c:numCache>
            </c:numRef>
          </c:val>
          <c:extLst>
            <c:ext xmlns:c16="http://schemas.microsoft.com/office/drawing/2014/chart" uri="{C3380CC4-5D6E-409C-BE32-E72D297353CC}">
              <c16:uniqueId val="{00000013-FAAD-4AE5-BC6E-77F3A1627F99}"/>
            </c:ext>
          </c:extLst>
        </c:ser>
        <c:ser>
          <c:idx val="3"/>
          <c:order val="3"/>
          <c:tx>
            <c:strRef>
              <c:f>'55（問39）'!$BP$10</c:f>
              <c:strCache>
                <c:ptCount val="1"/>
                <c:pt idx="0">
                  <c:v>対象外</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'55（問39）'!$BL$11:$BL$23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'55（問39）'!$BP$11:$BP$23</c:f>
              <c:numCache>
                <c:formatCode>0.0%</c:formatCode>
                <c:ptCount val="13"/>
                <c:pt idx="0">
                  <c:v>0</c:v>
                </c:pt>
                <c:pt idx="1">
                  <c:v>0.58992805755395683</c:v>
                </c:pt>
                <c:pt idx="2">
                  <c:v>0.63970588235294112</c:v>
                </c:pt>
                <c:pt idx="3">
                  <c:v>0.62962962962962965</c:v>
                </c:pt>
                <c:pt idx="4">
                  <c:v>0.61290322580645162</c:v>
                </c:pt>
                <c:pt idx="5">
                  <c:v>0.73170731707317072</c:v>
                </c:pt>
                <c:pt idx="6">
                  <c:v>0.8</c:v>
                </c:pt>
                <c:pt idx="7">
                  <c:v>0.65</c:v>
                </c:pt>
                <c:pt idx="8">
                  <c:v>0.65921787709497204</c:v>
                </c:pt>
                <c:pt idx="9">
                  <c:v>0.60869565217391308</c:v>
                </c:pt>
                <c:pt idx="10">
                  <c:v>0.72727272727272729</c:v>
                </c:pt>
                <c:pt idx="11">
                  <c:v>0.61538461538461542</c:v>
                </c:pt>
                <c:pt idx="12">
                  <c:v>0.73732718894009219</c:v>
                </c:pt>
              </c:numCache>
            </c:numRef>
          </c:val>
          <c:extLst>
            <c:ext xmlns:c16="http://schemas.microsoft.com/office/drawing/2014/chart" uri="{C3380CC4-5D6E-409C-BE32-E72D297353CC}">
              <c16:uniqueId val="{00000014-FAAD-4AE5-BC6E-77F3A1627F99}"/>
            </c:ext>
          </c:extLst>
        </c:ser>
        <c:ser>
          <c:idx val="4"/>
          <c:order val="4"/>
          <c:tx>
            <c:strRef>
              <c:f>'55（問39）'!$BQ$10</c:f>
              <c:strCache>
                <c:ptCount val="1"/>
                <c:pt idx="0">
                  <c:v>無回答</c:v>
                </c:pt>
              </c:strCache>
            </c:strRef>
          </c:tx>
          <c:spPr>
            <a:pattFill prst="pct5">
              <a:fgClr>
                <a:schemeClr val="tx1"/>
              </a:fgClr>
              <a:bgClr>
                <a:schemeClr val="bg1"/>
              </a:bgClr>
            </a:pattFill>
            <a:ln w="12700">
              <a:solidFill>
                <a:sysClr val="windowText" lastClr="000000"/>
              </a:solidFill>
            </a:ln>
          </c:spPr>
          <c:invertIfNegative val="0"/>
          <c:dLbls>
            <c:dLbl>
              <c:idx val="9"/>
              <c:layout>
                <c:manualLayout>
                  <c:x val="-1.2102874432677761E-2"/>
                  <c:y val="-3.49040139616059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67-42EE-AFE4-86A7236CD3E5}"/>
                </c:ext>
              </c:extLst>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'55（問39）'!$BL$11:$BL$23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'55（問39）'!$BQ$11:$BQ$23</c:f>
              <c:numCache>
                <c:formatCode>0.0%</c:formatCode>
                <c:ptCount val="13"/>
                <c:pt idx="0">
                  <c:v>0</c:v>
                </c:pt>
                <c:pt idx="1">
                  <c:v>0</c:v>
                </c:pt>
                <c:pt idx="2">
                  <c:v>2.2058823529411766E-2</c:v>
                </c:pt>
                <c:pt idx="3">
                  <c:v>3.7037037037037035E-2</c:v>
                </c:pt>
                <c:pt idx="4">
                  <c:v>5.1612903225806452E-2</c:v>
                </c:pt>
                <c:pt idx="5">
                  <c:v>2.4390243902439025E-2</c:v>
                </c:pt>
                <c:pt idx="6">
                  <c:v>6.6666666666666666E-2</c:v>
                </c:pt>
                <c:pt idx="7">
                  <c:v>0</c:v>
                </c:pt>
                <c:pt idx="8">
                  <c:v>1.6759776536312849E-2</c:v>
                </c:pt>
                <c:pt idx="9">
                  <c:v>4.3478260869565216E-2</c:v>
                </c:pt>
                <c:pt idx="10">
                  <c:v>0</c:v>
                </c:pt>
                <c:pt idx="11">
                  <c:v>2.564102564102564E-2</c:v>
                </c:pt>
                <c:pt idx="12">
                  <c:v>4.608294930875576E-3</c:v>
                </c:pt>
              </c:numCache>
            </c:numRef>
          </c:val>
          <c:extLst>
            <c:ext xmlns:c16="http://schemas.microsoft.com/office/drawing/2014/chart" uri="{C3380CC4-5D6E-409C-BE32-E72D297353CC}">
              <c16:uniqueId val="{00000015-FAAD-4AE5-BC6E-77F3A1627F99}"/>
            </c:ext>
          </c:extLst>
        </c:ser>
        <c:dLbls>
          <c:showLegendKey val="0"/>
          <c:showVal val="0"/>
          <c:showCatName val="0"/>
          <c:showSerName val="0"/>
          <c:showPercent val="0"/>
          <c:showBubbleSize val="0"/>
        </c:dLbls>
        <c:gapWidth val="30"/>
        <c:overlap val="100"/>
        <c:axId val="106216064"/>
        <c:axId val="106525056"/>
      </c:barChart>
      <c:catAx>
        <c:axId val="1062160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6525056"/>
        <c:crosses val="autoZero"/>
        <c:auto val="1"/>
        <c:lblAlgn val="ctr"/>
        <c:lblOffset val="100"/>
        <c:tickLblSkip val="1"/>
        <c:tickMarkSkip val="1"/>
        <c:noMultiLvlLbl val="0"/>
      </c:catAx>
      <c:valAx>
        <c:axId val="106525056"/>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6216064"/>
        <c:crosses val="autoZero"/>
        <c:crossBetween val="between"/>
      </c:valAx>
      <c:spPr>
        <a:solidFill>
          <a:srgbClr val="FFFFFF"/>
        </a:solidFill>
        <a:ln w="12700">
          <a:solidFill>
            <a:srgbClr val="FFFFFF"/>
          </a:solidFill>
          <a:prstDash val="solid"/>
        </a:ln>
      </c:spPr>
    </c:plotArea>
    <c:legend>
      <c:legendPos val="r"/>
      <c:layout>
        <c:manualLayout>
          <c:xMode val="edge"/>
          <c:yMode val="edge"/>
          <c:x val="0.88351046890696905"/>
          <c:y val="0.25916257849967705"/>
          <c:w val="8.447806354009077E-2"/>
          <c:h val="0.2636640969617017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6.3157894736842107E-2"/>
          <c:y val="2.6315789473684209E-2"/>
        </c:manualLayout>
      </c:layout>
      <c:overlay val="0"/>
      <c:spPr>
        <a:noFill/>
        <a:ln w="25400">
          <a:noFill/>
        </a:ln>
      </c:spPr>
    </c:title>
    <c:autoTitleDeleted val="0"/>
    <c:plotArea>
      <c:layout>
        <c:manualLayout>
          <c:layoutTarget val="inner"/>
          <c:xMode val="edge"/>
          <c:yMode val="edge"/>
          <c:x val="0.1293233082706767"/>
          <c:y val="0.15263197119647204"/>
          <c:w val="0.71578947368421053"/>
          <c:h val="0.70000179893554415"/>
        </c:manualLayout>
      </c:layout>
      <c:barChart>
        <c:barDir val="bar"/>
        <c:grouping val="percentStacked"/>
        <c:varyColors val="0"/>
        <c:ser>
          <c:idx val="0"/>
          <c:order val="0"/>
          <c:tx>
            <c:strRef>
              <c:f>'55（問39）'!$BM$28</c:f>
              <c:strCache>
                <c:ptCount val="1"/>
                <c:pt idx="0">
                  <c:v>理解有</c:v>
                </c:pt>
              </c:strCache>
            </c:strRef>
          </c:tx>
          <c:spPr>
            <a:pattFill prst="pct60">
              <a:fgClr>
                <a:schemeClr val="tx1"/>
              </a:fgClr>
              <a:bgClr>
                <a:schemeClr val="bg1"/>
              </a:bgClr>
            </a:pattFill>
            <a:ln w="12700">
              <a:solidFill>
                <a:srgbClr val="000000"/>
              </a:solidFill>
              <a:prstDash val="solid"/>
            </a:ln>
          </c:spPr>
          <c:invertIfNegative val="0"/>
          <c:dLbls>
            <c:dLbl>
              <c:idx val="3"/>
              <c:layout>
                <c:manualLayout>
                  <c:x val="-2.0244644574180203E-3"/>
                  <c:y val="7.01754385964905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36-42EA-A0E1-732AAD933D63}"/>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'55（問39）'!$BL$29:$BL$34</c:f>
              <c:strCache>
                <c:ptCount val="6"/>
                <c:pt idx="0">
                  <c:v>100人以上</c:v>
                </c:pt>
                <c:pt idx="1">
                  <c:v>50～99人</c:v>
                </c:pt>
                <c:pt idx="2">
                  <c:v>30～49人</c:v>
                </c:pt>
                <c:pt idx="3">
                  <c:v>10～29人</c:v>
                </c:pt>
                <c:pt idx="4">
                  <c:v>5～9人</c:v>
                </c:pt>
                <c:pt idx="5">
                  <c:v>1～4人</c:v>
                </c:pt>
              </c:strCache>
            </c:strRef>
          </c:cat>
          <c:val>
            <c:numRef>
              <c:f>'55（問39）'!$BM$29:$BM$34</c:f>
              <c:numCache>
                <c:formatCode>0.0%</c:formatCode>
                <c:ptCount val="6"/>
                <c:pt idx="0">
                  <c:v>0.375</c:v>
                </c:pt>
                <c:pt idx="1">
                  <c:v>0.48148148148148145</c:v>
                </c:pt>
                <c:pt idx="2">
                  <c:v>0.27380952380952384</c:v>
                </c:pt>
                <c:pt idx="3">
                  <c:v>3.6363636363636362E-2</c:v>
                </c:pt>
                <c:pt idx="4">
                  <c:v>2.7638190954773871E-2</c:v>
                </c:pt>
                <c:pt idx="5">
                  <c:v>4.7846889952153108E-3</c:v>
                </c:pt>
              </c:numCache>
            </c:numRef>
          </c:val>
          <c:extLst>
            <c:ext xmlns:c16="http://schemas.microsoft.com/office/drawing/2014/chart" uri="{C3380CC4-5D6E-409C-BE32-E72D297353CC}">
              <c16:uniqueId val="{00000000-DBEB-4F78-BF65-31FA23A2D6B1}"/>
            </c:ext>
          </c:extLst>
        </c:ser>
        <c:ser>
          <c:idx val="1"/>
          <c:order val="1"/>
          <c:tx>
            <c:strRef>
              <c:f>'55（問39）'!$BN$28</c:f>
              <c:strCache>
                <c:ptCount val="1"/>
                <c:pt idx="0">
                  <c:v>理解無</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3"/>
              <c:layout>
                <c:manualLayout>
                  <c:x val="2.2269109031598205E-2"/>
                  <c:y val="7.01754385964905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36-42EA-A0E1-732AAD933D63}"/>
                </c:ext>
              </c:extLst>
            </c:dLbl>
            <c:dLbl>
              <c:idx val="4"/>
              <c:layout>
                <c:manualLayout>
                  <c:x val="2.2269109031598244E-2"/>
                  <c:y val="-3.216337113605050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36-42EA-A0E1-732AAD933D63}"/>
                </c:ext>
              </c:extLst>
            </c:dLbl>
            <c:dLbl>
              <c:idx val="5"/>
              <c:layout>
                <c:manualLayout>
                  <c:x val="7.2880720467048729E-2"/>
                  <c:y val="-4.2105263157894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1F-4199-9DF2-825A82B61E36}"/>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'55（問39）'!$BL$29:$BL$34</c:f>
              <c:strCache>
                <c:ptCount val="6"/>
                <c:pt idx="0">
                  <c:v>100人以上</c:v>
                </c:pt>
                <c:pt idx="1">
                  <c:v>50～99人</c:v>
                </c:pt>
                <c:pt idx="2">
                  <c:v>30～49人</c:v>
                </c:pt>
                <c:pt idx="3">
                  <c:v>10～29人</c:v>
                </c:pt>
                <c:pt idx="4">
                  <c:v>5～9人</c:v>
                </c:pt>
                <c:pt idx="5">
                  <c:v>1～4人</c:v>
                </c:pt>
              </c:strCache>
            </c:strRef>
          </c:cat>
          <c:val>
            <c:numRef>
              <c:f>'55（問39）'!$BN$29:$BN$34</c:f>
              <c:numCache>
                <c:formatCode>0.0%</c:formatCode>
                <c:ptCount val="6"/>
                <c:pt idx="0">
                  <c:v>0.375</c:v>
                </c:pt>
                <c:pt idx="1">
                  <c:v>0.48148148148148145</c:v>
                </c:pt>
                <c:pt idx="2">
                  <c:v>0.32142857142857145</c:v>
                </c:pt>
                <c:pt idx="3">
                  <c:v>8.3116883116883117E-2</c:v>
                </c:pt>
                <c:pt idx="4">
                  <c:v>6.78391959798995E-2</c:v>
                </c:pt>
                <c:pt idx="5">
                  <c:v>6.6985645933014357E-2</c:v>
                </c:pt>
              </c:numCache>
            </c:numRef>
          </c:val>
          <c:extLst>
            <c:ext xmlns:c16="http://schemas.microsoft.com/office/drawing/2014/chart" uri="{C3380CC4-5D6E-409C-BE32-E72D297353CC}">
              <c16:uniqueId val="{00000001-DBEB-4F78-BF65-31FA23A2D6B1}"/>
            </c:ext>
          </c:extLst>
        </c:ser>
        <c:ser>
          <c:idx val="2"/>
          <c:order val="2"/>
          <c:tx>
            <c:strRef>
              <c:f>'55（問39）'!$BO$28</c:f>
              <c:strCache>
                <c:ptCount val="1"/>
                <c:pt idx="0">
                  <c:v>無知</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822018011676218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636-42EA-A0E1-732AAD933D63}"/>
                </c:ext>
              </c:extLst>
            </c:dLbl>
            <c:dLbl>
              <c:idx val="3"/>
              <c:layout>
                <c:manualLayout>
                  <c:x val="5.263607589286852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36-42EA-A0E1-732AAD933D63}"/>
                </c:ext>
              </c:extLst>
            </c:dLbl>
            <c:dLbl>
              <c:idx val="5"/>
              <c:layout>
                <c:manualLayout>
                  <c:x val="0.12956572527475327"/>
                  <c:y val="2.10526315789473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1F-4199-9DF2-825A82B61E36}"/>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'55（問39）'!$BL$29:$BL$34</c:f>
              <c:strCache>
                <c:ptCount val="6"/>
                <c:pt idx="0">
                  <c:v>100人以上</c:v>
                </c:pt>
                <c:pt idx="1">
                  <c:v>50～99人</c:v>
                </c:pt>
                <c:pt idx="2">
                  <c:v>30～49人</c:v>
                </c:pt>
                <c:pt idx="3">
                  <c:v>10～29人</c:v>
                </c:pt>
                <c:pt idx="4">
                  <c:v>5～9人</c:v>
                </c:pt>
                <c:pt idx="5">
                  <c:v>1～4人</c:v>
                </c:pt>
              </c:strCache>
            </c:strRef>
          </c:cat>
          <c:val>
            <c:numRef>
              <c:f>'55（問39）'!$BO$29:$BO$34</c:f>
              <c:numCache>
                <c:formatCode>0.0%</c:formatCode>
                <c:ptCount val="6"/>
                <c:pt idx="0">
                  <c:v>0.25</c:v>
                </c:pt>
                <c:pt idx="1">
                  <c:v>0</c:v>
                </c:pt>
                <c:pt idx="2">
                  <c:v>0.14285714285714285</c:v>
                </c:pt>
                <c:pt idx="3">
                  <c:v>0.14805194805194805</c:v>
                </c:pt>
                <c:pt idx="4">
                  <c:v>0.16331658291457288</c:v>
                </c:pt>
                <c:pt idx="5">
                  <c:v>0.18660287081339713</c:v>
                </c:pt>
              </c:numCache>
            </c:numRef>
          </c:val>
          <c:extLst>
            <c:ext xmlns:c16="http://schemas.microsoft.com/office/drawing/2014/chart" uri="{C3380CC4-5D6E-409C-BE32-E72D297353CC}">
              <c16:uniqueId val="{00000002-DBEB-4F78-BF65-31FA23A2D6B1}"/>
            </c:ext>
          </c:extLst>
        </c:ser>
        <c:ser>
          <c:idx val="3"/>
          <c:order val="3"/>
          <c:tx>
            <c:strRef>
              <c:f>'55（問39）'!$BP$28</c:f>
              <c:strCache>
                <c:ptCount val="1"/>
                <c:pt idx="0">
                  <c:v>対象外</c:v>
                </c:pt>
              </c:strCache>
            </c:strRef>
          </c:tx>
          <c:spPr>
            <a:solidFill>
              <a:schemeClr val="bg1"/>
            </a:solidFill>
            <a:ln w="12700">
              <a:solidFill>
                <a:srgbClr val="000000"/>
              </a:solidFill>
              <a:prstDash val="solid"/>
            </a:ln>
          </c:spPr>
          <c:invertIfNegative val="0"/>
          <c:dLbls>
            <c:dLbl>
              <c:idx val="1"/>
              <c:layout>
                <c:manualLayout>
                  <c:x val="-6.07339337225406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36-42EA-A0E1-732AAD933D63}"/>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'55（問39）'!$BL$29:$BL$34</c:f>
              <c:strCache>
                <c:ptCount val="6"/>
                <c:pt idx="0">
                  <c:v>100人以上</c:v>
                </c:pt>
                <c:pt idx="1">
                  <c:v>50～99人</c:v>
                </c:pt>
                <c:pt idx="2">
                  <c:v>30～49人</c:v>
                </c:pt>
                <c:pt idx="3">
                  <c:v>10～29人</c:v>
                </c:pt>
                <c:pt idx="4">
                  <c:v>5～9人</c:v>
                </c:pt>
                <c:pt idx="5">
                  <c:v>1～4人</c:v>
                </c:pt>
              </c:strCache>
            </c:strRef>
          </c:cat>
          <c:val>
            <c:numRef>
              <c:f>'55（問39）'!$BP$29:$BP$34</c:f>
              <c:numCache>
                <c:formatCode>0.0%</c:formatCode>
                <c:ptCount val="6"/>
                <c:pt idx="0">
                  <c:v>0</c:v>
                </c:pt>
                <c:pt idx="1">
                  <c:v>0</c:v>
                </c:pt>
                <c:pt idx="2">
                  <c:v>0</c:v>
                </c:pt>
                <c:pt idx="3">
                  <c:v>0.73246753246753249</c:v>
                </c:pt>
                <c:pt idx="4">
                  <c:v>0.74120603015075381</c:v>
                </c:pt>
                <c:pt idx="5">
                  <c:v>0.74162679425837319</c:v>
                </c:pt>
              </c:numCache>
            </c:numRef>
          </c:val>
          <c:extLst>
            <c:ext xmlns:c16="http://schemas.microsoft.com/office/drawing/2014/chart" uri="{C3380CC4-5D6E-409C-BE32-E72D297353CC}">
              <c16:uniqueId val="{00000003-DBEB-4F78-BF65-31FA23A2D6B1}"/>
            </c:ext>
          </c:extLst>
        </c:ser>
        <c:ser>
          <c:idx val="4"/>
          <c:order val="4"/>
          <c:tx>
            <c:strRef>
              <c:f>'55（問39）'!$BQ$28</c:f>
              <c:strCache>
                <c:ptCount val="1"/>
                <c:pt idx="0">
                  <c:v>無回答</c:v>
                </c:pt>
              </c:strCache>
            </c:strRef>
          </c:tx>
          <c:spPr>
            <a:pattFill prst="pct5">
              <a:fgClr>
                <a:schemeClr val="tx1"/>
              </a:fgClr>
              <a:bgClr>
                <a:schemeClr val="bg1"/>
              </a:bgClr>
            </a:pattFill>
            <a:ln w="12700">
              <a:solidFill>
                <a:sysClr val="windowText" lastClr="000000"/>
              </a:solidFill>
            </a:ln>
          </c:spPr>
          <c:invertIfNegative val="0"/>
          <c:dLbls>
            <c:dLbl>
              <c:idx val="0"/>
              <c:layout>
                <c:manualLayout>
                  <c:x val="1.822018011676218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9F-47D1-BEE9-A4FC00CDF48B}"/>
                </c:ext>
              </c:extLst>
            </c:dLbl>
            <c:dLbl>
              <c:idx val="1"/>
              <c:layout>
                <c:manualLayout>
                  <c:x val="2.4293573489016243E-2"/>
                  <c:y val="7.0175438596491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36-42EA-A0E1-732AAD933D63}"/>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'55（問39）'!$BL$29:$BL$34</c:f>
              <c:strCache>
                <c:ptCount val="6"/>
                <c:pt idx="0">
                  <c:v>100人以上</c:v>
                </c:pt>
                <c:pt idx="1">
                  <c:v>50～99人</c:v>
                </c:pt>
                <c:pt idx="2">
                  <c:v>30～49人</c:v>
                </c:pt>
                <c:pt idx="3">
                  <c:v>10～29人</c:v>
                </c:pt>
                <c:pt idx="4">
                  <c:v>5～9人</c:v>
                </c:pt>
                <c:pt idx="5">
                  <c:v>1～4人</c:v>
                </c:pt>
              </c:strCache>
            </c:strRef>
          </c:cat>
          <c:val>
            <c:numRef>
              <c:f>'55（問39）'!$BQ$29:$BQ$34</c:f>
              <c:numCache>
                <c:formatCode>0.0%</c:formatCode>
                <c:ptCount val="6"/>
                <c:pt idx="0">
                  <c:v>0</c:v>
                </c:pt>
                <c:pt idx="1">
                  <c:v>3.7037037037037035E-2</c:v>
                </c:pt>
                <c:pt idx="2">
                  <c:v>0.26190476190476192</c:v>
                </c:pt>
                <c:pt idx="3">
                  <c:v>0</c:v>
                </c:pt>
                <c:pt idx="4">
                  <c:v>0</c:v>
                </c:pt>
                <c:pt idx="5">
                  <c:v>0</c:v>
                </c:pt>
              </c:numCache>
            </c:numRef>
          </c:val>
          <c:extLst>
            <c:ext xmlns:c16="http://schemas.microsoft.com/office/drawing/2014/chart" uri="{C3380CC4-5D6E-409C-BE32-E72D297353CC}">
              <c16:uniqueId val="{00000004-DBEB-4F78-BF65-31FA23A2D6B1}"/>
            </c:ext>
          </c:extLst>
        </c:ser>
        <c:dLbls>
          <c:showLegendKey val="0"/>
          <c:showVal val="1"/>
          <c:showCatName val="0"/>
          <c:showSerName val="0"/>
          <c:showPercent val="0"/>
          <c:showBubbleSize val="0"/>
        </c:dLbls>
        <c:gapWidth val="30"/>
        <c:overlap val="100"/>
        <c:axId val="106579456"/>
        <c:axId val="106580992"/>
      </c:barChart>
      <c:catAx>
        <c:axId val="10657945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6580992"/>
        <c:crosses val="autoZero"/>
        <c:auto val="1"/>
        <c:lblAlgn val="ctr"/>
        <c:lblOffset val="100"/>
        <c:tickLblSkip val="1"/>
        <c:tickMarkSkip val="1"/>
        <c:noMultiLvlLbl val="0"/>
      </c:catAx>
      <c:valAx>
        <c:axId val="106580992"/>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6579456"/>
        <c:crosses val="autoZero"/>
        <c:crossBetween val="between"/>
      </c:valAx>
      <c:spPr>
        <a:solidFill>
          <a:srgbClr val="FFFFFF"/>
        </a:solidFill>
        <a:ln w="25400">
          <a:noFill/>
        </a:ln>
      </c:spPr>
    </c:plotArea>
    <c:legend>
      <c:legendPos val="r"/>
      <c:layout>
        <c:manualLayout>
          <c:xMode val="edge"/>
          <c:yMode val="edge"/>
          <c:x val="0.88771929824561402"/>
          <c:y val="8.24561403508772E-2"/>
          <c:w val="8.4784571476666695E-2"/>
          <c:h val="0.5301036054703688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8029035683516659"/>
          <c:y val="2.2471899532737781E-2"/>
        </c:manualLayout>
      </c:layout>
      <c:overlay val="0"/>
      <c:spPr>
        <a:noFill/>
        <a:ln w="25400">
          <a:noFill/>
        </a:ln>
      </c:spPr>
    </c:title>
    <c:autoTitleDeleted val="0"/>
    <c:plotArea>
      <c:layout>
        <c:manualLayout>
          <c:layoutTarget val="inner"/>
          <c:xMode val="edge"/>
          <c:yMode val="edge"/>
          <c:x val="0.13292589763177998"/>
          <c:y val="9.8876404494382023E-2"/>
          <c:w val="0.72574484339190226"/>
          <c:h val="0.77752808988764044"/>
        </c:manualLayout>
      </c:layout>
      <c:barChart>
        <c:barDir val="bar"/>
        <c:grouping val="percentStacked"/>
        <c:varyColors val="0"/>
        <c:ser>
          <c:idx val="0"/>
          <c:order val="0"/>
          <c:tx>
            <c:strRef>
              <c:f>'56（問40）'!$BK$28</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'56（問40）'!$BJ$29:$BJ$34</c:f>
              <c:strCache>
                <c:ptCount val="6"/>
                <c:pt idx="0">
                  <c:v>100人以上</c:v>
                </c:pt>
                <c:pt idx="1">
                  <c:v>50～99人</c:v>
                </c:pt>
                <c:pt idx="2">
                  <c:v>30～49人</c:v>
                </c:pt>
                <c:pt idx="3">
                  <c:v>10～29人</c:v>
                </c:pt>
                <c:pt idx="4">
                  <c:v>5～9人</c:v>
                </c:pt>
                <c:pt idx="5">
                  <c:v>1～4人</c:v>
                </c:pt>
              </c:strCache>
            </c:strRef>
          </c:cat>
          <c:val>
            <c:numRef>
              <c:f>'56（問40）'!$BK$29:$BK$34</c:f>
              <c:numCache>
                <c:formatCode>0.0%</c:formatCode>
                <c:ptCount val="6"/>
                <c:pt idx="0">
                  <c:v>0.5</c:v>
                </c:pt>
                <c:pt idx="1">
                  <c:v>0.37037037037037035</c:v>
                </c:pt>
                <c:pt idx="2">
                  <c:v>0.23809523809523808</c:v>
                </c:pt>
                <c:pt idx="3">
                  <c:v>1.2953367875647668E-2</c:v>
                </c:pt>
                <c:pt idx="4">
                  <c:v>4.9875311720698253E-3</c:v>
                </c:pt>
                <c:pt idx="5">
                  <c:v>9.5693779904306216E-3</c:v>
                </c:pt>
              </c:numCache>
            </c:numRef>
          </c:val>
          <c:extLst>
            <c:ext xmlns:c16="http://schemas.microsoft.com/office/drawing/2014/chart" uri="{C3380CC4-5D6E-409C-BE32-E72D297353CC}">
              <c16:uniqueId val="{00000000-BA24-4FD5-AD1A-81F9BCDA0796}"/>
            </c:ext>
          </c:extLst>
        </c:ser>
        <c:ser>
          <c:idx val="1"/>
          <c:order val="1"/>
          <c:tx>
            <c:strRef>
              <c:f>'56（問40）'!$BL$28</c:f>
              <c:strCache>
                <c:ptCount val="1"/>
                <c:pt idx="0">
                  <c:v>なし</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6.106870229007633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24-4FD5-AD1A-81F9BCDA0796}"/>
                </c:ext>
              </c:extLst>
            </c:dLbl>
            <c:dLbl>
              <c:idx val="1"/>
              <c:layout>
                <c:manualLayout>
                  <c:x val="-1.6876606838399946E-2"/>
                  <c:y val="-3.7604895296789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24-4FD5-AD1A-81F9BCDA0796}"/>
                </c:ext>
              </c:extLst>
            </c:dLbl>
            <c:dLbl>
              <c:idx val="3"/>
              <c:layout>
                <c:manualLayout>
                  <c:x val="2.1228186171385083E-2"/>
                  <c:y val="-7.646950476644130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24-4FD5-AD1A-81F9BCDA0796}"/>
                </c:ext>
              </c:extLst>
            </c:dLbl>
            <c:dLbl>
              <c:idx val="5"/>
              <c:layout>
                <c:manualLayout>
                  <c:x val="5.089058524173027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BA-4707-8419-78569819AB6C}"/>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'56（問40）'!$BJ$29:$BJ$34</c:f>
              <c:strCache>
                <c:ptCount val="6"/>
                <c:pt idx="0">
                  <c:v>100人以上</c:v>
                </c:pt>
                <c:pt idx="1">
                  <c:v>50～99人</c:v>
                </c:pt>
                <c:pt idx="2">
                  <c:v>30～49人</c:v>
                </c:pt>
                <c:pt idx="3">
                  <c:v>10～29人</c:v>
                </c:pt>
                <c:pt idx="4">
                  <c:v>5～9人</c:v>
                </c:pt>
                <c:pt idx="5">
                  <c:v>1～4人</c:v>
                </c:pt>
              </c:strCache>
            </c:strRef>
          </c:cat>
          <c:val>
            <c:numRef>
              <c:f>'56（問40）'!$BL$29:$BL$34</c:f>
              <c:numCache>
                <c:formatCode>0.0%</c:formatCode>
                <c:ptCount val="6"/>
                <c:pt idx="0">
                  <c:v>0.5</c:v>
                </c:pt>
                <c:pt idx="1">
                  <c:v>0.59259259259259256</c:v>
                </c:pt>
                <c:pt idx="2">
                  <c:v>0.45238095238095238</c:v>
                </c:pt>
                <c:pt idx="3">
                  <c:v>0.20725388601036268</c:v>
                </c:pt>
                <c:pt idx="4">
                  <c:v>0.20448877805486285</c:v>
                </c:pt>
                <c:pt idx="5">
                  <c:v>0.20095693779904306</c:v>
                </c:pt>
              </c:numCache>
            </c:numRef>
          </c:val>
          <c:extLst>
            <c:ext xmlns:c16="http://schemas.microsoft.com/office/drawing/2014/chart" uri="{C3380CC4-5D6E-409C-BE32-E72D297353CC}">
              <c16:uniqueId val="{00000004-BA24-4FD5-AD1A-81F9BCDA0796}"/>
            </c:ext>
          </c:extLst>
        </c:ser>
        <c:ser>
          <c:idx val="2"/>
          <c:order val="2"/>
          <c:tx>
            <c:strRef>
              <c:f>'56（問40）'!$BM$28</c:f>
              <c:strCache>
                <c:ptCount val="1"/>
                <c:pt idx="0">
                  <c:v>対象外</c:v>
                </c:pt>
              </c:strCache>
            </c:strRef>
          </c:tx>
          <c:spPr>
            <a:solidFill>
              <a:schemeClr val="bg1"/>
            </a:solidFill>
            <a:ln w="12700">
              <a:solidFill>
                <a:srgbClr val="000000"/>
              </a:solidFill>
              <a:prstDash val="solid"/>
            </a:ln>
          </c:spPr>
          <c:invertIfNegative val="0"/>
          <c:dLbls>
            <c:dLbl>
              <c:idx val="0"/>
              <c:layout>
                <c:manualLayout>
                  <c:x val="3.6879459953615191E-3"/>
                  <c:y val="-3.01111376042477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24-4FD5-AD1A-81F9BCDA0796}"/>
                </c:ext>
              </c:extLst>
            </c:dLbl>
            <c:dLbl>
              <c:idx val="1"/>
              <c:layout>
                <c:manualLayout>
                  <c:x val="1.9039005395991439E-2"/>
                  <c:y val="7.33892492792968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24-4FD5-AD1A-81F9BCDA0796}"/>
                </c:ext>
              </c:extLst>
            </c:dLbl>
            <c:dLbl>
              <c:idx val="2"/>
              <c:layout>
                <c:manualLayout>
                  <c:x val="1.2241786713428592E-2"/>
                  <c:y val="-4.50939450576436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24-4FD5-AD1A-81F9BCDA0796}"/>
                </c:ext>
              </c:extLst>
            </c:dLbl>
            <c:dLbl>
              <c:idx val="3"/>
              <c:layout>
                <c:manualLayout>
                  <c:x val="1.4209279683612335E-2"/>
                  <c:y val="-7.639174593778877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24-4FD5-AD1A-81F9BCDA0796}"/>
                </c:ext>
              </c:extLst>
            </c:dLbl>
            <c:dLbl>
              <c:idx val="4"/>
              <c:layout>
                <c:manualLayout>
                  <c:x val="2.4720163847340424E-3"/>
                  <c:y val="2.981088793839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24-4FD5-AD1A-81F9BCDA0796}"/>
                </c:ext>
              </c:extLst>
            </c:dLbl>
            <c:dLbl>
              <c:idx val="5"/>
              <c:layout>
                <c:manualLayout>
                  <c:x val="5.0428870494139723E-3"/>
                  <c:y val="2.23218381775439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24-4FD5-AD1A-81F9BCDA0796}"/>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'56（問40）'!$BJ$29:$BJ$34</c:f>
              <c:strCache>
                <c:ptCount val="6"/>
                <c:pt idx="0">
                  <c:v>100人以上</c:v>
                </c:pt>
                <c:pt idx="1">
                  <c:v>50～99人</c:v>
                </c:pt>
                <c:pt idx="2">
                  <c:v>30～49人</c:v>
                </c:pt>
                <c:pt idx="3">
                  <c:v>10～29人</c:v>
                </c:pt>
                <c:pt idx="4">
                  <c:v>5～9人</c:v>
                </c:pt>
                <c:pt idx="5">
                  <c:v>1～4人</c:v>
                </c:pt>
              </c:strCache>
            </c:strRef>
          </c:cat>
          <c:val>
            <c:numRef>
              <c:f>'56（問40）'!$BM$29:$BM$34</c:f>
              <c:numCache>
                <c:formatCode>0.0%</c:formatCode>
                <c:ptCount val="6"/>
                <c:pt idx="0">
                  <c:v>0</c:v>
                </c:pt>
                <c:pt idx="1">
                  <c:v>0</c:v>
                </c:pt>
                <c:pt idx="2">
                  <c:v>0</c:v>
                </c:pt>
                <c:pt idx="3">
                  <c:v>0.73056994818652854</c:v>
                </c:pt>
                <c:pt idx="4">
                  <c:v>0.73566084788029928</c:v>
                </c:pt>
                <c:pt idx="5">
                  <c:v>0.74162679425837319</c:v>
                </c:pt>
              </c:numCache>
            </c:numRef>
          </c:val>
          <c:extLst>
            <c:ext xmlns:c16="http://schemas.microsoft.com/office/drawing/2014/chart" uri="{C3380CC4-5D6E-409C-BE32-E72D297353CC}">
              <c16:uniqueId val="{0000000B-BA24-4FD5-AD1A-81F9BCDA0796}"/>
            </c:ext>
          </c:extLst>
        </c:ser>
        <c:ser>
          <c:idx val="3"/>
          <c:order val="3"/>
          <c:tx>
            <c:strRef>
              <c:f>'56（問40）'!$BN$28</c:f>
              <c:strCache>
                <c:ptCount val="1"/>
                <c:pt idx="0">
                  <c:v>無回答</c:v>
                </c:pt>
              </c:strCache>
            </c:strRef>
          </c:tx>
          <c:spPr>
            <a:noFill/>
            <a:ln>
              <a:solidFill>
                <a:schemeClr val="tx1"/>
              </a:solidFill>
            </a:ln>
          </c:spPr>
          <c:invertIfNegative val="0"/>
          <c:dLbls>
            <c:spPr>
              <a:noFill/>
              <a:ln>
                <a:solidFill>
                  <a:schemeClr val="tx1"/>
                </a:solid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'56（問40）'!$BJ$29:$BJ$34</c:f>
              <c:strCache>
                <c:ptCount val="6"/>
                <c:pt idx="0">
                  <c:v>100人以上</c:v>
                </c:pt>
                <c:pt idx="1">
                  <c:v>50～99人</c:v>
                </c:pt>
                <c:pt idx="2">
                  <c:v>30～49人</c:v>
                </c:pt>
                <c:pt idx="3">
                  <c:v>10～29人</c:v>
                </c:pt>
                <c:pt idx="4">
                  <c:v>5～9人</c:v>
                </c:pt>
                <c:pt idx="5">
                  <c:v>1～4人</c:v>
                </c:pt>
              </c:strCache>
            </c:strRef>
          </c:cat>
          <c:val>
            <c:numRef>
              <c:f>'56（問40）'!$BN$29:$BN$34</c:f>
              <c:numCache>
                <c:formatCode>0.0%</c:formatCode>
                <c:ptCount val="6"/>
                <c:pt idx="0">
                  <c:v>0</c:v>
                </c:pt>
                <c:pt idx="1">
                  <c:v>3.7037037037037035E-2</c:v>
                </c:pt>
                <c:pt idx="2">
                  <c:v>0.30952380952380953</c:v>
                </c:pt>
                <c:pt idx="3">
                  <c:v>4.9222797927461141E-2</c:v>
                </c:pt>
                <c:pt idx="4">
                  <c:v>5.4862842892768077E-2</c:v>
                </c:pt>
                <c:pt idx="5">
                  <c:v>4.784688995215311E-2</c:v>
                </c:pt>
              </c:numCache>
            </c:numRef>
          </c:val>
          <c:extLst>
            <c:ext xmlns:c16="http://schemas.microsoft.com/office/drawing/2014/chart" uri="{C3380CC4-5D6E-409C-BE32-E72D297353CC}">
              <c16:uniqueId val="{00000000-F12A-48BF-BBDB-D530A08D6CBB}"/>
            </c:ext>
          </c:extLst>
        </c:ser>
        <c:dLbls>
          <c:showLegendKey val="0"/>
          <c:showVal val="0"/>
          <c:showCatName val="0"/>
          <c:showSerName val="0"/>
          <c:showPercent val="0"/>
          <c:showBubbleSize val="0"/>
        </c:dLbls>
        <c:gapWidth val="40"/>
        <c:overlap val="100"/>
        <c:axId val="102136832"/>
        <c:axId val="102142720"/>
      </c:barChart>
      <c:catAx>
        <c:axId val="1021368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142720"/>
        <c:crosses val="autoZero"/>
        <c:auto val="1"/>
        <c:lblAlgn val="ctr"/>
        <c:lblOffset val="100"/>
        <c:tickLblSkip val="1"/>
        <c:tickMarkSkip val="1"/>
        <c:noMultiLvlLbl val="0"/>
      </c:catAx>
      <c:valAx>
        <c:axId val="1021427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136832"/>
        <c:crosses val="autoZero"/>
        <c:crossBetween val="between"/>
        <c:majorUnit val="0.2"/>
      </c:valAx>
      <c:spPr>
        <a:noFill/>
        <a:ln w="25400">
          <a:noFill/>
        </a:ln>
      </c:spPr>
    </c:plotArea>
    <c:legend>
      <c:legendPos val="r"/>
      <c:layout>
        <c:manualLayout>
          <c:xMode val="edge"/>
          <c:yMode val="edge"/>
          <c:x val="0.8907562661537537"/>
          <c:y val="0.3235954474300578"/>
          <c:w val="9.0145098274929336E-2"/>
          <c:h val="0.2757628614808799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6490182297560763"/>
          <c:y val="1.4409221902017291E-2"/>
        </c:manualLayout>
      </c:layout>
      <c:overlay val="0"/>
      <c:spPr>
        <a:noFill/>
        <a:ln w="25400">
          <a:noFill/>
        </a:ln>
      </c:spPr>
    </c:title>
    <c:autoTitleDeleted val="0"/>
    <c:plotArea>
      <c:layout>
        <c:manualLayout>
          <c:layoutTarget val="inner"/>
          <c:xMode val="edge"/>
          <c:yMode val="edge"/>
          <c:x val="0.14826032132032529"/>
          <c:y val="9.5100864553314124E-2"/>
          <c:w val="0.73373730449344665"/>
          <c:h val="0.82420749279538907"/>
        </c:manualLayout>
      </c:layout>
      <c:barChart>
        <c:barDir val="bar"/>
        <c:grouping val="percentStacked"/>
        <c:varyColors val="0"/>
        <c:ser>
          <c:idx val="0"/>
          <c:order val="0"/>
          <c:tx>
            <c:strRef>
              <c:f>'56（問40）'!$BK$10</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3.227433182047403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AA-4FEC-BECB-4E48AC36EDEF}"/>
                </c:ext>
              </c:extLst>
            </c:dLbl>
            <c:dLbl>
              <c:idx val="1"/>
              <c:layout>
                <c:manualLayout>
                  <c:x val="-4.03429147755923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AA-4FEC-BECB-4E48AC36EDEF}"/>
                </c:ext>
              </c:extLst>
            </c:dLbl>
            <c:dLbl>
              <c:idx val="3"/>
              <c:layout>
                <c:manualLayout>
                  <c:x val="6.051437216338880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AA-4FEC-BECB-4E48AC36EDEF}"/>
                </c:ext>
              </c:extLst>
            </c:dLbl>
            <c:dLbl>
              <c:idx val="6"/>
              <c:layout>
                <c:manualLayout>
                  <c:x val="-8.0685829551184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AA-4FEC-BECB-4E48AC36EDEF}"/>
                </c:ext>
              </c:extLst>
            </c:dLbl>
            <c:dLbl>
              <c:idx val="7"/>
              <c:layout>
                <c:manualLayout>
                  <c:x val="1.613716591023701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AA-4FEC-BECB-4E48AC36EDEF}"/>
                </c:ext>
              </c:extLst>
            </c:dLbl>
            <c:dLbl>
              <c:idx val="8"/>
              <c:layout>
                <c:manualLayout>
                  <c:x val="2.1618402087030916E-3"/>
                  <c:y val="-3.84245917387127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AA-4FEC-BECB-4E48AC36EDEF}"/>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'56（問40）'!$BJ$11:$BJ$23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'56（問40）'!$BK$11:$BK$23</c:f>
              <c:numCache>
                <c:formatCode>0.0%</c:formatCode>
                <c:ptCount val="13"/>
                <c:pt idx="0">
                  <c:v>0</c:v>
                </c:pt>
                <c:pt idx="1">
                  <c:v>6.3829787234042548E-2</c:v>
                </c:pt>
                <c:pt idx="2">
                  <c:v>3.6496350364963501E-2</c:v>
                </c:pt>
                <c:pt idx="3">
                  <c:v>0.1111111111111111</c:v>
                </c:pt>
                <c:pt idx="4">
                  <c:v>5.8064516129032261E-2</c:v>
                </c:pt>
                <c:pt idx="5">
                  <c:v>2.4390243902439025E-2</c:v>
                </c:pt>
                <c:pt idx="6">
                  <c:v>0</c:v>
                </c:pt>
                <c:pt idx="7">
                  <c:v>0.05</c:v>
                </c:pt>
                <c:pt idx="8">
                  <c:v>2.23463687150838E-2</c:v>
                </c:pt>
                <c:pt idx="9">
                  <c:v>8.6956521739130432E-2</c:v>
                </c:pt>
                <c:pt idx="10">
                  <c:v>9.0909090909090912E-2</c:v>
                </c:pt>
                <c:pt idx="11">
                  <c:v>2.564102564102564E-2</c:v>
                </c:pt>
                <c:pt idx="12">
                  <c:v>3.669724770642202E-2</c:v>
                </c:pt>
              </c:numCache>
            </c:numRef>
          </c:val>
          <c:extLst>
            <c:ext xmlns:c16="http://schemas.microsoft.com/office/drawing/2014/chart" uri="{C3380CC4-5D6E-409C-BE32-E72D297353CC}">
              <c16:uniqueId val="{00000006-64AA-4FEC-BECB-4E48AC36EDEF}"/>
            </c:ext>
          </c:extLst>
        </c:ser>
        <c:ser>
          <c:idx val="1"/>
          <c:order val="1"/>
          <c:tx>
            <c:strRef>
              <c:f>'56（問40）'!$BL$10</c:f>
              <c:strCache>
                <c:ptCount val="1"/>
                <c:pt idx="0">
                  <c:v>なし</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2.218860312657589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AA-4FEC-BECB-4E48AC36EDEF}"/>
                </c:ext>
              </c:extLst>
            </c:dLbl>
            <c:dLbl>
              <c:idx val="3"/>
              <c:layout>
                <c:manualLayout>
                  <c:x val="8.151297334652163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AA-4FEC-BECB-4E48AC36EDEF}"/>
                </c:ext>
              </c:extLst>
            </c:dLbl>
            <c:dLbl>
              <c:idx val="4"/>
              <c:layout>
                <c:manualLayout>
                  <c:x val="1.1978879443425419E-2"/>
                  <c:y val="7.126577861049091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4AA-4FEC-BECB-4E48AC36EDEF}"/>
                </c:ext>
              </c:extLst>
            </c:dLbl>
            <c:dLbl>
              <c:idx val="5"/>
              <c:layout>
                <c:manualLayout>
                  <c:x val="2.82400403429147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DB-4A73-ADA5-D923B5352DF4}"/>
                </c:ext>
              </c:extLst>
            </c:dLbl>
            <c:dLbl>
              <c:idx val="7"/>
              <c:layout>
                <c:manualLayout>
                  <c:x val="1.412002017145738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4AA-4FEC-BECB-4E48AC36EDEF}"/>
                </c:ext>
              </c:extLst>
            </c:dLbl>
            <c:dLbl>
              <c:idx val="8"/>
              <c:layout>
                <c:manualLayout>
                  <c:x val="1.412002017145738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4AA-4FEC-BECB-4E48AC36EDEF}"/>
                </c:ext>
              </c:extLst>
            </c:dLbl>
            <c:dLbl>
              <c:idx val="11"/>
              <c:layout>
                <c:manualLayout>
                  <c:x val="1.210287443267776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DB-4A73-ADA5-D923B5352DF4}"/>
                </c:ext>
              </c:extLst>
            </c:dLbl>
            <c:dLbl>
              <c:idx val="12"/>
              <c:layout>
                <c:manualLayout>
                  <c:x val="2.218860312657589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4AA-4FEC-BECB-4E48AC36EDEF}"/>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'56（問40）'!$BJ$11:$BJ$23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'56（問40）'!$BL$11:$BL$23</c:f>
              <c:numCache>
                <c:formatCode>0.0%</c:formatCode>
                <c:ptCount val="13"/>
                <c:pt idx="0">
                  <c:v>0</c:v>
                </c:pt>
                <c:pt idx="1">
                  <c:v>0.29078014184397161</c:v>
                </c:pt>
                <c:pt idx="2">
                  <c:v>0.25547445255474455</c:v>
                </c:pt>
                <c:pt idx="3">
                  <c:v>0.22222222222222221</c:v>
                </c:pt>
                <c:pt idx="4">
                  <c:v>0.2129032258064516</c:v>
                </c:pt>
                <c:pt idx="5">
                  <c:v>0.17073170731707318</c:v>
                </c:pt>
                <c:pt idx="6">
                  <c:v>0.13333333333333333</c:v>
                </c:pt>
                <c:pt idx="7">
                  <c:v>0.3</c:v>
                </c:pt>
                <c:pt idx="8">
                  <c:v>0.24581005586592178</c:v>
                </c:pt>
                <c:pt idx="9">
                  <c:v>0.30434782608695654</c:v>
                </c:pt>
                <c:pt idx="10">
                  <c:v>0.18181818181818182</c:v>
                </c:pt>
                <c:pt idx="11">
                  <c:v>0.27564102564102566</c:v>
                </c:pt>
                <c:pt idx="12">
                  <c:v>0.1834862385321101</c:v>
                </c:pt>
              </c:numCache>
            </c:numRef>
          </c:val>
          <c:extLst>
            <c:ext xmlns:c16="http://schemas.microsoft.com/office/drawing/2014/chart" uri="{C3380CC4-5D6E-409C-BE32-E72D297353CC}">
              <c16:uniqueId val="{0000000D-64AA-4FEC-BECB-4E48AC36EDEF}"/>
            </c:ext>
          </c:extLst>
        </c:ser>
        <c:ser>
          <c:idx val="2"/>
          <c:order val="2"/>
          <c:tx>
            <c:strRef>
              <c:f>'56（問40）'!$BM$10</c:f>
              <c:strCache>
                <c:ptCount val="1"/>
                <c:pt idx="0">
                  <c:v>対象外</c:v>
                </c:pt>
              </c:strCache>
            </c:strRef>
          </c:tx>
          <c:spPr>
            <a:solidFill>
              <a:schemeClr val="bg1"/>
            </a:solid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E-64AA-4FEC-BECB-4E48AC36EDEF}"/>
              </c:ext>
            </c:extLst>
          </c:dPt>
          <c:dLbls>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'56（問40）'!$BJ$11:$BJ$23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'56（問40）'!$BM$11:$BM$23</c:f>
              <c:numCache>
                <c:formatCode>0.0%</c:formatCode>
                <c:ptCount val="13"/>
                <c:pt idx="0">
                  <c:v>0</c:v>
                </c:pt>
                <c:pt idx="1">
                  <c:v>0.58156028368794321</c:v>
                </c:pt>
                <c:pt idx="2">
                  <c:v>0.63503649635036497</c:v>
                </c:pt>
                <c:pt idx="3">
                  <c:v>0.62962962962962965</c:v>
                </c:pt>
                <c:pt idx="4">
                  <c:v>0.61290322580645162</c:v>
                </c:pt>
                <c:pt idx="5">
                  <c:v>0.73170731707317072</c:v>
                </c:pt>
                <c:pt idx="6">
                  <c:v>0.8</c:v>
                </c:pt>
                <c:pt idx="7">
                  <c:v>0.65</c:v>
                </c:pt>
                <c:pt idx="8">
                  <c:v>0.65921787709497204</c:v>
                </c:pt>
                <c:pt idx="9">
                  <c:v>0.60869565217391308</c:v>
                </c:pt>
                <c:pt idx="10">
                  <c:v>0.72727272727272729</c:v>
                </c:pt>
                <c:pt idx="11">
                  <c:v>0.61538461538461542</c:v>
                </c:pt>
                <c:pt idx="12">
                  <c:v>0.73394495412844041</c:v>
                </c:pt>
              </c:numCache>
            </c:numRef>
          </c:val>
          <c:extLst>
            <c:ext xmlns:c16="http://schemas.microsoft.com/office/drawing/2014/chart" uri="{C3380CC4-5D6E-409C-BE32-E72D297353CC}">
              <c16:uniqueId val="{0000000F-64AA-4FEC-BECB-4E48AC36EDEF}"/>
            </c:ext>
          </c:extLst>
        </c:ser>
        <c:ser>
          <c:idx val="3"/>
          <c:order val="3"/>
          <c:tx>
            <c:strRef>
              <c:f>'56（問40）'!$BN$10</c:f>
              <c:strCache>
                <c:ptCount val="1"/>
                <c:pt idx="0">
                  <c:v>無回答</c:v>
                </c:pt>
              </c:strCache>
            </c:strRef>
          </c:tx>
          <c:spPr>
            <a:solidFill>
              <a:schemeClr val="bg1"/>
            </a:solidFill>
            <a:ln w="12700">
              <a:solidFill>
                <a:srgbClr val="000000"/>
              </a:solidFill>
            </a:ln>
          </c:spPr>
          <c:invertIfNegative val="0"/>
          <c:dLbls>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'56（問40）'!$BJ$11:$BJ$23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'56（問40）'!$BN$11:$BN$23</c:f>
              <c:numCache>
                <c:formatCode>0.0%</c:formatCode>
                <c:ptCount val="13"/>
                <c:pt idx="0">
                  <c:v>0</c:v>
                </c:pt>
                <c:pt idx="1">
                  <c:v>6.3829787234042548E-2</c:v>
                </c:pt>
                <c:pt idx="2">
                  <c:v>7.2992700729927001E-2</c:v>
                </c:pt>
                <c:pt idx="3">
                  <c:v>3.7037037037037035E-2</c:v>
                </c:pt>
                <c:pt idx="4">
                  <c:v>0.11612903225806452</c:v>
                </c:pt>
                <c:pt idx="5">
                  <c:v>7.3170731707317069E-2</c:v>
                </c:pt>
                <c:pt idx="6">
                  <c:v>6.6666666666666666E-2</c:v>
                </c:pt>
                <c:pt idx="7">
                  <c:v>0</c:v>
                </c:pt>
                <c:pt idx="8">
                  <c:v>7.2625698324022353E-2</c:v>
                </c:pt>
                <c:pt idx="9">
                  <c:v>0</c:v>
                </c:pt>
                <c:pt idx="10">
                  <c:v>0</c:v>
                </c:pt>
                <c:pt idx="11">
                  <c:v>8.3333333333333329E-2</c:v>
                </c:pt>
                <c:pt idx="12">
                  <c:v>4.5871559633027525E-2</c:v>
                </c:pt>
              </c:numCache>
            </c:numRef>
          </c:val>
          <c:extLst>
            <c:ext xmlns:c16="http://schemas.microsoft.com/office/drawing/2014/chart" uri="{C3380CC4-5D6E-409C-BE32-E72D297353CC}">
              <c16:uniqueId val="{00000010-64AA-4FEC-BECB-4E48AC36EDEF}"/>
            </c:ext>
          </c:extLst>
        </c:ser>
        <c:dLbls>
          <c:showLegendKey val="0"/>
          <c:showVal val="0"/>
          <c:showCatName val="0"/>
          <c:showSerName val="0"/>
          <c:showPercent val="0"/>
          <c:showBubbleSize val="0"/>
        </c:dLbls>
        <c:gapWidth val="20"/>
        <c:overlap val="100"/>
        <c:axId val="104591744"/>
        <c:axId val="104593280"/>
      </c:barChart>
      <c:catAx>
        <c:axId val="1045917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593280"/>
        <c:crosses val="autoZero"/>
        <c:auto val="1"/>
        <c:lblAlgn val="ctr"/>
        <c:lblOffset val="100"/>
        <c:tickLblSkip val="1"/>
        <c:tickMarkSkip val="1"/>
        <c:noMultiLvlLbl val="0"/>
      </c:catAx>
      <c:valAx>
        <c:axId val="10459328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591744"/>
        <c:crosses val="autoZero"/>
        <c:crossBetween val="between"/>
        <c:majorUnit val="0.1"/>
      </c:valAx>
      <c:spPr>
        <a:solidFill>
          <a:srgbClr val="FFFFFF"/>
        </a:solidFill>
        <a:ln w="25400">
          <a:noFill/>
        </a:ln>
      </c:spPr>
    </c:plotArea>
    <c:legend>
      <c:legendPos val="r"/>
      <c:layout>
        <c:manualLayout>
          <c:xMode val="edge"/>
          <c:yMode val="edge"/>
          <c:x val="0.89561334333964682"/>
          <c:y val="0.32853025936599423"/>
          <c:w val="8.447806354009077E-2"/>
          <c:h val="0.2322067666613719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9819291757859342E-2"/>
          <c:y val="2.6455026455026454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2673089985157607"/>
          <c:y val="0.17636795400574928"/>
          <c:w val="0.51224774219516489"/>
          <c:h val="0.76719465622352756"/>
        </c:manualLayout>
      </c:layout>
      <c:pie3DChart>
        <c:varyColors val="1"/>
        <c:ser>
          <c:idx val="0"/>
          <c:order val="0"/>
          <c:tx>
            <c:strRef>
              <c:f>'56（問40）'!$BJ$6</c:f>
              <c:strCache>
                <c:ptCount val="1"/>
                <c:pt idx="0">
                  <c:v>全　体</c:v>
                </c:pt>
              </c:strCache>
            </c:strRef>
          </c:tx>
          <c:spPr>
            <a:no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FE8C-48B1-979E-5FD0BCB7FA99}"/>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FE8C-48B1-979E-5FD0BCB7FA99}"/>
              </c:ext>
            </c:extLst>
          </c:dPt>
          <c:dPt>
            <c:idx val="2"/>
            <c:bubble3D val="0"/>
            <c:spPr>
              <a:solidFill>
                <a:srgbClr xmlns:mc="http://schemas.openxmlformats.org/markup-compatibility/2006" xmlns:a14="http://schemas.microsoft.com/office/drawing/2010/main" val="FFFFFF" mc:Ignorable="a14" a14:legacySpreadsheetColorIndex="9"/>
              </a:solidFill>
              <a:ln w="12700">
                <a:solidFill>
                  <a:srgbClr val="000000"/>
                </a:solidFill>
                <a:prstDash val="solid"/>
              </a:ln>
            </c:spPr>
            <c:extLst>
              <c:ext xmlns:c16="http://schemas.microsoft.com/office/drawing/2014/chart" uri="{C3380CC4-5D6E-409C-BE32-E72D297353CC}">
                <c16:uniqueId val="{00000005-FE8C-48B1-979E-5FD0BCB7FA99}"/>
              </c:ext>
            </c:extLst>
          </c:dPt>
          <c:dLbls>
            <c:dLbl>
              <c:idx val="0"/>
              <c:layout>
                <c:manualLayout>
                  <c:x val="-4.4345718765984921E-2"/>
                  <c:y val="-5.467372134038801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E8C-48B1-979E-5FD0BCB7FA99}"/>
                </c:ext>
              </c:extLst>
            </c:dLbl>
            <c:dLbl>
              <c:idx val="1"/>
              <c:layout>
                <c:manualLayout>
                  <c:x val="6.7257008209437003E-2"/>
                  <c:y val="0"/>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FE8C-48B1-979E-5FD0BCB7FA99}"/>
                </c:ext>
              </c:extLst>
            </c:dLbl>
            <c:dLbl>
              <c:idx val="2"/>
              <c:layout>
                <c:manualLayout>
                  <c:x val="-1.4370791510486109E-2"/>
                  <c:y val="-7.5717757502534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8C-48B1-979E-5FD0BCB7FA99}"/>
                </c:ext>
              </c:extLst>
            </c:dLbl>
            <c:dLbl>
              <c:idx val="3"/>
              <c:layout>
                <c:manualLayout>
                  <c:x val="-1.110177521739495E-2"/>
                  <c:y val="-1.16829840714355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FE8C-48B1-979E-5FD0BCB7FA99}"/>
                </c:ext>
              </c:extLst>
            </c:dLbl>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'56（問40）'!$BK$5:$BN$5</c:f>
              <c:strCache>
                <c:ptCount val="4"/>
                <c:pt idx="0">
                  <c:v>あり</c:v>
                </c:pt>
                <c:pt idx="1">
                  <c:v>なし</c:v>
                </c:pt>
                <c:pt idx="2">
                  <c:v>対象外</c:v>
                </c:pt>
                <c:pt idx="3">
                  <c:v>無回答</c:v>
                </c:pt>
              </c:strCache>
            </c:strRef>
          </c:cat>
          <c:val>
            <c:numRef>
              <c:f>'56（問40）'!$BK$6:$BN$6</c:f>
              <c:numCache>
                <c:formatCode>0.0%</c:formatCode>
                <c:ptCount val="4"/>
                <c:pt idx="0">
                  <c:v>4.1852181656277826E-2</c:v>
                </c:pt>
                <c:pt idx="1">
                  <c:v>0.23686553873552982</c:v>
                </c:pt>
                <c:pt idx="2">
                  <c:v>0.65182546749777381</c:v>
                </c:pt>
                <c:pt idx="3">
                  <c:v>6.9456812110418528E-2</c:v>
                </c:pt>
              </c:numCache>
            </c:numRef>
          </c:val>
          <c:extLst>
            <c:ext xmlns:c16="http://schemas.microsoft.com/office/drawing/2014/chart" uri="{C3380CC4-5D6E-409C-BE32-E72D297353CC}">
              <c16:uniqueId val="{00000007-FE8C-48B1-979E-5FD0BCB7FA99}"/>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1458998935037277"/>
          <c:y val="0.44462053354441805"/>
          <c:w val="0.20447284345047922"/>
          <c:h val="0.4352733686067019"/>
        </c:manualLayout>
      </c:layout>
      <c:overlay val="0"/>
      <c:spPr>
        <a:solidFill>
          <a:sysClr val="window" lastClr="FFFFFF"/>
        </a:solidFill>
        <a:ln>
          <a:solidFill>
            <a:sysClr val="windowText" lastClr="000000"/>
          </a:solidFill>
        </a:ln>
      </c:spPr>
      <c:txPr>
        <a:bodyPr/>
        <a:lstStyle/>
        <a:p>
          <a:pPr>
            <a:defRPr sz="900"/>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chart" Target="../charts/chart80.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chart" Target="../charts/chart87.xml"/><Relationship Id="rId1" Type="http://schemas.openxmlformats.org/officeDocument/2006/relationships/chart" Target="../charts/chart86.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14</xdr:col>
      <xdr:colOff>57150</xdr:colOff>
      <xdr:row>7</xdr:row>
      <xdr:rowOff>19050</xdr:rowOff>
    </xdr:from>
    <xdr:to>
      <xdr:col>26</xdr:col>
      <xdr:colOff>152400</xdr:colOff>
      <xdr:row>20</xdr:row>
      <xdr:rowOff>104775</xdr:rowOff>
    </xdr:to>
    <xdr:graphicFrame macro="">
      <xdr:nvGraphicFramePr>
        <xdr:cNvPr id="286581" name="グラフ 1">
          <a:extLst>
            <a:ext uri="{FF2B5EF4-FFF2-40B4-BE49-F238E27FC236}">
              <a16:creationId xmlns:a16="http://schemas.microsoft.com/office/drawing/2014/main" id="{00000000-0008-0000-0000-0000755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22</xdr:row>
      <xdr:rowOff>57150</xdr:rowOff>
    </xdr:from>
    <xdr:to>
      <xdr:col>26</xdr:col>
      <xdr:colOff>142875</xdr:colOff>
      <xdr:row>50</xdr:row>
      <xdr:rowOff>38100</xdr:rowOff>
    </xdr:to>
    <xdr:graphicFrame macro="">
      <xdr:nvGraphicFramePr>
        <xdr:cNvPr id="286582" name="グラフ 2">
          <a:extLst>
            <a:ext uri="{FF2B5EF4-FFF2-40B4-BE49-F238E27FC236}">
              <a16:creationId xmlns:a16="http://schemas.microsoft.com/office/drawing/2014/main" id="{00000000-0008-0000-0000-0000765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50</xdr:row>
      <xdr:rowOff>57150</xdr:rowOff>
    </xdr:from>
    <xdr:to>
      <xdr:col>26</xdr:col>
      <xdr:colOff>171450</xdr:colOff>
      <xdr:row>68</xdr:row>
      <xdr:rowOff>66675</xdr:rowOff>
    </xdr:to>
    <xdr:graphicFrame macro="">
      <xdr:nvGraphicFramePr>
        <xdr:cNvPr id="286583" name="グラフ 3">
          <a:extLst>
            <a:ext uri="{FF2B5EF4-FFF2-40B4-BE49-F238E27FC236}">
              <a16:creationId xmlns:a16="http://schemas.microsoft.com/office/drawing/2014/main" id="{00000000-0008-0000-0000-0000775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85725</xdr:colOff>
      <xdr:row>2</xdr:row>
      <xdr:rowOff>47625</xdr:rowOff>
    </xdr:from>
    <xdr:to>
      <xdr:col>26</xdr:col>
      <xdr:colOff>123825</xdr:colOff>
      <xdr:row>16</xdr:row>
      <xdr:rowOff>76200</xdr:rowOff>
    </xdr:to>
    <xdr:graphicFrame macro="">
      <xdr:nvGraphicFramePr>
        <xdr:cNvPr id="213875" name="グラフ 1">
          <a:extLst>
            <a:ext uri="{FF2B5EF4-FFF2-40B4-BE49-F238E27FC236}">
              <a16:creationId xmlns:a16="http://schemas.microsoft.com/office/drawing/2014/main" id="{00000000-0008-0000-0500-0000734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18</xdr:row>
      <xdr:rowOff>38100</xdr:rowOff>
    </xdr:from>
    <xdr:to>
      <xdr:col>26</xdr:col>
      <xdr:colOff>180975</xdr:colOff>
      <xdr:row>43</xdr:row>
      <xdr:rowOff>66675</xdr:rowOff>
    </xdr:to>
    <xdr:graphicFrame macro="">
      <xdr:nvGraphicFramePr>
        <xdr:cNvPr id="213876" name="グラフ 2">
          <a:extLst>
            <a:ext uri="{FF2B5EF4-FFF2-40B4-BE49-F238E27FC236}">
              <a16:creationId xmlns:a16="http://schemas.microsoft.com/office/drawing/2014/main" id="{00000000-0008-0000-0500-0000744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43</xdr:row>
      <xdr:rowOff>123825</xdr:rowOff>
    </xdr:from>
    <xdr:to>
      <xdr:col>26</xdr:col>
      <xdr:colOff>180975</xdr:colOff>
      <xdr:row>59</xdr:row>
      <xdr:rowOff>95250</xdr:rowOff>
    </xdr:to>
    <xdr:graphicFrame macro="">
      <xdr:nvGraphicFramePr>
        <xdr:cNvPr id="213877" name="グラフ 3">
          <a:extLst>
            <a:ext uri="{FF2B5EF4-FFF2-40B4-BE49-F238E27FC236}">
              <a16:creationId xmlns:a16="http://schemas.microsoft.com/office/drawing/2014/main" id="{00000000-0008-0000-0500-0000754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54</xdr:row>
      <xdr:rowOff>0</xdr:rowOff>
    </xdr:from>
    <xdr:to>
      <xdr:col>26</xdr:col>
      <xdr:colOff>219075</xdr:colOff>
      <xdr:row>74</xdr:row>
      <xdr:rowOff>95250</xdr:rowOff>
    </xdr:to>
    <xdr:graphicFrame macro="">
      <xdr:nvGraphicFramePr>
        <xdr:cNvPr id="23361699" name="グラフ 3">
          <a:extLst>
            <a:ext uri="{FF2B5EF4-FFF2-40B4-BE49-F238E27FC236}">
              <a16:creationId xmlns:a16="http://schemas.microsoft.com/office/drawing/2014/main" id="{00000000-0008-0000-0600-0000A3786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20</xdr:row>
      <xdr:rowOff>123825</xdr:rowOff>
    </xdr:from>
    <xdr:to>
      <xdr:col>26</xdr:col>
      <xdr:colOff>228600</xdr:colOff>
      <xdr:row>53</xdr:row>
      <xdr:rowOff>66675</xdr:rowOff>
    </xdr:to>
    <xdr:graphicFrame macro="">
      <xdr:nvGraphicFramePr>
        <xdr:cNvPr id="23361700" name="グラフ 4">
          <a:extLst>
            <a:ext uri="{FF2B5EF4-FFF2-40B4-BE49-F238E27FC236}">
              <a16:creationId xmlns:a16="http://schemas.microsoft.com/office/drawing/2014/main" id="{00000000-0008-0000-0600-0000A4786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85725</xdr:colOff>
      <xdr:row>2</xdr:row>
      <xdr:rowOff>85725</xdr:rowOff>
    </xdr:from>
    <xdr:to>
      <xdr:col>26</xdr:col>
      <xdr:colOff>171450</xdr:colOff>
      <xdr:row>19</xdr:row>
      <xdr:rowOff>66675</xdr:rowOff>
    </xdr:to>
    <xdr:graphicFrame macro="">
      <xdr:nvGraphicFramePr>
        <xdr:cNvPr id="23361701" name="グラフ 13">
          <a:extLst>
            <a:ext uri="{FF2B5EF4-FFF2-40B4-BE49-F238E27FC236}">
              <a16:creationId xmlns:a16="http://schemas.microsoft.com/office/drawing/2014/main" id="{00000000-0008-0000-0600-0000A5786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47625</xdr:colOff>
      <xdr:row>2</xdr:row>
      <xdr:rowOff>66675</xdr:rowOff>
    </xdr:from>
    <xdr:to>
      <xdr:col>26</xdr:col>
      <xdr:colOff>171450</xdr:colOff>
      <xdr:row>15</xdr:row>
      <xdr:rowOff>76200</xdr:rowOff>
    </xdr:to>
    <xdr:graphicFrame macro="">
      <xdr:nvGraphicFramePr>
        <xdr:cNvPr id="222068" name="グラフ 1">
          <a:extLst>
            <a:ext uri="{FF2B5EF4-FFF2-40B4-BE49-F238E27FC236}">
              <a16:creationId xmlns:a16="http://schemas.microsoft.com/office/drawing/2014/main" id="{00000000-0008-0000-0700-0000746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17</xdr:row>
      <xdr:rowOff>47625</xdr:rowOff>
    </xdr:from>
    <xdr:to>
      <xdr:col>26</xdr:col>
      <xdr:colOff>161925</xdr:colOff>
      <xdr:row>47</xdr:row>
      <xdr:rowOff>9525</xdr:rowOff>
    </xdr:to>
    <xdr:graphicFrame macro="">
      <xdr:nvGraphicFramePr>
        <xdr:cNvPr id="222069" name="グラフ 2">
          <a:extLst>
            <a:ext uri="{FF2B5EF4-FFF2-40B4-BE49-F238E27FC236}">
              <a16:creationId xmlns:a16="http://schemas.microsoft.com/office/drawing/2014/main" id="{00000000-0008-0000-0700-0000756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47</xdr:row>
      <xdr:rowOff>76200</xdr:rowOff>
    </xdr:from>
    <xdr:to>
      <xdr:col>26</xdr:col>
      <xdr:colOff>180975</xdr:colOff>
      <xdr:row>65</xdr:row>
      <xdr:rowOff>76200</xdr:rowOff>
    </xdr:to>
    <xdr:graphicFrame macro="">
      <xdr:nvGraphicFramePr>
        <xdr:cNvPr id="222070" name="グラフ 3">
          <a:extLst>
            <a:ext uri="{FF2B5EF4-FFF2-40B4-BE49-F238E27FC236}">
              <a16:creationId xmlns:a16="http://schemas.microsoft.com/office/drawing/2014/main" id="{00000000-0008-0000-0700-0000766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38100</xdr:colOff>
      <xdr:row>2</xdr:row>
      <xdr:rowOff>38100</xdr:rowOff>
    </xdr:from>
    <xdr:to>
      <xdr:col>26</xdr:col>
      <xdr:colOff>152400</xdr:colOff>
      <xdr:row>14</xdr:row>
      <xdr:rowOff>152400</xdr:rowOff>
    </xdr:to>
    <xdr:graphicFrame macro="">
      <xdr:nvGraphicFramePr>
        <xdr:cNvPr id="226163" name="グラフ 1">
          <a:extLst>
            <a:ext uri="{FF2B5EF4-FFF2-40B4-BE49-F238E27FC236}">
              <a16:creationId xmlns:a16="http://schemas.microsoft.com/office/drawing/2014/main" id="{00000000-0008-0000-0800-0000737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16</xdr:row>
      <xdr:rowOff>47625</xdr:rowOff>
    </xdr:from>
    <xdr:to>
      <xdr:col>26</xdr:col>
      <xdr:colOff>209550</xdr:colOff>
      <xdr:row>48</xdr:row>
      <xdr:rowOff>142875</xdr:rowOff>
    </xdr:to>
    <xdr:graphicFrame macro="">
      <xdr:nvGraphicFramePr>
        <xdr:cNvPr id="226164" name="グラフ 2">
          <a:extLst>
            <a:ext uri="{FF2B5EF4-FFF2-40B4-BE49-F238E27FC236}">
              <a16:creationId xmlns:a16="http://schemas.microsoft.com/office/drawing/2014/main" id="{00000000-0008-0000-0800-0000747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264969</xdr:colOff>
      <xdr:row>48</xdr:row>
      <xdr:rowOff>175780</xdr:rowOff>
    </xdr:from>
    <xdr:to>
      <xdr:col>26</xdr:col>
      <xdr:colOff>147204</xdr:colOff>
      <xdr:row>69</xdr:row>
      <xdr:rowOff>32905</xdr:rowOff>
    </xdr:to>
    <xdr:graphicFrame macro="">
      <xdr:nvGraphicFramePr>
        <xdr:cNvPr id="226165" name="グラフ 3">
          <a:extLst>
            <a:ext uri="{FF2B5EF4-FFF2-40B4-BE49-F238E27FC236}">
              <a16:creationId xmlns:a16="http://schemas.microsoft.com/office/drawing/2014/main" id="{00000000-0008-0000-0800-0000757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66675</xdr:colOff>
      <xdr:row>16</xdr:row>
      <xdr:rowOff>47625</xdr:rowOff>
    </xdr:from>
    <xdr:to>
      <xdr:col>26</xdr:col>
      <xdr:colOff>209550</xdr:colOff>
      <xdr:row>46</xdr:row>
      <xdr:rowOff>28575</xdr:rowOff>
    </xdr:to>
    <xdr:graphicFrame macro="">
      <xdr:nvGraphicFramePr>
        <xdr:cNvPr id="230293" name="グラフ 35">
          <a:extLst>
            <a:ext uri="{FF2B5EF4-FFF2-40B4-BE49-F238E27FC236}">
              <a16:creationId xmlns:a16="http://schemas.microsoft.com/office/drawing/2014/main" id="{00000000-0008-0000-0900-0000958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46</xdr:row>
      <xdr:rowOff>66675</xdr:rowOff>
    </xdr:from>
    <xdr:to>
      <xdr:col>26</xdr:col>
      <xdr:colOff>152400</xdr:colOff>
      <xdr:row>65</xdr:row>
      <xdr:rowOff>76200</xdr:rowOff>
    </xdr:to>
    <xdr:graphicFrame macro="">
      <xdr:nvGraphicFramePr>
        <xdr:cNvPr id="230294" name="グラフ 36">
          <a:extLst>
            <a:ext uri="{FF2B5EF4-FFF2-40B4-BE49-F238E27FC236}">
              <a16:creationId xmlns:a16="http://schemas.microsoft.com/office/drawing/2014/main" id="{00000000-0008-0000-0900-0000968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47625</xdr:colOff>
      <xdr:row>2</xdr:row>
      <xdr:rowOff>38100</xdr:rowOff>
    </xdr:from>
    <xdr:to>
      <xdr:col>26</xdr:col>
      <xdr:colOff>161925</xdr:colOff>
      <xdr:row>14</xdr:row>
      <xdr:rowOff>95250</xdr:rowOff>
    </xdr:to>
    <xdr:graphicFrame macro="">
      <xdr:nvGraphicFramePr>
        <xdr:cNvPr id="230295" name="グラフ 37">
          <a:extLst>
            <a:ext uri="{FF2B5EF4-FFF2-40B4-BE49-F238E27FC236}">
              <a16:creationId xmlns:a16="http://schemas.microsoft.com/office/drawing/2014/main" id="{00000000-0008-0000-0900-0000978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19050</xdr:colOff>
      <xdr:row>2</xdr:row>
      <xdr:rowOff>19050</xdr:rowOff>
    </xdr:from>
    <xdr:to>
      <xdr:col>26</xdr:col>
      <xdr:colOff>152400</xdr:colOff>
      <xdr:row>15</xdr:row>
      <xdr:rowOff>85725</xdr:rowOff>
    </xdr:to>
    <xdr:graphicFrame macro="">
      <xdr:nvGraphicFramePr>
        <xdr:cNvPr id="232307" name="グラフ 1">
          <a:extLst>
            <a:ext uri="{FF2B5EF4-FFF2-40B4-BE49-F238E27FC236}">
              <a16:creationId xmlns:a16="http://schemas.microsoft.com/office/drawing/2014/main" id="{00000000-0008-0000-0A00-0000738B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17</xdr:row>
      <xdr:rowOff>38100</xdr:rowOff>
    </xdr:from>
    <xdr:to>
      <xdr:col>26</xdr:col>
      <xdr:colOff>190500</xdr:colOff>
      <xdr:row>42</xdr:row>
      <xdr:rowOff>57150</xdr:rowOff>
    </xdr:to>
    <xdr:graphicFrame macro="">
      <xdr:nvGraphicFramePr>
        <xdr:cNvPr id="232308" name="グラフ 2">
          <a:extLst>
            <a:ext uri="{FF2B5EF4-FFF2-40B4-BE49-F238E27FC236}">
              <a16:creationId xmlns:a16="http://schemas.microsoft.com/office/drawing/2014/main" id="{00000000-0008-0000-0A00-0000748B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42</xdr:row>
      <xdr:rowOff>66675</xdr:rowOff>
    </xdr:from>
    <xdr:to>
      <xdr:col>26</xdr:col>
      <xdr:colOff>200025</xdr:colOff>
      <xdr:row>59</xdr:row>
      <xdr:rowOff>95250</xdr:rowOff>
    </xdr:to>
    <xdr:graphicFrame macro="">
      <xdr:nvGraphicFramePr>
        <xdr:cNvPr id="232309" name="グラフ 3">
          <a:extLst>
            <a:ext uri="{FF2B5EF4-FFF2-40B4-BE49-F238E27FC236}">
              <a16:creationId xmlns:a16="http://schemas.microsoft.com/office/drawing/2014/main" id="{00000000-0008-0000-0A00-0000758B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47625</xdr:colOff>
      <xdr:row>2</xdr:row>
      <xdr:rowOff>9525</xdr:rowOff>
    </xdr:from>
    <xdr:to>
      <xdr:col>26</xdr:col>
      <xdr:colOff>219075</xdr:colOff>
      <xdr:row>16</xdr:row>
      <xdr:rowOff>104775</xdr:rowOff>
    </xdr:to>
    <xdr:graphicFrame macro="">
      <xdr:nvGraphicFramePr>
        <xdr:cNvPr id="23560347" name="グラフ 1">
          <a:extLst>
            <a:ext uri="{FF2B5EF4-FFF2-40B4-BE49-F238E27FC236}">
              <a16:creationId xmlns:a16="http://schemas.microsoft.com/office/drawing/2014/main" id="{00000000-0008-0000-0B00-00009B8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26</xdr:row>
      <xdr:rowOff>38100</xdr:rowOff>
    </xdr:from>
    <xdr:to>
      <xdr:col>26</xdr:col>
      <xdr:colOff>180975</xdr:colOff>
      <xdr:row>50</xdr:row>
      <xdr:rowOff>114300</xdr:rowOff>
    </xdr:to>
    <xdr:graphicFrame macro="">
      <xdr:nvGraphicFramePr>
        <xdr:cNvPr id="23560348" name="グラフ 2">
          <a:extLst>
            <a:ext uri="{FF2B5EF4-FFF2-40B4-BE49-F238E27FC236}">
              <a16:creationId xmlns:a16="http://schemas.microsoft.com/office/drawing/2014/main" id="{00000000-0008-0000-0B00-00009C8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51</xdr:row>
      <xdr:rowOff>19050</xdr:rowOff>
    </xdr:from>
    <xdr:to>
      <xdr:col>26</xdr:col>
      <xdr:colOff>190500</xdr:colOff>
      <xdr:row>65</xdr:row>
      <xdr:rowOff>95250</xdr:rowOff>
    </xdr:to>
    <xdr:graphicFrame macro="">
      <xdr:nvGraphicFramePr>
        <xdr:cNvPr id="23560349" name="グラフ 3">
          <a:extLst>
            <a:ext uri="{FF2B5EF4-FFF2-40B4-BE49-F238E27FC236}">
              <a16:creationId xmlns:a16="http://schemas.microsoft.com/office/drawing/2014/main" id="{00000000-0008-0000-0B00-00009D8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xdr:colOff>
      <xdr:row>16</xdr:row>
      <xdr:rowOff>38100</xdr:rowOff>
    </xdr:from>
    <xdr:to>
      <xdr:col>15</xdr:col>
      <xdr:colOff>209551</xdr:colOff>
      <xdr:row>24</xdr:row>
      <xdr:rowOff>76200</xdr:rowOff>
    </xdr:to>
    <xdr:graphicFrame macro="">
      <xdr:nvGraphicFramePr>
        <xdr:cNvPr id="23560350" name="グラフ 4">
          <a:extLst>
            <a:ext uri="{FF2B5EF4-FFF2-40B4-BE49-F238E27FC236}">
              <a16:creationId xmlns:a16="http://schemas.microsoft.com/office/drawing/2014/main" id="{00000000-0008-0000-0B00-00009E8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133350</xdr:colOff>
      <xdr:row>20</xdr:row>
      <xdr:rowOff>76200</xdr:rowOff>
    </xdr:from>
    <xdr:to>
      <xdr:col>15</xdr:col>
      <xdr:colOff>190500</xdr:colOff>
      <xdr:row>22</xdr:row>
      <xdr:rowOff>47625</xdr:rowOff>
    </xdr:to>
    <xdr:sp macro="" textlink="">
      <xdr:nvSpPr>
        <xdr:cNvPr id="2" name="テキスト ボックス 1">
          <a:extLst>
            <a:ext uri="{FF2B5EF4-FFF2-40B4-BE49-F238E27FC236}">
              <a16:creationId xmlns:a16="http://schemas.microsoft.com/office/drawing/2014/main" id="{FB539468-EA4A-31C7-180A-2E35DE7FC607}"/>
            </a:ext>
          </a:extLst>
        </xdr:cNvPr>
        <xdr:cNvSpPr txBox="1"/>
      </xdr:nvSpPr>
      <xdr:spPr>
        <a:xfrm>
          <a:off x="3228975" y="3038475"/>
          <a:ext cx="5334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97.6%</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66675</xdr:colOff>
      <xdr:row>2</xdr:row>
      <xdr:rowOff>28575</xdr:rowOff>
    </xdr:from>
    <xdr:to>
      <xdr:col>26</xdr:col>
      <xdr:colOff>123825</xdr:colOff>
      <xdr:row>14</xdr:row>
      <xdr:rowOff>95250</xdr:rowOff>
    </xdr:to>
    <xdr:graphicFrame macro="">
      <xdr:nvGraphicFramePr>
        <xdr:cNvPr id="241524" name="グラフ 1">
          <a:extLst>
            <a:ext uri="{FF2B5EF4-FFF2-40B4-BE49-F238E27FC236}">
              <a16:creationId xmlns:a16="http://schemas.microsoft.com/office/drawing/2014/main" id="{00000000-0008-0000-0C00-000074AF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16</xdr:row>
      <xdr:rowOff>47625</xdr:rowOff>
    </xdr:from>
    <xdr:to>
      <xdr:col>26</xdr:col>
      <xdr:colOff>171450</xdr:colOff>
      <xdr:row>44</xdr:row>
      <xdr:rowOff>85725</xdr:rowOff>
    </xdr:to>
    <xdr:graphicFrame macro="">
      <xdr:nvGraphicFramePr>
        <xdr:cNvPr id="241525" name="グラフ 2">
          <a:extLst>
            <a:ext uri="{FF2B5EF4-FFF2-40B4-BE49-F238E27FC236}">
              <a16:creationId xmlns:a16="http://schemas.microsoft.com/office/drawing/2014/main" id="{00000000-0008-0000-0C00-000075AF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45</xdr:row>
      <xdr:rowOff>19050</xdr:rowOff>
    </xdr:from>
    <xdr:to>
      <xdr:col>26</xdr:col>
      <xdr:colOff>190500</xdr:colOff>
      <xdr:row>62</xdr:row>
      <xdr:rowOff>85725</xdr:rowOff>
    </xdr:to>
    <xdr:graphicFrame macro="">
      <xdr:nvGraphicFramePr>
        <xdr:cNvPr id="241526" name="グラフ 3">
          <a:extLst>
            <a:ext uri="{FF2B5EF4-FFF2-40B4-BE49-F238E27FC236}">
              <a16:creationId xmlns:a16="http://schemas.microsoft.com/office/drawing/2014/main" id="{00000000-0008-0000-0C00-000076AF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47625</xdr:colOff>
      <xdr:row>2</xdr:row>
      <xdr:rowOff>57150</xdr:rowOff>
    </xdr:from>
    <xdr:to>
      <xdr:col>26</xdr:col>
      <xdr:colOff>209550</xdr:colOff>
      <xdr:row>16</xdr:row>
      <xdr:rowOff>114300</xdr:rowOff>
    </xdr:to>
    <xdr:graphicFrame macro="">
      <xdr:nvGraphicFramePr>
        <xdr:cNvPr id="245620" name="グラフ 1">
          <a:extLst>
            <a:ext uri="{FF2B5EF4-FFF2-40B4-BE49-F238E27FC236}">
              <a16:creationId xmlns:a16="http://schemas.microsoft.com/office/drawing/2014/main" id="{00000000-0008-0000-0D00-000074BF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18</xdr:row>
      <xdr:rowOff>66675</xdr:rowOff>
    </xdr:from>
    <xdr:to>
      <xdr:col>26</xdr:col>
      <xdr:colOff>152400</xdr:colOff>
      <xdr:row>43</xdr:row>
      <xdr:rowOff>19050</xdr:rowOff>
    </xdr:to>
    <xdr:graphicFrame macro="">
      <xdr:nvGraphicFramePr>
        <xdr:cNvPr id="245621" name="グラフ 2">
          <a:extLst>
            <a:ext uri="{FF2B5EF4-FFF2-40B4-BE49-F238E27FC236}">
              <a16:creationId xmlns:a16="http://schemas.microsoft.com/office/drawing/2014/main" id="{00000000-0008-0000-0D00-000075BF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246062</xdr:colOff>
      <xdr:row>43</xdr:row>
      <xdr:rowOff>22225</xdr:rowOff>
    </xdr:from>
    <xdr:to>
      <xdr:col>26</xdr:col>
      <xdr:colOff>166687</xdr:colOff>
      <xdr:row>58</xdr:row>
      <xdr:rowOff>107950</xdr:rowOff>
    </xdr:to>
    <xdr:graphicFrame macro="">
      <xdr:nvGraphicFramePr>
        <xdr:cNvPr id="245622" name="グラフ 3">
          <a:extLst>
            <a:ext uri="{FF2B5EF4-FFF2-40B4-BE49-F238E27FC236}">
              <a16:creationId xmlns:a16="http://schemas.microsoft.com/office/drawing/2014/main" id="{00000000-0008-0000-0D00-000076BF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47625</xdr:colOff>
      <xdr:row>2</xdr:row>
      <xdr:rowOff>38100</xdr:rowOff>
    </xdr:from>
    <xdr:to>
      <xdr:col>26</xdr:col>
      <xdr:colOff>114300</xdr:colOff>
      <xdr:row>14</xdr:row>
      <xdr:rowOff>95250</xdr:rowOff>
    </xdr:to>
    <xdr:graphicFrame macro="">
      <xdr:nvGraphicFramePr>
        <xdr:cNvPr id="249716" name="グラフ 1">
          <a:extLst>
            <a:ext uri="{FF2B5EF4-FFF2-40B4-BE49-F238E27FC236}">
              <a16:creationId xmlns:a16="http://schemas.microsoft.com/office/drawing/2014/main" id="{00000000-0008-0000-0E00-000074CF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16</xdr:row>
      <xdr:rowOff>38100</xdr:rowOff>
    </xdr:from>
    <xdr:to>
      <xdr:col>26</xdr:col>
      <xdr:colOff>161925</xdr:colOff>
      <xdr:row>42</xdr:row>
      <xdr:rowOff>104775</xdr:rowOff>
    </xdr:to>
    <xdr:graphicFrame macro="">
      <xdr:nvGraphicFramePr>
        <xdr:cNvPr id="249717" name="グラフ 2">
          <a:extLst>
            <a:ext uri="{FF2B5EF4-FFF2-40B4-BE49-F238E27FC236}">
              <a16:creationId xmlns:a16="http://schemas.microsoft.com/office/drawing/2014/main" id="{00000000-0008-0000-0E00-000075CF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43</xdr:row>
      <xdr:rowOff>76200</xdr:rowOff>
    </xdr:from>
    <xdr:to>
      <xdr:col>26</xdr:col>
      <xdr:colOff>180975</xdr:colOff>
      <xdr:row>59</xdr:row>
      <xdr:rowOff>85725</xdr:rowOff>
    </xdr:to>
    <xdr:graphicFrame macro="">
      <xdr:nvGraphicFramePr>
        <xdr:cNvPr id="249718" name="グラフ 3">
          <a:extLst>
            <a:ext uri="{FF2B5EF4-FFF2-40B4-BE49-F238E27FC236}">
              <a16:creationId xmlns:a16="http://schemas.microsoft.com/office/drawing/2014/main" id="{00000000-0008-0000-0E00-000076CF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0.83258</cdr:x>
      <cdr:y>0.78656</cdr:y>
    </cdr:from>
    <cdr:to>
      <cdr:x>0.87029</cdr:x>
      <cdr:y>0.85375</cdr:y>
    </cdr:to>
    <cdr:sp macro="" textlink="">
      <cdr:nvSpPr>
        <cdr:cNvPr id="3" name="正方形/長方形 2"/>
        <cdr:cNvSpPr/>
      </cdr:nvSpPr>
      <cdr:spPr>
        <a:xfrm xmlns:a="http://schemas.openxmlformats.org/drawingml/2006/main">
          <a:off x="5257800" y="1895474"/>
          <a:ext cx="238125" cy="161925"/>
        </a:xfrm>
        <a:prstGeom xmlns:a="http://schemas.openxmlformats.org/drawingml/2006/main" prst="rect">
          <a:avLst/>
        </a:prstGeom>
        <a:solidFill xmlns:a="http://schemas.openxmlformats.org/drawingml/2006/main">
          <a:sysClr val="window" lastClr="FFFFFF"/>
        </a:solidFill>
        <a:ln xmlns:a="http://schemas.openxmlformats.org/drawingml/2006/main" w="952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dr:relSizeAnchor xmlns:cdr="http://schemas.openxmlformats.org/drawingml/2006/chartDrawing">
    <cdr:from>
      <cdr:x>0.82504</cdr:x>
      <cdr:y>0.7747</cdr:y>
    </cdr:from>
    <cdr:to>
      <cdr:x>0.88537</cdr:x>
      <cdr:y>0.86166</cdr:y>
    </cdr:to>
    <cdr:sp macro="" textlink="">
      <cdr:nvSpPr>
        <cdr:cNvPr id="2" name="テキスト ボックス 1"/>
        <cdr:cNvSpPr txBox="1"/>
      </cdr:nvSpPr>
      <cdr:spPr>
        <a:xfrm xmlns:a="http://schemas.openxmlformats.org/drawingml/2006/main">
          <a:off x="5210174" y="1866901"/>
          <a:ext cx="381001" cy="20955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US" altLang="ja-JP" sz="700"/>
            <a:t>1.5%</a:t>
          </a:r>
          <a:endParaRPr lang="ja-JP" altLang="en-US" sz="700"/>
        </a:p>
      </cdr:txBody>
    </cdr:sp>
  </cdr:relSizeAnchor>
</c:userShapes>
</file>

<file path=xl/drawings/drawing20.xml><?xml version="1.0" encoding="utf-8"?>
<xdr:wsDr xmlns:xdr="http://schemas.openxmlformats.org/drawingml/2006/spreadsheetDrawing" xmlns:a="http://schemas.openxmlformats.org/drawingml/2006/main">
  <xdr:twoCellAnchor>
    <xdr:from>
      <xdr:col>14</xdr:col>
      <xdr:colOff>47625</xdr:colOff>
      <xdr:row>2</xdr:row>
      <xdr:rowOff>38100</xdr:rowOff>
    </xdr:from>
    <xdr:to>
      <xdr:col>26</xdr:col>
      <xdr:colOff>114300</xdr:colOff>
      <xdr:row>14</xdr:row>
      <xdr:rowOff>95250</xdr:rowOff>
    </xdr:to>
    <xdr:graphicFrame macro="">
      <xdr:nvGraphicFramePr>
        <xdr:cNvPr id="2" name="グラフ 1">
          <a:extLst>
            <a:ext uri="{FF2B5EF4-FFF2-40B4-BE49-F238E27FC236}">
              <a16:creationId xmlns:a16="http://schemas.microsoft.com/office/drawing/2014/main" id="{38D8162D-A88B-4988-89B7-655DD8793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16</xdr:row>
      <xdr:rowOff>38100</xdr:rowOff>
    </xdr:from>
    <xdr:to>
      <xdr:col>26</xdr:col>
      <xdr:colOff>161925</xdr:colOff>
      <xdr:row>42</xdr:row>
      <xdr:rowOff>104775</xdr:rowOff>
    </xdr:to>
    <xdr:graphicFrame macro="">
      <xdr:nvGraphicFramePr>
        <xdr:cNvPr id="3" name="グラフ 2">
          <a:extLst>
            <a:ext uri="{FF2B5EF4-FFF2-40B4-BE49-F238E27FC236}">
              <a16:creationId xmlns:a16="http://schemas.microsoft.com/office/drawing/2014/main" id="{CA970599-CAE2-4508-957D-9476EDB8C5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43</xdr:row>
      <xdr:rowOff>76200</xdr:rowOff>
    </xdr:from>
    <xdr:to>
      <xdr:col>26</xdr:col>
      <xdr:colOff>180975</xdr:colOff>
      <xdr:row>59</xdr:row>
      <xdr:rowOff>85725</xdr:rowOff>
    </xdr:to>
    <xdr:graphicFrame macro="">
      <xdr:nvGraphicFramePr>
        <xdr:cNvPr id="4" name="グラフ 3">
          <a:extLst>
            <a:ext uri="{FF2B5EF4-FFF2-40B4-BE49-F238E27FC236}">
              <a16:creationId xmlns:a16="http://schemas.microsoft.com/office/drawing/2014/main" id="{A6F926BC-A392-4162-A7DB-E0FF10B48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38100</xdr:colOff>
      <xdr:row>2</xdr:row>
      <xdr:rowOff>19050</xdr:rowOff>
    </xdr:from>
    <xdr:to>
      <xdr:col>26</xdr:col>
      <xdr:colOff>171450</xdr:colOff>
      <xdr:row>12</xdr:row>
      <xdr:rowOff>142875</xdr:rowOff>
    </xdr:to>
    <xdr:graphicFrame macro="">
      <xdr:nvGraphicFramePr>
        <xdr:cNvPr id="268148" name="グラフ 1">
          <a:extLst>
            <a:ext uri="{FF2B5EF4-FFF2-40B4-BE49-F238E27FC236}">
              <a16:creationId xmlns:a16="http://schemas.microsoft.com/office/drawing/2014/main" id="{00000000-0008-0000-0F00-00007417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14</xdr:row>
      <xdr:rowOff>28575</xdr:rowOff>
    </xdr:from>
    <xdr:to>
      <xdr:col>26</xdr:col>
      <xdr:colOff>123825</xdr:colOff>
      <xdr:row>47</xdr:row>
      <xdr:rowOff>66675</xdr:rowOff>
    </xdr:to>
    <xdr:graphicFrame macro="">
      <xdr:nvGraphicFramePr>
        <xdr:cNvPr id="268149" name="グラフ 2">
          <a:extLst>
            <a:ext uri="{FF2B5EF4-FFF2-40B4-BE49-F238E27FC236}">
              <a16:creationId xmlns:a16="http://schemas.microsoft.com/office/drawing/2014/main" id="{00000000-0008-0000-0F00-00007517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47</xdr:row>
      <xdr:rowOff>66675</xdr:rowOff>
    </xdr:from>
    <xdr:to>
      <xdr:col>26</xdr:col>
      <xdr:colOff>142875</xdr:colOff>
      <xdr:row>66</xdr:row>
      <xdr:rowOff>9525</xdr:rowOff>
    </xdr:to>
    <xdr:graphicFrame macro="">
      <xdr:nvGraphicFramePr>
        <xdr:cNvPr id="268150" name="グラフ 3">
          <a:extLst>
            <a:ext uri="{FF2B5EF4-FFF2-40B4-BE49-F238E27FC236}">
              <a16:creationId xmlns:a16="http://schemas.microsoft.com/office/drawing/2014/main" id="{00000000-0008-0000-0F00-00007617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38100</xdr:colOff>
      <xdr:row>2</xdr:row>
      <xdr:rowOff>38100</xdr:rowOff>
    </xdr:from>
    <xdr:to>
      <xdr:col>26</xdr:col>
      <xdr:colOff>161925</xdr:colOff>
      <xdr:row>14</xdr:row>
      <xdr:rowOff>76200</xdr:rowOff>
    </xdr:to>
    <xdr:graphicFrame macro="">
      <xdr:nvGraphicFramePr>
        <xdr:cNvPr id="292741" name="グラフ 3">
          <a:extLst>
            <a:ext uri="{FF2B5EF4-FFF2-40B4-BE49-F238E27FC236}">
              <a16:creationId xmlns:a16="http://schemas.microsoft.com/office/drawing/2014/main" id="{00000000-0008-0000-1000-00008577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161925</xdr:colOff>
      <xdr:row>49</xdr:row>
      <xdr:rowOff>28575</xdr:rowOff>
    </xdr:from>
    <xdr:to>
      <xdr:col>21</xdr:col>
      <xdr:colOff>133350</xdr:colOff>
      <xdr:row>69</xdr:row>
      <xdr:rowOff>38100</xdr:rowOff>
    </xdr:to>
    <xdr:graphicFrame macro="">
      <xdr:nvGraphicFramePr>
        <xdr:cNvPr id="292742" name="グラフ 7">
          <a:extLst>
            <a:ext uri="{FF2B5EF4-FFF2-40B4-BE49-F238E27FC236}">
              <a16:creationId xmlns:a16="http://schemas.microsoft.com/office/drawing/2014/main" id="{00000000-0008-0000-1000-00008677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171450</xdr:colOff>
      <xdr:row>16</xdr:row>
      <xdr:rowOff>66675</xdr:rowOff>
    </xdr:from>
    <xdr:to>
      <xdr:col>25</xdr:col>
      <xdr:colOff>171450</xdr:colOff>
      <xdr:row>49</xdr:row>
      <xdr:rowOff>38100</xdr:rowOff>
    </xdr:to>
    <xdr:graphicFrame macro="">
      <xdr:nvGraphicFramePr>
        <xdr:cNvPr id="292743" name="グラフ 21">
          <a:extLst>
            <a:ext uri="{FF2B5EF4-FFF2-40B4-BE49-F238E27FC236}">
              <a16:creationId xmlns:a16="http://schemas.microsoft.com/office/drawing/2014/main" id="{00000000-0008-0000-1000-00008777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57150</xdr:colOff>
      <xdr:row>55</xdr:row>
      <xdr:rowOff>0</xdr:rowOff>
    </xdr:from>
    <xdr:to>
      <xdr:col>24</xdr:col>
      <xdr:colOff>123825</xdr:colOff>
      <xdr:row>61</xdr:row>
      <xdr:rowOff>19050</xdr:rowOff>
    </xdr:to>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5295900" y="7496175"/>
          <a:ext cx="542925" cy="8191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a:p>
          <a:r>
            <a:rPr kumimoji="1" lang="ja-JP" altLang="en-US" sz="900"/>
            <a:t>　 男性</a:t>
          </a:r>
          <a:endParaRPr kumimoji="1" lang="en-US" altLang="ja-JP" sz="900"/>
        </a:p>
        <a:p>
          <a:endParaRPr kumimoji="1" lang="en-US" altLang="ja-JP" sz="900"/>
        </a:p>
        <a:p>
          <a:r>
            <a:rPr kumimoji="1" lang="ja-JP" altLang="en-US" sz="900"/>
            <a:t>　 女性</a:t>
          </a:r>
        </a:p>
      </xdr:txBody>
    </xdr:sp>
    <xdr:clientData/>
  </xdr:twoCellAnchor>
  <xdr:twoCellAnchor>
    <xdr:from>
      <xdr:col>22</xdr:col>
      <xdr:colOff>161926</xdr:colOff>
      <xdr:row>56</xdr:row>
      <xdr:rowOff>85725</xdr:rowOff>
    </xdr:from>
    <xdr:to>
      <xdr:col>22</xdr:col>
      <xdr:colOff>219075</xdr:colOff>
      <xdr:row>57</xdr:row>
      <xdr:rowOff>19050</xdr:rowOff>
    </xdr:to>
    <xdr:sp macro="" textlink="">
      <xdr:nvSpPr>
        <xdr:cNvPr id="4" name="正方形/長方形 3">
          <a:extLst>
            <a:ext uri="{FF2B5EF4-FFF2-40B4-BE49-F238E27FC236}">
              <a16:creationId xmlns:a16="http://schemas.microsoft.com/office/drawing/2014/main" id="{00000000-0008-0000-1000-000004000000}"/>
            </a:ext>
          </a:extLst>
        </xdr:cNvPr>
        <xdr:cNvSpPr/>
      </xdr:nvSpPr>
      <xdr:spPr>
        <a:xfrm>
          <a:off x="5400676" y="7715250"/>
          <a:ext cx="57149" cy="66675"/>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161925</xdr:colOff>
      <xdr:row>58</xdr:row>
      <xdr:rowOff>123825</xdr:rowOff>
    </xdr:from>
    <xdr:to>
      <xdr:col>22</xdr:col>
      <xdr:colOff>219074</xdr:colOff>
      <xdr:row>59</xdr:row>
      <xdr:rowOff>57150</xdr:rowOff>
    </xdr:to>
    <xdr:sp macro="" textlink="">
      <xdr:nvSpPr>
        <xdr:cNvPr id="10" name="正方形/長方形 9">
          <a:extLst>
            <a:ext uri="{FF2B5EF4-FFF2-40B4-BE49-F238E27FC236}">
              <a16:creationId xmlns:a16="http://schemas.microsoft.com/office/drawing/2014/main" id="{00000000-0008-0000-1000-00000A000000}"/>
            </a:ext>
          </a:extLst>
        </xdr:cNvPr>
        <xdr:cNvSpPr/>
      </xdr:nvSpPr>
      <xdr:spPr>
        <a:xfrm>
          <a:off x="5400675" y="8020050"/>
          <a:ext cx="57149" cy="66675"/>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47625</xdr:colOff>
      <xdr:row>2</xdr:row>
      <xdr:rowOff>38100</xdr:rowOff>
    </xdr:from>
    <xdr:to>
      <xdr:col>26</xdr:col>
      <xdr:colOff>114300</xdr:colOff>
      <xdr:row>14</xdr:row>
      <xdr:rowOff>85725</xdr:rowOff>
    </xdr:to>
    <xdr:graphicFrame macro="">
      <xdr:nvGraphicFramePr>
        <xdr:cNvPr id="274292" name="グラフ 1">
          <a:extLst>
            <a:ext uri="{FF2B5EF4-FFF2-40B4-BE49-F238E27FC236}">
              <a16:creationId xmlns:a16="http://schemas.microsoft.com/office/drawing/2014/main" id="{00000000-0008-0000-1100-0000742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16</xdr:row>
      <xdr:rowOff>38100</xdr:rowOff>
    </xdr:from>
    <xdr:to>
      <xdr:col>26</xdr:col>
      <xdr:colOff>171450</xdr:colOff>
      <xdr:row>37</xdr:row>
      <xdr:rowOff>104775</xdr:rowOff>
    </xdr:to>
    <xdr:graphicFrame macro="">
      <xdr:nvGraphicFramePr>
        <xdr:cNvPr id="274293" name="グラフ 2">
          <a:extLst>
            <a:ext uri="{FF2B5EF4-FFF2-40B4-BE49-F238E27FC236}">
              <a16:creationId xmlns:a16="http://schemas.microsoft.com/office/drawing/2014/main" id="{00000000-0008-0000-1100-0000752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158750</xdr:colOff>
      <xdr:row>38</xdr:row>
      <xdr:rowOff>28575</xdr:rowOff>
    </xdr:from>
    <xdr:to>
      <xdr:col>26</xdr:col>
      <xdr:colOff>180975</xdr:colOff>
      <xdr:row>53</xdr:row>
      <xdr:rowOff>76200</xdr:rowOff>
    </xdr:to>
    <xdr:graphicFrame macro="">
      <xdr:nvGraphicFramePr>
        <xdr:cNvPr id="274294" name="グラフ 3">
          <a:extLst>
            <a:ext uri="{FF2B5EF4-FFF2-40B4-BE49-F238E27FC236}">
              <a16:creationId xmlns:a16="http://schemas.microsoft.com/office/drawing/2014/main" id="{00000000-0008-0000-1100-0000762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28575</xdr:colOff>
      <xdr:row>2</xdr:row>
      <xdr:rowOff>38100</xdr:rowOff>
    </xdr:from>
    <xdr:to>
      <xdr:col>26</xdr:col>
      <xdr:colOff>171450</xdr:colOff>
      <xdr:row>15</xdr:row>
      <xdr:rowOff>114300</xdr:rowOff>
    </xdr:to>
    <xdr:graphicFrame macro="">
      <xdr:nvGraphicFramePr>
        <xdr:cNvPr id="278389" name="グラフ 1">
          <a:extLst>
            <a:ext uri="{FF2B5EF4-FFF2-40B4-BE49-F238E27FC236}">
              <a16:creationId xmlns:a16="http://schemas.microsoft.com/office/drawing/2014/main" id="{00000000-0008-0000-1200-0000753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17</xdr:row>
      <xdr:rowOff>28575</xdr:rowOff>
    </xdr:from>
    <xdr:to>
      <xdr:col>26</xdr:col>
      <xdr:colOff>180975</xdr:colOff>
      <xdr:row>44</xdr:row>
      <xdr:rowOff>19050</xdr:rowOff>
    </xdr:to>
    <xdr:graphicFrame macro="">
      <xdr:nvGraphicFramePr>
        <xdr:cNvPr id="278390" name="グラフ 2">
          <a:extLst>
            <a:ext uri="{FF2B5EF4-FFF2-40B4-BE49-F238E27FC236}">
              <a16:creationId xmlns:a16="http://schemas.microsoft.com/office/drawing/2014/main" id="{00000000-0008-0000-1200-0000763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44</xdr:row>
      <xdr:rowOff>66675</xdr:rowOff>
    </xdr:from>
    <xdr:to>
      <xdr:col>26</xdr:col>
      <xdr:colOff>190500</xdr:colOff>
      <xdr:row>59</xdr:row>
      <xdr:rowOff>95250</xdr:rowOff>
    </xdr:to>
    <xdr:graphicFrame macro="">
      <xdr:nvGraphicFramePr>
        <xdr:cNvPr id="278391" name="グラフ 3">
          <a:extLst>
            <a:ext uri="{FF2B5EF4-FFF2-40B4-BE49-F238E27FC236}">
              <a16:creationId xmlns:a16="http://schemas.microsoft.com/office/drawing/2014/main" id="{00000000-0008-0000-1200-0000773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28575</xdr:colOff>
      <xdr:row>2</xdr:row>
      <xdr:rowOff>28575</xdr:rowOff>
    </xdr:from>
    <xdr:to>
      <xdr:col>26</xdr:col>
      <xdr:colOff>114300</xdr:colOff>
      <xdr:row>14</xdr:row>
      <xdr:rowOff>95250</xdr:rowOff>
    </xdr:to>
    <xdr:graphicFrame macro="">
      <xdr:nvGraphicFramePr>
        <xdr:cNvPr id="295795" name="グラフ 1">
          <a:extLst>
            <a:ext uri="{FF2B5EF4-FFF2-40B4-BE49-F238E27FC236}">
              <a16:creationId xmlns:a16="http://schemas.microsoft.com/office/drawing/2014/main" id="{00000000-0008-0000-1300-00007383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16</xdr:row>
      <xdr:rowOff>38100</xdr:rowOff>
    </xdr:from>
    <xdr:to>
      <xdr:col>26</xdr:col>
      <xdr:colOff>190500</xdr:colOff>
      <xdr:row>43</xdr:row>
      <xdr:rowOff>28575</xdr:rowOff>
    </xdr:to>
    <xdr:graphicFrame macro="">
      <xdr:nvGraphicFramePr>
        <xdr:cNvPr id="295796" name="グラフ 2">
          <a:extLst>
            <a:ext uri="{FF2B5EF4-FFF2-40B4-BE49-F238E27FC236}">
              <a16:creationId xmlns:a16="http://schemas.microsoft.com/office/drawing/2014/main" id="{00000000-0008-0000-1300-00007483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43</xdr:row>
      <xdr:rowOff>76200</xdr:rowOff>
    </xdr:from>
    <xdr:to>
      <xdr:col>26</xdr:col>
      <xdr:colOff>190500</xdr:colOff>
      <xdr:row>59</xdr:row>
      <xdr:rowOff>95250</xdr:rowOff>
    </xdr:to>
    <xdr:graphicFrame macro="">
      <xdr:nvGraphicFramePr>
        <xdr:cNvPr id="295797" name="グラフ 3">
          <a:extLst>
            <a:ext uri="{FF2B5EF4-FFF2-40B4-BE49-F238E27FC236}">
              <a16:creationId xmlns:a16="http://schemas.microsoft.com/office/drawing/2014/main" id="{00000000-0008-0000-1300-00007583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47625</xdr:colOff>
      <xdr:row>2</xdr:row>
      <xdr:rowOff>47625</xdr:rowOff>
    </xdr:from>
    <xdr:to>
      <xdr:col>26</xdr:col>
      <xdr:colOff>200025</xdr:colOff>
      <xdr:row>15</xdr:row>
      <xdr:rowOff>104775</xdr:rowOff>
    </xdr:to>
    <xdr:graphicFrame macro="">
      <xdr:nvGraphicFramePr>
        <xdr:cNvPr id="334711" name="グラフ 5">
          <a:extLst>
            <a:ext uri="{FF2B5EF4-FFF2-40B4-BE49-F238E27FC236}">
              <a16:creationId xmlns:a16="http://schemas.microsoft.com/office/drawing/2014/main" id="{00000000-0008-0000-1400-0000771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17</xdr:row>
      <xdr:rowOff>38100</xdr:rowOff>
    </xdr:from>
    <xdr:to>
      <xdr:col>26</xdr:col>
      <xdr:colOff>190500</xdr:colOff>
      <xdr:row>43</xdr:row>
      <xdr:rowOff>114300</xdr:rowOff>
    </xdr:to>
    <xdr:graphicFrame macro="">
      <xdr:nvGraphicFramePr>
        <xdr:cNvPr id="334712" name="グラフ 6">
          <a:extLst>
            <a:ext uri="{FF2B5EF4-FFF2-40B4-BE49-F238E27FC236}">
              <a16:creationId xmlns:a16="http://schemas.microsoft.com/office/drawing/2014/main" id="{00000000-0008-0000-1400-0000781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44</xdr:row>
      <xdr:rowOff>9525</xdr:rowOff>
    </xdr:from>
    <xdr:to>
      <xdr:col>26</xdr:col>
      <xdr:colOff>190500</xdr:colOff>
      <xdr:row>59</xdr:row>
      <xdr:rowOff>85725</xdr:rowOff>
    </xdr:to>
    <xdr:graphicFrame macro="">
      <xdr:nvGraphicFramePr>
        <xdr:cNvPr id="334713" name="グラフ 7">
          <a:extLst>
            <a:ext uri="{FF2B5EF4-FFF2-40B4-BE49-F238E27FC236}">
              <a16:creationId xmlns:a16="http://schemas.microsoft.com/office/drawing/2014/main" id="{00000000-0008-0000-1400-0000791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13</xdr:col>
      <xdr:colOff>28575</xdr:colOff>
      <xdr:row>2</xdr:row>
      <xdr:rowOff>47625</xdr:rowOff>
    </xdr:from>
    <xdr:to>
      <xdr:col>26</xdr:col>
      <xdr:colOff>200025</xdr:colOff>
      <xdr:row>15</xdr:row>
      <xdr:rowOff>104775</xdr:rowOff>
    </xdr:to>
    <xdr:graphicFrame macro="">
      <xdr:nvGraphicFramePr>
        <xdr:cNvPr id="330618" name="グラフ 8">
          <a:extLst>
            <a:ext uri="{FF2B5EF4-FFF2-40B4-BE49-F238E27FC236}">
              <a16:creationId xmlns:a16="http://schemas.microsoft.com/office/drawing/2014/main" id="{00000000-0008-0000-1500-00007A0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17</xdr:row>
      <xdr:rowOff>38100</xdr:rowOff>
    </xdr:from>
    <xdr:to>
      <xdr:col>26</xdr:col>
      <xdr:colOff>200025</xdr:colOff>
      <xdr:row>43</xdr:row>
      <xdr:rowOff>104775</xdr:rowOff>
    </xdr:to>
    <xdr:graphicFrame macro="">
      <xdr:nvGraphicFramePr>
        <xdr:cNvPr id="330619" name="グラフ 9">
          <a:extLst>
            <a:ext uri="{FF2B5EF4-FFF2-40B4-BE49-F238E27FC236}">
              <a16:creationId xmlns:a16="http://schemas.microsoft.com/office/drawing/2014/main" id="{00000000-0008-0000-1500-00007B0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203199</xdr:colOff>
      <xdr:row>44</xdr:row>
      <xdr:rowOff>1588</xdr:rowOff>
    </xdr:from>
    <xdr:to>
      <xdr:col>26</xdr:col>
      <xdr:colOff>142874</xdr:colOff>
      <xdr:row>59</xdr:row>
      <xdr:rowOff>77788</xdr:rowOff>
    </xdr:to>
    <xdr:graphicFrame macro="">
      <xdr:nvGraphicFramePr>
        <xdr:cNvPr id="330620" name="グラフ 10">
          <a:extLst>
            <a:ext uri="{FF2B5EF4-FFF2-40B4-BE49-F238E27FC236}">
              <a16:creationId xmlns:a16="http://schemas.microsoft.com/office/drawing/2014/main" id="{00000000-0008-0000-1500-00007C0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13</xdr:col>
      <xdr:colOff>38100</xdr:colOff>
      <xdr:row>2</xdr:row>
      <xdr:rowOff>19050</xdr:rowOff>
    </xdr:from>
    <xdr:to>
      <xdr:col>26</xdr:col>
      <xdr:colOff>180975</xdr:colOff>
      <xdr:row>15</xdr:row>
      <xdr:rowOff>57150</xdr:rowOff>
    </xdr:to>
    <xdr:graphicFrame macro="">
      <xdr:nvGraphicFramePr>
        <xdr:cNvPr id="310134" name="グラフ 4">
          <a:extLst>
            <a:ext uri="{FF2B5EF4-FFF2-40B4-BE49-F238E27FC236}">
              <a16:creationId xmlns:a16="http://schemas.microsoft.com/office/drawing/2014/main" id="{00000000-0008-0000-1600-000076BB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17</xdr:row>
      <xdr:rowOff>28575</xdr:rowOff>
    </xdr:from>
    <xdr:to>
      <xdr:col>26</xdr:col>
      <xdr:colOff>209550</xdr:colOff>
      <xdr:row>43</xdr:row>
      <xdr:rowOff>19050</xdr:rowOff>
    </xdr:to>
    <xdr:graphicFrame macro="">
      <xdr:nvGraphicFramePr>
        <xdr:cNvPr id="310135" name="グラフ 5">
          <a:extLst>
            <a:ext uri="{FF2B5EF4-FFF2-40B4-BE49-F238E27FC236}">
              <a16:creationId xmlns:a16="http://schemas.microsoft.com/office/drawing/2014/main" id="{00000000-0008-0000-1600-000077BB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43</xdr:row>
      <xdr:rowOff>66675</xdr:rowOff>
    </xdr:from>
    <xdr:to>
      <xdr:col>26</xdr:col>
      <xdr:colOff>190500</xdr:colOff>
      <xdr:row>59</xdr:row>
      <xdr:rowOff>85725</xdr:rowOff>
    </xdr:to>
    <xdr:graphicFrame macro="">
      <xdr:nvGraphicFramePr>
        <xdr:cNvPr id="310136" name="グラフ 6">
          <a:extLst>
            <a:ext uri="{FF2B5EF4-FFF2-40B4-BE49-F238E27FC236}">
              <a16:creationId xmlns:a16="http://schemas.microsoft.com/office/drawing/2014/main" id="{00000000-0008-0000-1600-000078BB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14</xdr:col>
      <xdr:colOff>28575</xdr:colOff>
      <xdr:row>2</xdr:row>
      <xdr:rowOff>28575</xdr:rowOff>
    </xdr:from>
    <xdr:to>
      <xdr:col>26</xdr:col>
      <xdr:colOff>114300</xdr:colOff>
      <xdr:row>14</xdr:row>
      <xdr:rowOff>95250</xdr:rowOff>
    </xdr:to>
    <xdr:graphicFrame macro="">
      <xdr:nvGraphicFramePr>
        <xdr:cNvPr id="2" name="グラフ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16</xdr:row>
      <xdr:rowOff>38100</xdr:rowOff>
    </xdr:from>
    <xdr:to>
      <xdr:col>26</xdr:col>
      <xdr:colOff>190500</xdr:colOff>
      <xdr:row>43</xdr:row>
      <xdr:rowOff>28575</xdr:rowOff>
    </xdr:to>
    <xdr:graphicFrame macro="">
      <xdr:nvGraphicFramePr>
        <xdr:cNvPr id="3" name="グラフ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43</xdr:row>
      <xdr:rowOff>76200</xdr:rowOff>
    </xdr:from>
    <xdr:to>
      <xdr:col>26</xdr:col>
      <xdr:colOff>190500</xdr:colOff>
      <xdr:row>59</xdr:row>
      <xdr:rowOff>95250</xdr:rowOff>
    </xdr:to>
    <xdr:graphicFrame macro="">
      <xdr:nvGraphicFramePr>
        <xdr:cNvPr id="4" name="グラフ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xdr:colOff>
      <xdr:row>18</xdr:row>
      <xdr:rowOff>38100</xdr:rowOff>
    </xdr:from>
    <xdr:to>
      <xdr:col>26</xdr:col>
      <xdr:colOff>152400</xdr:colOff>
      <xdr:row>46</xdr:row>
      <xdr:rowOff>76200</xdr:rowOff>
    </xdr:to>
    <xdr:graphicFrame macro="">
      <xdr:nvGraphicFramePr>
        <xdr:cNvPr id="282483" name="グラフ 2">
          <a:extLst>
            <a:ext uri="{FF2B5EF4-FFF2-40B4-BE49-F238E27FC236}">
              <a16:creationId xmlns:a16="http://schemas.microsoft.com/office/drawing/2014/main" id="{00000000-0008-0000-0100-0000734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47</xdr:row>
      <xdr:rowOff>0</xdr:rowOff>
    </xdr:from>
    <xdr:to>
      <xdr:col>26</xdr:col>
      <xdr:colOff>180975</xdr:colOff>
      <xdr:row>61</xdr:row>
      <xdr:rowOff>85725</xdr:rowOff>
    </xdr:to>
    <xdr:graphicFrame macro="">
      <xdr:nvGraphicFramePr>
        <xdr:cNvPr id="282484" name="グラフ 3">
          <a:extLst>
            <a:ext uri="{FF2B5EF4-FFF2-40B4-BE49-F238E27FC236}">
              <a16:creationId xmlns:a16="http://schemas.microsoft.com/office/drawing/2014/main" id="{00000000-0008-0000-0100-0000744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19050</xdr:colOff>
      <xdr:row>2</xdr:row>
      <xdr:rowOff>47625</xdr:rowOff>
    </xdr:from>
    <xdr:to>
      <xdr:col>26</xdr:col>
      <xdr:colOff>152400</xdr:colOff>
      <xdr:row>16</xdr:row>
      <xdr:rowOff>114300</xdr:rowOff>
    </xdr:to>
    <xdr:graphicFrame macro="">
      <xdr:nvGraphicFramePr>
        <xdr:cNvPr id="282485" name="グラフ 1">
          <a:extLst>
            <a:ext uri="{FF2B5EF4-FFF2-40B4-BE49-F238E27FC236}">
              <a16:creationId xmlns:a16="http://schemas.microsoft.com/office/drawing/2014/main" id="{00000000-0008-0000-0100-0000754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13</xdr:col>
      <xdr:colOff>66675</xdr:colOff>
      <xdr:row>2</xdr:row>
      <xdr:rowOff>38100</xdr:rowOff>
    </xdr:from>
    <xdr:to>
      <xdr:col>26</xdr:col>
      <xdr:colOff>171450</xdr:colOff>
      <xdr:row>15</xdr:row>
      <xdr:rowOff>85725</xdr:rowOff>
    </xdr:to>
    <xdr:graphicFrame macro="">
      <xdr:nvGraphicFramePr>
        <xdr:cNvPr id="305014" name="グラフ 4">
          <a:extLst>
            <a:ext uri="{FF2B5EF4-FFF2-40B4-BE49-F238E27FC236}">
              <a16:creationId xmlns:a16="http://schemas.microsoft.com/office/drawing/2014/main" id="{00000000-0008-0000-1800-000076A7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17</xdr:row>
      <xdr:rowOff>47625</xdr:rowOff>
    </xdr:from>
    <xdr:to>
      <xdr:col>26</xdr:col>
      <xdr:colOff>190500</xdr:colOff>
      <xdr:row>44</xdr:row>
      <xdr:rowOff>66675</xdr:rowOff>
    </xdr:to>
    <xdr:graphicFrame macro="">
      <xdr:nvGraphicFramePr>
        <xdr:cNvPr id="305015" name="グラフ 5">
          <a:extLst>
            <a:ext uri="{FF2B5EF4-FFF2-40B4-BE49-F238E27FC236}">
              <a16:creationId xmlns:a16="http://schemas.microsoft.com/office/drawing/2014/main" id="{00000000-0008-0000-1800-000077A7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95250</xdr:colOff>
      <xdr:row>44</xdr:row>
      <xdr:rowOff>114300</xdr:rowOff>
    </xdr:from>
    <xdr:to>
      <xdr:col>26</xdr:col>
      <xdr:colOff>190500</xdr:colOff>
      <xdr:row>59</xdr:row>
      <xdr:rowOff>85725</xdr:rowOff>
    </xdr:to>
    <xdr:graphicFrame macro="">
      <xdr:nvGraphicFramePr>
        <xdr:cNvPr id="305016" name="グラフ 6">
          <a:extLst>
            <a:ext uri="{FF2B5EF4-FFF2-40B4-BE49-F238E27FC236}">
              <a16:creationId xmlns:a16="http://schemas.microsoft.com/office/drawing/2014/main" id="{00000000-0008-0000-1800-000078A7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13</xdr:col>
      <xdr:colOff>57150</xdr:colOff>
      <xdr:row>2</xdr:row>
      <xdr:rowOff>38100</xdr:rowOff>
    </xdr:from>
    <xdr:to>
      <xdr:col>26</xdr:col>
      <xdr:colOff>190500</xdr:colOff>
      <xdr:row>15</xdr:row>
      <xdr:rowOff>95250</xdr:rowOff>
    </xdr:to>
    <xdr:graphicFrame macro="">
      <xdr:nvGraphicFramePr>
        <xdr:cNvPr id="319350" name="グラフ 4">
          <a:extLst>
            <a:ext uri="{FF2B5EF4-FFF2-40B4-BE49-F238E27FC236}">
              <a16:creationId xmlns:a16="http://schemas.microsoft.com/office/drawing/2014/main" id="{00000000-0008-0000-1900-000076D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17</xdr:row>
      <xdr:rowOff>38100</xdr:rowOff>
    </xdr:from>
    <xdr:to>
      <xdr:col>26</xdr:col>
      <xdr:colOff>209550</xdr:colOff>
      <xdr:row>42</xdr:row>
      <xdr:rowOff>0</xdr:rowOff>
    </xdr:to>
    <xdr:graphicFrame macro="">
      <xdr:nvGraphicFramePr>
        <xdr:cNvPr id="319351" name="グラフ 5">
          <a:extLst>
            <a:ext uri="{FF2B5EF4-FFF2-40B4-BE49-F238E27FC236}">
              <a16:creationId xmlns:a16="http://schemas.microsoft.com/office/drawing/2014/main" id="{00000000-0008-0000-1900-000077D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41</xdr:row>
      <xdr:rowOff>123825</xdr:rowOff>
    </xdr:from>
    <xdr:to>
      <xdr:col>26</xdr:col>
      <xdr:colOff>190500</xdr:colOff>
      <xdr:row>59</xdr:row>
      <xdr:rowOff>76200</xdr:rowOff>
    </xdr:to>
    <xdr:graphicFrame macro="">
      <xdr:nvGraphicFramePr>
        <xdr:cNvPr id="319352" name="グラフ 6">
          <a:extLst>
            <a:ext uri="{FF2B5EF4-FFF2-40B4-BE49-F238E27FC236}">
              <a16:creationId xmlns:a16="http://schemas.microsoft.com/office/drawing/2014/main" id="{00000000-0008-0000-1900-000078D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13</xdr:col>
      <xdr:colOff>57150</xdr:colOff>
      <xdr:row>2</xdr:row>
      <xdr:rowOff>47625</xdr:rowOff>
    </xdr:from>
    <xdr:to>
      <xdr:col>26</xdr:col>
      <xdr:colOff>161925</xdr:colOff>
      <xdr:row>15</xdr:row>
      <xdr:rowOff>95250</xdr:rowOff>
    </xdr:to>
    <xdr:graphicFrame macro="">
      <xdr:nvGraphicFramePr>
        <xdr:cNvPr id="323443" name="グラフ 1">
          <a:extLst>
            <a:ext uri="{FF2B5EF4-FFF2-40B4-BE49-F238E27FC236}">
              <a16:creationId xmlns:a16="http://schemas.microsoft.com/office/drawing/2014/main" id="{00000000-0008-0000-1A00-000073E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17</xdr:row>
      <xdr:rowOff>38100</xdr:rowOff>
    </xdr:from>
    <xdr:to>
      <xdr:col>26</xdr:col>
      <xdr:colOff>200025</xdr:colOff>
      <xdr:row>44</xdr:row>
      <xdr:rowOff>104775</xdr:rowOff>
    </xdr:to>
    <xdr:graphicFrame macro="">
      <xdr:nvGraphicFramePr>
        <xdr:cNvPr id="323444" name="グラフ 2">
          <a:extLst>
            <a:ext uri="{FF2B5EF4-FFF2-40B4-BE49-F238E27FC236}">
              <a16:creationId xmlns:a16="http://schemas.microsoft.com/office/drawing/2014/main" id="{00000000-0008-0000-1A00-000074E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45</xdr:row>
      <xdr:rowOff>9525</xdr:rowOff>
    </xdr:from>
    <xdr:to>
      <xdr:col>26</xdr:col>
      <xdr:colOff>171450</xdr:colOff>
      <xdr:row>59</xdr:row>
      <xdr:rowOff>95250</xdr:rowOff>
    </xdr:to>
    <xdr:graphicFrame macro="">
      <xdr:nvGraphicFramePr>
        <xdr:cNvPr id="323445" name="グラフ 3">
          <a:extLst>
            <a:ext uri="{FF2B5EF4-FFF2-40B4-BE49-F238E27FC236}">
              <a16:creationId xmlns:a16="http://schemas.microsoft.com/office/drawing/2014/main" id="{00000000-0008-0000-1A00-000075E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47625</xdr:colOff>
      <xdr:row>17</xdr:row>
      <xdr:rowOff>38100</xdr:rowOff>
    </xdr:from>
    <xdr:to>
      <xdr:col>26</xdr:col>
      <xdr:colOff>190500</xdr:colOff>
      <xdr:row>44</xdr:row>
      <xdr:rowOff>95250</xdr:rowOff>
    </xdr:to>
    <xdr:graphicFrame macro="">
      <xdr:nvGraphicFramePr>
        <xdr:cNvPr id="356214" name="グラフ 1028">
          <a:extLst>
            <a:ext uri="{FF2B5EF4-FFF2-40B4-BE49-F238E27FC236}">
              <a16:creationId xmlns:a16="http://schemas.microsoft.com/office/drawing/2014/main" id="{00000000-0008-0000-1B00-0000766F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45</xdr:row>
      <xdr:rowOff>9525</xdr:rowOff>
    </xdr:from>
    <xdr:to>
      <xdr:col>26</xdr:col>
      <xdr:colOff>180974</xdr:colOff>
      <xdr:row>62</xdr:row>
      <xdr:rowOff>95250</xdr:rowOff>
    </xdr:to>
    <xdr:graphicFrame macro="">
      <xdr:nvGraphicFramePr>
        <xdr:cNvPr id="356215" name="グラフ 1029">
          <a:extLst>
            <a:ext uri="{FF2B5EF4-FFF2-40B4-BE49-F238E27FC236}">
              <a16:creationId xmlns:a16="http://schemas.microsoft.com/office/drawing/2014/main" id="{00000000-0008-0000-1B00-0000776F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57150</xdr:colOff>
      <xdr:row>2</xdr:row>
      <xdr:rowOff>28575</xdr:rowOff>
    </xdr:from>
    <xdr:to>
      <xdr:col>26</xdr:col>
      <xdr:colOff>142875</xdr:colOff>
      <xdr:row>15</xdr:row>
      <xdr:rowOff>85725</xdr:rowOff>
    </xdr:to>
    <xdr:graphicFrame macro="">
      <xdr:nvGraphicFramePr>
        <xdr:cNvPr id="356216" name="グラフ 1030">
          <a:extLst>
            <a:ext uri="{FF2B5EF4-FFF2-40B4-BE49-F238E27FC236}">
              <a16:creationId xmlns:a16="http://schemas.microsoft.com/office/drawing/2014/main" id="{00000000-0008-0000-1B00-0000786F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14</xdr:col>
      <xdr:colOff>47625</xdr:colOff>
      <xdr:row>4</xdr:row>
      <xdr:rowOff>47625</xdr:rowOff>
    </xdr:from>
    <xdr:to>
      <xdr:col>26</xdr:col>
      <xdr:colOff>114300</xdr:colOff>
      <xdr:row>16</xdr:row>
      <xdr:rowOff>85725</xdr:rowOff>
    </xdr:to>
    <xdr:graphicFrame macro="">
      <xdr:nvGraphicFramePr>
        <xdr:cNvPr id="363379" name="グラフ 1">
          <a:extLst>
            <a:ext uri="{FF2B5EF4-FFF2-40B4-BE49-F238E27FC236}">
              <a16:creationId xmlns:a16="http://schemas.microsoft.com/office/drawing/2014/main" id="{00000000-0008-0000-1C00-0000738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18</xdr:row>
      <xdr:rowOff>38100</xdr:rowOff>
    </xdr:from>
    <xdr:to>
      <xdr:col>26</xdr:col>
      <xdr:colOff>133350</xdr:colOff>
      <xdr:row>41</xdr:row>
      <xdr:rowOff>123825</xdr:rowOff>
    </xdr:to>
    <xdr:graphicFrame macro="">
      <xdr:nvGraphicFramePr>
        <xdr:cNvPr id="363380" name="グラフ 2">
          <a:extLst>
            <a:ext uri="{FF2B5EF4-FFF2-40B4-BE49-F238E27FC236}">
              <a16:creationId xmlns:a16="http://schemas.microsoft.com/office/drawing/2014/main" id="{00000000-0008-0000-1C00-0000748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136071</xdr:colOff>
      <xdr:row>41</xdr:row>
      <xdr:rowOff>127165</xdr:rowOff>
    </xdr:from>
    <xdr:to>
      <xdr:col>26</xdr:col>
      <xdr:colOff>218085</xdr:colOff>
      <xdr:row>53</xdr:row>
      <xdr:rowOff>108115</xdr:rowOff>
    </xdr:to>
    <xdr:graphicFrame macro="">
      <xdr:nvGraphicFramePr>
        <xdr:cNvPr id="363381" name="グラフ 3">
          <a:extLst>
            <a:ext uri="{FF2B5EF4-FFF2-40B4-BE49-F238E27FC236}">
              <a16:creationId xmlns:a16="http://schemas.microsoft.com/office/drawing/2014/main" id="{00000000-0008-0000-1C00-0000758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104775</xdr:colOff>
      <xdr:row>38</xdr:row>
      <xdr:rowOff>76200</xdr:rowOff>
    </xdr:from>
    <xdr:to>
      <xdr:col>26</xdr:col>
      <xdr:colOff>152400</xdr:colOff>
      <xdr:row>52</xdr:row>
      <xdr:rowOff>66675</xdr:rowOff>
    </xdr:to>
    <xdr:graphicFrame macro="">
      <xdr:nvGraphicFramePr>
        <xdr:cNvPr id="367475" name="グラフ 1">
          <a:extLst>
            <a:ext uri="{FF2B5EF4-FFF2-40B4-BE49-F238E27FC236}">
              <a16:creationId xmlns:a16="http://schemas.microsoft.com/office/drawing/2014/main" id="{00000000-0008-0000-1D00-0000739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17</xdr:row>
      <xdr:rowOff>28575</xdr:rowOff>
    </xdr:from>
    <xdr:to>
      <xdr:col>26</xdr:col>
      <xdr:colOff>171450</xdr:colOff>
      <xdr:row>38</xdr:row>
      <xdr:rowOff>57150</xdr:rowOff>
    </xdr:to>
    <xdr:graphicFrame macro="">
      <xdr:nvGraphicFramePr>
        <xdr:cNvPr id="367476" name="グラフ 2">
          <a:extLst>
            <a:ext uri="{FF2B5EF4-FFF2-40B4-BE49-F238E27FC236}">
              <a16:creationId xmlns:a16="http://schemas.microsoft.com/office/drawing/2014/main" id="{00000000-0008-0000-1D00-0000749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47625</xdr:colOff>
      <xdr:row>4</xdr:row>
      <xdr:rowOff>28575</xdr:rowOff>
    </xdr:from>
    <xdr:to>
      <xdr:col>26</xdr:col>
      <xdr:colOff>171450</xdr:colOff>
      <xdr:row>15</xdr:row>
      <xdr:rowOff>104775</xdr:rowOff>
    </xdr:to>
    <xdr:graphicFrame macro="">
      <xdr:nvGraphicFramePr>
        <xdr:cNvPr id="367477" name="グラフ 3">
          <a:extLst>
            <a:ext uri="{FF2B5EF4-FFF2-40B4-BE49-F238E27FC236}">
              <a16:creationId xmlns:a16="http://schemas.microsoft.com/office/drawing/2014/main" id="{00000000-0008-0000-1D00-0000759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0.85843</cdr:x>
      <cdr:y>0.76585</cdr:y>
    </cdr:from>
    <cdr:to>
      <cdr:x>0.89458</cdr:x>
      <cdr:y>0.8439</cdr:y>
    </cdr:to>
    <cdr:sp macro="" textlink="">
      <cdr:nvSpPr>
        <cdr:cNvPr id="3" name="正方形/長方形 2"/>
        <cdr:cNvSpPr/>
      </cdr:nvSpPr>
      <cdr:spPr>
        <a:xfrm xmlns:a="http://schemas.openxmlformats.org/drawingml/2006/main">
          <a:off x="5429250" y="1495425"/>
          <a:ext cx="228601" cy="152400"/>
        </a:xfrm>
        <a:prstGeom xmlns:a="http://schemas.openxmlformats.org/drawingml/2006/main" prst="rect">
          <a:avLst/>
        </a:prstGeom>
        <a:solidFill xmlns:a="http://schemas.openxmlformats.org/drawingml/2006/main">
          <a:sysClr val="window" lastClr="FFFFFF"/>
        </a:solidFill>
        <a:ln xmlns:a="http://schemas.openxmlformats.org/drawingml/2006/main" w="9525">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dr:relSizeAnchor xmlns:cdr="http://schemas.openxmlformats.org/drawingml/2006/chartDrawing">
    <cdr:from>
      <cdr:x>0.85141</cdr:x>
      <cdr:y>0.75772</cdr:y>
    </cdr:from>
    <cdr:to>
      <cdr:x>0.91165</cdr:x>
      <cdr:y>0.86504</cdr:y>
    </cdr:to>
    <cdr:sp macro="" textlink="">
      <cdr:nvSpPr>
        <cdr:cNvPr id="2" name="テキスト ボックス 1"/>
        <cdr:cNvSpPr txBox="1"/>
      </cdr:nvSpPr>
      <cdr:spPr>
        <a:xfrm xmlns:a="http://schemas.openxmlformats.org/drawingml/2006/main">
          <a:off x="5384800" y="1479550"/>
          <a:ext cx="381001" cy="20955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700"/>
            <a:t>1.5%</a:t>
          </a:r>
          <a:endParaRPr lang="ja-JP" altLang="en-US" sz="700"/>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57150</xdr:colOff>
      <xdr:row>18</xdr:row>
      <xdr:rowOff>38100</xdr:rowOff>
    </xdr:from>
    <xdr:to>
      <xdr:col>26</xdr:col>
      <xdr:colOff>152400</xdr:colOff>
      <xdr:row>46</xdr:row>
      <xdr:rowOff>76200</xdr:rowOff>
    </xdr:to>
    <xdr:graphicFrame macro="">
      <xdr:nvGraphicFramePr>
        <xdr:cNvPr id="2" name="グラフ 2">
          <a:extLst>
            <a:ext uri="{FF2B5EF4-FFF2-40B4-BE49-F238E27FC236}">
              <a16:creationId xmlns:a16="http://schemas.microsoft.com/office/drawing/2014/main" id="{89BE975F-AA9B-4CFE-AD8F-27839350B3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47</xdr:row>
      <xdr:rowOff>0</xdr:rowOff>
    </xdr:from>
    <xdr:to>
      <xdr:col>26</xdr:col>
      <xdr:colOff>180975</xdr:colOff>
      <xdr:row>61</xdr:row>
      <xdr:rowOff>85725</xdr:rowOff>
    </xdr:to>
    <xdr:graphicFrame macro="">
      <xdr:nvGraphicFramePr>
        <xdr:cNvPr id="3" name="グラフ 3">
          <a:extLst>
            <a:ext uri="{FF2B5EF4-FFF2-40B4-BE49-F238E27FC236}">
              <a16:creationId xmlns:a16="http://schemas.microsoft.com/office/drawing/2014/main" id="{98AC0C21-E361-4FE6-986F-80CD68186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19050</xdr:colOff>
      <xdr:row>2</xdr:row>
      <xdr:rowOff>47625</xdr:rowOff>
    </xdr:from>
    <xdr:to>
      <xdr:col>26</xdr:col>
      <xdr:colOff>152400</xdr:colOff>
      <xdr:row>16</xdr:row>
      <xdr:rowOff>114300</xdr:rowOff>
    </xdr:to>
    <xdr:graphicFrame macro="">
      <xdr:nvGraphicFramePr>
        <xdr:cNvPr id="4" name="グラフ 1">
          <a:extLst>
            <a:ext uri="{FF2B5EF4-FFF2-40B4-BE49-F238E27FC236}">
              <a16:creationId xmlns:a16="http://schemas.microsoft.com/office/drawing/2014/main" id="{C936E93D-4C77-4F6B-B049-9977BD8A15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0.85843</cdr:x>
      <cdr:y>0.76585</cdr:y>
    </cdr:from>
    <cdr:to>
      <cdr:x>0.89458</cdr:x>
      <cdr:y>0.8439</cdr:y>
    </cdr:to>
    <cdr:sp macro="" textlink="">
      <cdr:nvSpPr>
        <cdr:cNvPr id="3" name="正方形/長方形 2"/>
        <cdr:cNvSpPr/>
      </cdr:nvSpPr>
      <cdr:spPr>
        <a:xfrm xmlns:a="http://schemas.openxmlformats.org/drawingml/2006/main">
          <a:off x="5429250" y="1495425"/>
          <a:ext cx="228601" cy="152400"/>
        </a:xfrm>
        <a:prstGeom xmlns:a="http://schemas.openxmlformats.org/drawingml/2006/main" prst="rect">
          <a:avLst/>
        </a:prstGeom>
        <a:solidFill xmlns:a="http://schemas.openxmlformats.org/drawingml/2006/main">
          <a:sysClr val="window" lastClr="FFFFFF"/>
        </a:solidFill>
        <a:ln xmlns:a="http://schemas.openxmlformats.org/drawingml/2006/main" w="9525">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dr:relSizeAnchor xmlns:cdr="http://schemas.openxmlformats.org/drawingml/2006/chartDrawing">
    <cdr:from>
      <cdr:x>0.85141</cdr:x>
      <cdr:y>0.75772</cdr:y>
    </cdr:from>
    <cdr:to>
      <cdr:x>0.91165</cdr:x>
      <cdr:y>0.86504</cdr:y>
    </cdr:to>
    <cdr:sp macro="" textlink="">
      <cdr:nvSpPr>
        <cdr:cNvPr id="2" name="テキスト ボックス 1"/>
        <cdr:cNvSpPr txBox="1"/>
      </cdr:nvSpPr>
      <cdr:spPr>
        <a:xfrm xmlns:a="http://schemas.openxmlformats.org/drawingml/2006/main">
          <a:off x="5384800" y="1479550"/>
          <a:ext cx="381001" cy="20955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700"/>
            <a:t>1.5%</a:t>
          </a:r>
          <a:endParaRPr lang="ja-JP" altLang="en-US" sz="700"/>
        </a:p>
      </cdr:txBody>
    </cdr:sp>
  </cdr:relSizeAnchor>
</c:userShapes>
</file>

<file path=xl/drawings/drawing7.xml><?xml version="1.0" encoding="utf-8"?>
<xdr:wsDr xmlns:xdr="http://schemas.openxmlformats.org/drawingml/2006/spreadsheetDrawing" xmlns:a="http://schemas.openxmlformats.org/drawingml/2006/main">
  <xdr:twoCellAnchor>
    <xdr:from>
      <xdr:col>13</xdr:col>
      <xdr:colOff>57150</xdr:colOff>
      <xdr:row>2</xdr:row>
      <xdr:rowOff>47625</xdr:rowOff>
    </xdr:from>
    <xdr:to>
      <xdr:col>26</xdr:col>
      <xdr:colOff>190500</xdr:colOff>
      <xdr:row>16</xdr:row>
      <xdr:rowOff>104775</xdr:rowOff>
    </xdr:to>
    <xdr:graphicFrame macro="">
      <xdr:nvGraphicFramePr>
        <xdr:cNvPr id="201587" name="グラフ 1">
          <a:extLst>
            <a:ext uri="{FF2B5EF4-FFF2-40B4-BE49-F238E27FC236}">
              <a16:creationId xmlns:a16="http://schemas.microsoft.com/office/drawing/2014/main" id="{00000000-0008-0000-0200-0000731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18</xdr:row>
      <xdr:rowOff>47625</xdr:rowOff>
    </xdr:from>
    <xdr:to>
      <xdr:col>26</xdr:col>
      <xdr:colOff>123825</xdr:colOff>
      <xdr:row>44</xdr:row>
      <xdr:rowOff>95250</xdr:rowOff>
    </xdr:to>
    <xdr:graphicFrame macro="">
      <xdr:nvGraphicFramePr>
        <xdr:cNvPr id="201588" name="グラフ 2">
          <a:extLst>
            <a:ext uri="{FF2B5EF4-FFF2-40B4-BE49-F238E27FC236}">
              <a16:creationId xmlns:a16="http://schemas.microsoft.com/office/drawing/2014/main" id="{00000000-0008-0000-0200-0000741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45</xdr:row>
      <xdr:rowOff>0</xdr:rowOff>
    </xdr:from>
    <xdr:to>
      <xdr:col>26</xdr:col>
      <xdr:colOff>171450</xdr:colOff>
      <xdr:row>60</xdr:row>
      <xdr:rowOff>85725</xdr:rowOff>
    </xdr:to>
    <xdr:graphicFrame macro="">
      <xdr:nvGraphicFramePr>
        <xdr:cNvPr id="201589" name="グラフ 3">
          <a:extLst>
            <a:ext uri="{FF2B5EF4-FFF2-40B4-BE49-F238E27FC236}">
              <a16:creationId xmlns:a16="http://schemas.microsoft.com/office/drawing/2014/main" id="{00000000-0008-0000-0200-0000751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19050</xdr:colOff>
      <xdr:row>2</xdr:row>
      <xdr:rowOff>28575</xdr:rowOff>
    </xdr:from>
    <xdr:to>
      <xdr:col>26</xdr:col>
      <xdr:colOff>171450</xdr:colOff>
      <xdr:row>14</xdr:row>
      <xdr:rowOff>85725</xdr:rowOff>
    </xdr:to>
    <xdr:graphicFrame macro="">
      <xdr:nvGraphicFramePr>
        <xdr:cNvPr id="205684" name="グラフ 1">
          <a:extLst>
            <a:ext uri="{FF2B5EF4-FFF2-40B4-BE49-F238E27FC236}">
              <a16:creationId xmlns:a16="http://schemas.microsoft.com/office/drawing/2014/main" id="{00000000-0008-0000-0300-0000742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16</xdr:row>
      <xdr:rowOff>47625</xdr:rowOff>
    </xdr:from>
    <xdr:to>
      <xdr:col>26</xdr:col>
      <xdr:colOff>180975</xdr:colOff>
      <xdr:row>43</xdr:row>
      <xdr:rowOff>114300</xdr:rowOff>
    </xdr:to>
    <xdr:graphicFrame macro="">
      <xdr:nvGraphicFramePr>
        <xdr:cNvPr id="205685" name="グラフ 2">
          <a:extLst>
            <a:ext uri="{FF2B5EF4-FFF2-40B4-BE49-F238E27FC236}">
              <a16:creationId xmlns:a16="http://schemas.microsoft.com/office/drawing/2014/main" id="{00000000-0008-0000-0300-0000752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44</xdr:row>
      <xdr:rowOff>38100</xdr:rowOff>
    </xdr:from>
    <xdr:to>
      <xdr:col>26</xdr:col>
      <xdr:colOff>180975</xdr:colOff>
      <xdr:row>64</xdr:row>
      <xdr:rowOff>28575</xdr:rowOff>
    </xdr:to>
    <xdr:graphicFrame macro="">
      <xdr:nvGraphicFramePr>
        <xdr:cNvPr id="205686" name="グラフ 4">
          <a:extLst>
            <a:ext uri="{FF2B5EF4-FFF2-40B4-BE49-F238E27FC236}">
              <a16:creationId xmlns:a16="http://schemas.microsoft.com/office/drawing/2014/main" id="{00000000-0008-0000-0300-0000762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47</xdr:row>
      <xdr:rowOff>38100</xdr:rowOff>
    </xdr:from>
    <xdr:to>
      <xdr:col>26</xdr:col>
      <xdr:colOff>190500</xdr:colOff>
      <xdr:row>63</xdr:row>
      <xdr:rowOff>76200</xdr:rowOff>
    </xdr:to>
    <xdr:graphicFrame macro="">
      <xdr:nvGraphicFramePr>
        <xdr:cNvPr id="209786" name="グラフ 1027">
          <a:extLst>
            <a:ext uri="{FF2B5EF4-FFF2-40B4-BE49-F238E27FC236}">
              <a16:creationId xmlns:a16="http://schemas.microsoft.com/office/drawing/2014/main" id="{00000000-0008-0000-0400-00007A3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2</xdr:row>
      <xdr:rowOff>28575</xdr:rowOff>
    </xdr:from>
    <xdr:to>
      <xdr:col>26</xdr:col>
      <xdr:colOff>190500</xdr:colOff>
      <xdr:row>11</xdr:row>
      <xdr:rowOff>142875</xdr:rowOff>
    </xdr:to>
    <xdr:graphicFrame macro="">
      <xdr:nvGraphicFramePr>
        <xdr:cNvPr id="209787" name="グラフ 1032">
          <a:extLst>
            <a:ext uri="{FF2B5EF4-FFF2-40B4-BE49-F238E27FC236}">
              <a16:creationId xmlns:a16="http://schemas.microsoft.com/office/drawing/2014/main" id="{00000000-0008-0000-0400-00007B3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13</xdr:row>
      <xdr:rowOff>47625</xdr:rowOff>
    </xdr:from>
    <xdr:to>
      <xdr:col>26</xdr:col>
      <xdr:colOff>190500</xdr:colOff>
      <xdr:row>47</xdr:row>
      <xdr:rowOff>9525</xdr:rowOff>
    </xdr:to>
    <xdr:graphicFrame macro="">
      <xdr:nvGraphicFramePr>
        <xdr:cNvPr id="209788" name="グラフ 1033">
          <a:extLst>
            <a:ext uri="{FF2B5EF4-FFF2-40B4-BE49-F238E27FC236}">
              <a16:creationId xmlns:a16="http://schemas.microsoft.com/office/drawing/2014/main" id="{00000000-0008-0000-0400-00007C3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1.xml"/><Relationship Id="rId1" Type="http://schemas.openxmlformats.org/officeDocument/2006/relationships/printerSettings" Target="../printerSettings/printerSettings18.bin"/><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C000"/>
  </sheetPr>
  <dimension ref="A1:BL69"/>
  <sheetViews>
    <sheetView showGridLines="0" tabSelected="1" view="pageBreakPreview" zoomScaleNormal="100" zoomScaleSheetLayoutView="100" workbookViewId="0">
      <selection activeCell="B3" sqref="B3:AA7"/>
    </sheetView>
  </sheetViews>
  <sheetFormatPr defaultColWidth="10.33203125" defaultRowHeight="9.6"/>
  <cols>
    <col min="1" max="26" width="3.5546875" style="338" customWidth="1"/>
    <col min="27" max="27" width="4.33203125" style="338" customWidth="1"/>
    <col min="28" max="28" width="1.6640625" style="338" customWidth="1"/>
    <col min="29" max="29" width="14.6640625" style="338" customWidth="1"/>
    <col min="30" max="32" width="7.33203125" style="338" customWidth="1"/>
    <col min="33" max="33" width="1.6640625" style="338" customWidth="1"/>
    <col min="34" max="34" width="14.6640625" style="338" customWidth="1"/>
    <col min="35" max="38" width="7.33203125" style="338" customWidth="1"/>
    <col min="39" max="39" width="15.88671875" style="338" bestFit="1" customWidth="1"/>
    <col min="40" max="40" width="7.109375" style="338" bestFit="1" customWidth="1"/>
    <col min="41" max="41" width="5.44140625" style="338" bestFit="1" customWidth="1"/>
    <col min="42" max="43" width="7.109375" style="338" bestFit="1" customWidth="1"/>
    <col min="44" max="44" width="8.33203125" style="338" bestFit="1" customWidth="1"/>
    <col min="45" max="45" width="5.44140625" style="338" bestFit="1" customWidth="1"/>
    <col min="46" max="53" width="5.44140625" style="338" customWidth="1"/>
    <col min="54" max="54" width="1.6640625" style="338" customWidth="1"/>
    <col min="55" max="55" width="14.6640625" style="338" customWidth="1"/>
    <col min="56" max="58" width="6.44140625" style="338" customWidth="1"/>
    <col min="59" max="59" width="1.6640625" style="338" customWidth="1"/>
    <col min="60" max="60" width="14.6640625" style="338" customWidth="1"/>
    <col min="61" max="64" width="6.44140625" style="338" customWidth="1"/>
    <col min="65" max="16384" width="10.33203125" style="338"/>
  </cols>
  <sheetData>
    <row r="1" spans="1:64" ht="21" customHeight="1" thickBot="1">
      <c r="A1" s="932">
        <v>25</v>
      </c>
      <c r="B1" s="932"/>
      <c r="C1" s="496" t="s">
        <v>181</v>
      </c>
      <c r="D1" s="496"/>
      <c r="E1" s="496"/>
      <c r="F1" s="496"/>
      <c r="G1" s="496"/>
      <c r="H1" s="496"/>
      <c r="I1" s="496"/>
      <c r="J1" s="496"/>
      <c r="K1" s="496"/>
      <c r="L1" s="496"/>
      <c r="M1" s="496"/>
      <c r="N1" s="496"/>
      <c r="O1" s="496"/>
      <c r="P1" s="496"/>
      <c r="Q1" s="496"/>
      <c r="R1" s="496"/>
      <c r="S1" s="496"/>
      <c r="T1" s="496"/>
      <c r="U1" s="496"/>
      <c r="V1" s="938" t="s">
        <v>853</v>
      </c>
      <c r="W1" s="939"/>
      <c r="X1" s="939"/>
      <c r="Y1" s="939"/>
      <c r="Z1" s="939"/>
      <c r="AA1" s="939"/>
      <c r="AC1" s="338" t="s">
        <v>459</v>
      </c>
      <c r="BC1" s="338" t="s">
        <v>252</v>
      </c>
    </row>
    <row r="3" spans="1:64" ht="10.5" customHeight="1">
      <c r="B3" s="937" t="s">
        <v>979</v>
      </c>
      <c r="C3" s="937"/>
      <c r="D3" s="937"/>
      <c r="E3" s="937"/>
      <c r="F3" s="937"/>
      <c r="G3" s="937"/>
      <c r="H3" s="937"/>
      <c r="I3" s="937"/>
      <c r="J3" s="937"/>
      <c r="K3" s="937"/>
      <c r="L3" s="937"/>
      <c r="M3" s="937"/>
      <c r="N3" s="937"/>
      <c r="O3" s="937"/>
      <c r="P3" s="937"/>
      <c r="Q3" s="937"/>
      <c r="R3" s="937"/>
      <c r="S3" s="937"/>
      <c r="T3" s="937"/>
      <c r="U3" s="937"/>
      <c r="V3" s="937"/>
      <c r="W3" s="937"/>
      <c r="X3" s="937"/>
      <c r="Y3" s="937"/>
      <c r="Z3" s="937"/>
      <c r="AA3" s="937"/>
      <c r="AC3" s="338" t="s">
        <v>182</v>
      </c>
      <c r="AH3" s="338" t="s">
        <v>96</v>
      </c>
      <c r="AN3" s="338" t="s">
        <v>670</v>
      </c>
      <c r="BC3" s="338" t="s">
        <v>182</v>
      </c>
      <c r="BH3" s="338" t="s">
        <v>96</v>
      </c>
    </row>
    <row r="4" spans="1:64" ht="11.25" customHeight="1" thickBot="1">
      <c r="B4" s="937"/>
      <c r="C4" s="937"/>
      <c r="D4" s="937"/>
      <c r="E4" s="937"/>
      <c r="F4" s="937"/>
      <c r="G4" s="937"/>
      <c r="H4" s="937"/>
      <c r="I4" s="937"/>
      <c r="J4" s="937"/>
      <c r="K4" s="937"/>
      <c r="L4" s="937"/>
      <c r="M4" s="937"/>
      <c r="N4" s="937"/>
      <c r="O4" s="937"/>
      <c r="P4" s="937"/>
      <c r="Q4" s="937"/>
      <c r="R4" s="937"/>
      <c r="S4" s="937"/>
      <c r="T4" s="937"/>
      <c r="U4" s="937"/>
      <c r="V4" s="937"/>
      <c r="W4" s="937"/>
      <c r="X4" s="937"/>
      <c r="Y4" s="937"/>
      <c r="Z4" s="937"/>
      <c r="AA4" s="937"/>
      <c r="AN4" s="338" t="str">
        <f>CONCATENATE("定年制の有無について、「あり」と回答した事業所は全体で",TEXT(AD6,"0.0％"),"となった。")</f>
        <v>定年制の有無について、「あり」と回答した事業所は全体で58.6%となった。</v>
      </c>
    </row>
    <row r="5" spans="1:64" ht="11.25" customHeight="1" thickBot="1">
      <c r="B5" s="937"/>
      <c r="C5" s="937"/>
      <c r="D5" s="937"/>
      <c r="E5" s="937"/>
      <c r="F5" s="937"/>
      <c r="G5" s="937"/>
      <c r="H5" s="937"/>
      <c r="I5" s="937"/>
      <c r="J5" s="937"/>
      <c r="K5" s="937"/>
      <c r="L5" s="937"/>
      <c r="M5" s="937"/>
      <c r="N5" s="937"/>
      <c r="O5" s="937"/>
      <c r="P5" s="937"/>
      <c r="Q5" s="937"/>
      <c r="R5" s="937"/>
      <c r="S5" s="937"/>
      <c r="T5" s="937"/>
      <c r="U5" s="937"/>
      <c r="V5" s="937"/>
      <c r="W5" s="937"/>
      <c r="X5" s="937"/>
      <c r="Y5" s="937"/>
      <c r="Z5" s="937"/>
      <c r="AA5" s="937"/>
      <c r="AC5" s="579"/>
      <c r="AD5" s="581" t="s">
        <v>123</v>
      </c>
      <c r="AE5" s="581" t="s">
        <v>124</v>
      </c>
      <c r="AF5" s="581" t="s">
        <v>23</v>
      </c>
      <c r="AH5" s="579"/>
      <c r="AI5" s="581" t="s">
        <v>123</v>
      </c>
      <c r="AJ5" s="581" t="s">
        <v>124</v>
      </c>
      <c r="AK5" s="581" t="s">
        <v>23</v>
      </c>
      <c r="AL5" s="584" t="s">
        <v>554</v>
      </c>
      <c r="AN5" s="338" t="s">
        <v>671</v>
      </c>
      <c r="AP5" s="799" t="s">
        <v>672</v>
      </c>
      <c r="AQ5" s="799" t="s">
        <v>673</v>
      </c>
      <c r="AR5" s="799" t="s">
        <v>674</v>
      </c>
      <c r="AS5" s="338" t="s">
        <v>675</v>
      </c>
      <c r="BC5" s="409"/>
      <c r="BD5" s="344" t="s">
        <v>123</v>
      </c>
      <c r="BE5" s="341" t="s">
        <v>124</v>
      </c>
      <c r="BF5" s="342" t="s">
        <v>23</v>
      </c>
      <c r="BH5" s="409"/>
      <c r="BI5" s="344" t="s">
        <v>123</v>
      </c>
      <c r="BJ5" s="341" t="s">
        <v>124</v>
      </c>
      <c r="BK5" s="345" t="s">
        <v>23</v>
      </c>
      <c r="BL5" s="346" t="s">
        <v>554</v>
      </c>
    </row>
    <row r="6" spans="1:64" ht="11.25" customHeight="1" thickBot="1">
      <c r="B6" s="937"/>
      <c r="C6" s="937"/>
      <c r="D6" s="937"/>
      <c r="E6" s="937"/>
      <c r="F6" s="937"/>
      <c r="G6" s="937"/>
      <c r="H6" s="937"/>
      <c r="I6" s="937"/>
      <c r="J6" s="937"/>
      <c r="K6" s="937"/>
      <c r="L6" s="937"/>
      <c r="M6" s="937"/>
      <c r="N6" s="937"/>
      <c r="O6" s="937"/>
      <c r="P6" s="937"/>
      <c r="Q6" s="937"/>
      <c r="R6" s="937"/>
      <c r="S6" s="937"/>
      <c r="T6" s="937"/>
      <c r="U6" s="937"/>
      <c r="V6" s="937"/>
      <c r="W6" s="937"/>
      <c r="X6" s="937"/>
      <c r="Y6" s="937"/>
      <c r="Z6" s="937"/>
      <c r="AA6" s="937"/>
      <c r="AC6" s="581" t="s">
        <v>556</v>
      </c>
      <c r="AD6" s="702">
        <f>BD6</f>
        <v>0.58623771224307419</v>
      </c>
      <c r="AE6" s="702">
        <f>BE6</f>
        <v>0.38427167113494193</v>
      </c>
      <c r="AF6" s="702">
        <f>BF6</f>
        <v>2.9490616621983913E-2</v>
      </c>
      <c r="AH6" s="581" t="s">
        <v>556</v>
      </c>
      <c r="AI6" s="699">
        <f>BI6</f>
        <v>656</v>
      </c>
      <c r="AJ6" s="699">
        <f>BJ6</f>
        <v>430</v>
      </c>
      <c r="AK6" s="699">
        <f>BK6</f>
        <v>33</v>
      </c>
      <c r="AL6" s="703">
        <f>+SUM(AI6:AK6)</f>
        <v>1119</v>
      </c>
      <c r="AN6" s="338" t="s">
        <v>698</v>
      </c>
      <c r="AP6" s="799" t="s">
        <v>677</v>
      </c>
      <c r="AQ6" s="799" t="s">
        <v>695</v>
      </c>
      <c r="AR6" s="799" t="s">
        <v>686</v>
      </c>
      <c r="AS6" s="338" t="s">
        <v>699</v>
      </c>
      <c r="BC6" s="347" t="s">
        <v>556</v>
      </c>
      <c r="BD6" s="412">
        <f>+BI6/$BL6</f>
        <v>0.58623771224307419</v>
      </c>
      <c r="BE6" s="413">
        <f>+BJ6/$BL6</f>
        <v>0.38427167113494193</v>
      </c>
      <c r="BF6" s="414">
        <f>+BK6/$BL6</f>
        <v>2.9490616621983913E-2</v>
      </c>
      <c r="BH6" s="339" t="s">
        <v>556</v>
      </c>
      <c r="BI6" s="415">
        <f>+集計・資料①!BQ32</f>
        <v>656</v>
      </c>
      <c r="BJ6" s="416">
        <f>+集計・資料①!BR32</f>
        <v>430</v>
      </c>
      <c r="BK6" s="417">
        <f>+集計・資料①!BS32</f>
        <v>33</v>
      </c>
      <c r="BL6" s="418">
        <f>+SUM(BI6:BK6)</f>
        <v>1119</v>
      </c>
    </row>
    <row r="7" spans="1:64" ht="17.25" customHeight="1">
      <c r="B7" s="937"/>
      <c r="C7" s="937"/>
      <c r="D7" s="937"/>
      <c r="E7" s="937"/>
      <c r="F7" s="937"/>
      <c r="G7" s="937"/>
      <c r="H7" s="937"/>
      <c r="I7" s="937"/>
      <c r="J7" s="937"/>
      <c r="K7" s="937"/>
      <c r="L7" s="937"/>
      <c r="M7" s="937"/>
      <c r="N7" s="937"/>
      <c r="O7" s="937"/>
      <c r="P7" s="937"/>
      <c r="Q7" s="937"/>
      <c r="R7" s="937"/>
      <c r="S7" s="937"/>
      <c r="T7" s="937"/>
      <c r="U7" s="937"/>
      <c r="V7" s="937"/>
      <c r="W7" s="937"/>
      <c r="X7" s="937"/>
      <c r="Y7" s="937"/>
      <c r="Z7" s="937"/>
      <c r="AA7" s="937"/>
      <c r="AP7" s="799" t="s">
        <v>693</v>
      </c>
      <c r="AQ7" s="799"/>
      <c r="AR7" s="799"/>
      <c r="AS7" s="338" t="s">
        <v>700</v>
      </c>
    </row>
    <row r="8" spans="1:64" ht="13.5" customHeight="1">
      <c r="B8" s="338" t="s">
        <v>55</v>
      </c>
      <c r="C8" s="506"/>
      <c r="D8" s="506"/>
      <c r="E8" s="506"/>
      <c r="F8" s="506"/>
      <c r="G8" s="506"/>
      <c r="H8" s="506"/>
      <c r="I8" s="506"/>
      <c r="J8" s="506"/>
      <c r="K8" s="506"/>
      <c r="L8" s="506"/>
      <c r="M8" s="506"/>
      <c r="O8" s="406"/>
      <c r="P8" s="407"/>
      <c r="Q8" s="407"/>
      <c r="R8" s="407"/>
      <c r="S8" s="407"/>
      <c r="T8" s="407"/>
      <c r="U8" s="407"/>
      <c r="V8" s="407"/>
      <c r="W8" s="407"/>
      <c r="X8" s="407"/>
      <c r="Y8" s="407"/>
      <c r="Z8" s="407"/>
      <c r="AA8" s="408"/>
      <c r="AC8" s="338" t="s">
        <v>183</v>
      </c>
      <c r="AH8" s="338" t="s">
        <v>97</v>
      </c>
      <c r="AN8" s="338" t="str">
        <f>CONCATENATE(AN6,AP6,AQ6,AR6,AS6,AP7,AQ7,AR7,AS7)</f>
        <v>業種別では、「情報通信業」「教育・学習支援業」「運輸業」において、定年制の導入率が高いが、「飲食店・宿泊業」は低い。</v>
      </c>
      <c r="BC8" s="338" t="s">
        <v>183</v>
      </c>
      <c r="BH8" s="338" t="s">
        <v>97</v>
      </c>
    </row>
    <row r="9" spans="1:64" ht="13.5" customHeight="1" thickBot="1">
      <c r="B9" s="506"/>
      <c r="C9" s="506"/>
      <c r="D9" s="506"/>
      <c r="E9" s="506"/>
      <c r="F9" s="506"/>
      <c r="G9" s="506"/>
      <c r="H9" s="506"/>
      <c r="I9" s="506"/>
      <c r="J9" s="506"/>
      <c r="K9" s="506"/>
      <c r="L9" s="506"/>
      <c r="M9" s="506"/>
      <c r="O9" s="410"/>
      <c r="P9" s="389"/>
      <c r="Q9" s="389"/>
      <c r="R9" s="389"/>
      <c r="S9" s="389"/>
      <c r="T9" s="389"/>
      <c r="U9" s="389"/>
      <c r="V9" s="389"/>
      <c r="W9" s="389"/>
      <c r="X9" s="389"/>
      <c r="Y9" s="389"/>
      <c r="Z9" s="389"/>
      <c r="AA9" s="411"/>
      <c r="AN9" s="338" t="s">
        <v>678</v>
      </c>
    </row>
    <row r="10" spans="1:64" ht="12.75" customHeight="1" thickBot="1">
      <c r="B10" s="935" t="s">
        <v>547</v>
      </c>
      <c r="C10" s="935"/>
      <c r="D10" s="935"/>
      <c r="E10" s="935"/>
      <c r="F10" s="940">
        <f>+集計・資料①!BT32</f>
        <v>62.696902654867259</v>
      </c>
      <c r="G10" s="940"/>
      <c r="H10" s="934" t="s">
        <v>544</v>
      </c>
      <c r="I10" s="934"/>
      <c r="J10" s="934"/>
      <c r="K10" s="934"/>
      <c r="L10" s="931">
        <f>+集計・資料①!BT18</f>
        <v>61.25</v>
      </c>
      <c r="M10" s="931"/>
      <c r="O10" s="410"/>
      <c r="P10" s="389"/>
      <c r="Q10" s="389"/>
      <c r="R10" s="389"/>
      <c r="S10" s="389"/>
      <c r="T10" s="389"/>
      <c r="U10" s="389"/>
      <c r="V10" s="389"/>
      <c r="W10" s="389"/>
      <c r="X10" s="389"/>
      <c r="Y10" s="389"/>
      <c r="Z10" s="389"/>
      <c r="AA10" s="411"/>
      <c r="AC10" s="582" t="s">
        <v>548</v>
      </c>
      <c r="AD10" s="583" t="s">
        <v>123</v>
      </c>
      <c r="AE10" s="583" t="s">
        <v>124</v>
      </c>
      <c r="AF10" s="583" t="s">
        <v>23</v>
      </c>
      <c r="AH10" s="584" t="s">
        <v>548</v>
      </c>
      <c r="AI10" s="581" t="s">
        <v>123</v>
      </c>
      <c r="AJ10" s="581" t="s">
        <v>124</v>
      </c>
      <c r="AK10" s="581" t="s">
        <v>23</v>
      </c>
      <c r="AL10" s="584" t="s">
        <v>554</v>
      </c>
      <c r="AN10" s="338" t="s">
        <v>976</v>
      </c>
      <c r="BC10" s="419" t="s">
        <v>548</v>
      </c>
      <c r="BD10" s="420" t="s">
        <v>123</v>
      </c>
      <c r="BE10" s="421" t="s">
        <v>124</v>
      </c>
      <c r="BF10" s="422" t="s">
        <v>23</v>
      </c>
      <c r="BH10" s="44" t="s">
        <v>548</v>
      </c>
      <c r="BI10" s="340" t="s">
        <v>123</v>
      </c>
      <c r="BJ10" s="341" t="s">
        <v>124</v>
      </c>
      <c r="BK10" s="345" t="s">
        <v>23</v>
      </c>
      <c r="BL10" s="346" t="s">
        <v>554</v>
      </c>
    </row>
    <row r="11" spans="1:64" ht="12.75" customHeight="1">
      <c r="B11" s="934" t="s">
        <v>546</v>
      </c>
      <c r="C11" s="934"/>
      <c r="D11" s="934"/>
      <c r="E11" s="934"/>
      <c r="F11" s="936">
        <f>+集計・資料①!BT30</f>
        <v>63.379746835443036</v>
      </c>
      <c r="G11" s="936"/>
      <c r="H11" s="934" t="s">
        <v>539</v>
      </c>
      <c r="I11" s="934"/>
      <c r="J11" s="934"/>
      <c r="K11" s="934"/>
      <c r="L11" s="933">
        <f>+集計・資料①!BT16</f>
        <v>62.5</v>
      </c>
      <c r="M11" s="933"/>
      <c r="O11" s="410"/>
      <c r="P11" s="389"/>
      <c r="Q11" s="389"/>
      <c r="R11" s="389"/>
      <c r="S11" s="389"/>
      <c r="T11" s="389"/>
      <c r="U11" s="389"/>
      <c r="V11" s="389"/>
      <c r="W11" s="389"/>
      <c r="X11" s="389"/>
      <c r="Y11" s="389"/>
      <c r="Z11" s="389"/>
      <c r="AA11" s="411"/>
      <c r="AC11" s="575" t="s">
        <v>398</v>
      </c>
      <c r="AD11" s="877">
        <f>BD23</f>
        <v>0.59907834101382484</v>
      </c>
      <c r="AE11" s="698">
        <f>BE23</f>
        <v>0.3686635944700461</v>
      </c>
      <c r="AF11" s="698">
        <f>BF23</f>
        <v>3.2258064516129031E-2</v>
      </c>
      <c r="AH11" s="575" t="s">
        <v>398</v>
      </c>
      <c r="AI11" s="699">
        <f>BI23</f>
        <v>130</v>
      </c>
      <c r="AJ11" s="699">
        <f>BJ23</f>
        <v>80</v>
      </c>
      <c r="AK11" s="699">
        <f>BK23</f>
        <v>7</v>
      </c>
      <c r="AL11" s="699">
        <f>BL23</f>
        <v>217</v>
      </c>
      <c r="AN11" s="800" t="s">
        <v>679</v>
      </c>
      <c r="AO11" s="801"/>
      <c r="AP11" s="801"/>
      <c r="AQ11" s="801"/>
      <c r="AR11" s="801"/>
      <c r="AS11" s="801"/>
      <c r="AT11" s="801"/>
      <c r="AU11" s="801"/>
      <c r="AV11" s="801"/>
      <c r="AW11" s="801"/>
      <c r="AX11" s="801"/>
      <c r="AY11" s="801"/>
      <c r="BC11" s="423" t="s">
        <v>555</v>
      </c>
      <c r="BD11" s="424" t="e">
        <f t="shared" ref="BD11:BD23" si="0">+BI11/$BL11</f>
        <v>#DIV/0!</v>
      </c>
      <c r="BE11" s="425" t="e">
        <f t="shared" ref="BE11:BE23" si="1">+BJ11/$BL11</f>
        <v>#DIV/0!</v>
      </c>
      <c r="BF11" s="426" t="e">
        <f t="shared" ref="BF11:BF23" si="2">+BK11/$BL11</f>
        <v>#DIV/0!</v>
      </c>
      <c r="BH11" s="46" t="s">
        <v>555</v>
      </c>
      <c r="BI11" s="367">
        <f>+集計・資料①!BQ6</f>
        <v>0</v>
      </c>
      <c r="BJ11" s="368">
        <f>+集計・資料①!BR6</f>
        <v>0</v>
      </c>
      <c r="BK11" s="369">
        <f>+集計・資料①!BS6</f>
        <v>0</v>
      </c>
      <c r="BL11" s="363">
        <f>+SUM(BI11:BK11)</f>
        <v>0</v>
      </c>
    </row>
    <row r="12" spans="1:64" ht="12.75" customHeight="1">
      <c r="B12" s="934" t="s">
        <v>545</v>
      </c>
      <c r="C12" s="934"/>
      <c r="D12" s="934"/>
      <c r="E12" s="934"/>
      <c r="F12" s="936">
        <f>+集計・資料①!BT28</f>
        <v>63.553846153846152</v>
      </c>
      <c r="G12" s="936"/>
      <c r="H12" s="934" t="s">
        <v>540</v>
      </c>
      <c r="I12" s="934"/>
      <c r="J12" s="934"/>
      <c r="K12" s="934"/>
      <c r="L12" s="933">
        <f>+集計・資料①!BT14</f>
        <v>62</v>
      </c>
      <c r="M12" s="933"/>
      <c r="O12" s="410"/>
      <c r="P12" s="389"/>
      <c r="Q12" s="389"/>
      <c r="R12" s="389"/>
      <c r="S12" s="389"/>
      <c r="T12" s="389"/>
      <c r="U12" s="389"/>
      <c r="V12" s="389"/>
      <c r="W12" s="389"/>
      <c r="X12" s="389"/>
      <c r="Y12" s="389"/>
      <c r="Z12" s="389"/>
      <c r="AA12" s="411"/>
      <c r="AC12" s="700" t="s">
        <v>399</v>
      </c>
      <c r="AD12" s="877">
        <f>BD22</f>
        <v>0.58974358974358976</v>
      </c>
      <c r="AE12" s="698">
        <f>BE22</f>
        <v>0.38461538461538464</v>
      </c>
      <c r="AF12" s="698">
        <f>BF22</f>
        <v>2.564102564102564E-2</v>
      </c>
      <c r="AH12" s="700" t="s">
        <v>399</v>
      </c>
      <c r="AI12" s="699">
        <f>BI22</f>
        <v>92</v>
      </c>
      <c r="AJ12" s="699">
        <f>BJ22</f>
        <v>60</v>
      </c>
      <c r="AK12" s="699">
        <f>BK22</f>
        <v>4</v>
      </c>
      <c r="AL12" s="699">
        <f>BL22</f>
        <v>156</v>
      </c>
      <c r="AN12" s="930" t="str">
        <f>CONCATENATE("　",AN4,CHAR(10),"　",AN8,CHAR(10),"　",AN10)</f>
        <v>　定年制の有無について、「あり」と回答した事業所は全体で58.6%となった。
　業種別では、「情報通信業」「教育・学習支援業」「運輸業」において、定年制の導入率が高いが、「飲食店・宿泊業」は低い。
　規模別では、規模が大きい事業所ほど定年制度がある割合が高く、「50～99人」の事業所では、定年制の導入率が95％を超えている。</v>
      </c>
      <c r="AO12" s="930"/>
      <c r="AP12" s="930"/>
      <c r="AQ12" s="930"/>
      <c r="AR12" s="930"/>
      <c r="AS12" s="930"/>
      <c r="AT12" s="930"/>
      <c r="AU12" s="930"/>
      <c r="AV12" s="930"/>
      <c r="AW12" s="930"/>
      <c r="AX12" s="930"/>
      <c r="AY12" s="930"/>
      <c r="BC12" s="390" t="s">
        <v>542</v>
      </c>
      <c r="BD12" s="364">
        <f t="shared" si="0"/>
        <v>0.58273381294964033</v>
      </c>
      <c r="BE12" s="365">
        <f t="shared" si="1"/>
        <v>0.41007194244604317</v>
      </c>
      <c r="BF12" s="366">
        <f t="shared" si="2"/>
        <v>7.1942446043165471E-3</v>
      </c>
      <c r="BH12" s="8" t="s">
        <v>542</v>
      </c>
      <c r="BI12" s="380">
        <f>+集計・資料①!BQ8</f>
        <v>81</v>
      </c>
      <c r="BJ12" s="381">
        <f>+集計・資料①!BR8</f>
        <v>57</v>
      </c>
      <c r="BK12" s="382">
        <f>+集計・資料①!BS8</f>
        <v>1</v>
      </c>
      <c r="BL12" s="370">
        <f t="shared" ref="BL12:BL24" si="3">+SUM(BI12:BK12)</f>
        <v>139</v>
      </c>
    </row>
    <row r="13" spans="1:64" ht="12.75" customHeight="1">
      <c r="B13" s="934" t="s">
        <v>535</v>
      </c>
      <c r="C13" s="934"/>
      <c r="D13" s="934"/>
      <c r="E13" s="934"/>
      <c r="F13" s="936">
        <f>+集計・資料①!BT26</f>
        <v>61.428571428571431</v>
      </c>
      <c r="G13" s="936"/>
      <c r="H13" s="934" t="s">
        <v>541</v>
      </c>
      <c r="I13" s="934"/>
      <c r="J13" s="934"/>
      <c r="K13" s="934"/>
      <c r="L13" s="933">
        <f>+集計・資料①!BT12</f>
        <v>61.428571428571431</v>
      </c>
      <c r="M13" s="933"/>
      <c r="O13" s="410"/>
      <c r="P13" s="389"/>
      <c r="Q13" s="389"/>
      <c r="R13" s="389"/>
      <c r="S13" s="389"/>
      <c r="T13" s="389"/>
      <c r="U13" s="389"/>
      <c r="V13" s="389"/>
      <c r="W13" s="389"/>
      <c r="X13" s="389"/>
      <c r="Y13" s="389"/>
      <c r="Z13" s="389"/>
      <c r="AA13" s="411"/>
      <c r="AC13" s="575" t="s">
        <v>400</v>
      </c>
      <c r="AD13" s="927">
        <f>BD21</f>
        <v>0.90909090909090906</v>
      </c>
      <c r="AE13" s="698">
        <f>BE21</f>
        <v>9.0909090909090912E-2</v>
      </c>
      <c r="AF13" s="698">
        <f>BF21</f>
        <v>0</v>
      </c>
      <c r="AH13" s="575" t="s">
        <v>400</v>
      </c>
      <c r="AI13" s="699">
        <f>BI21</f>
        <v>10</v>
      </c>
      <c r="AJ13" s="699">
        <f>BJ21</f>
        <v>1</v>
      </c>
      <c r="AK13" s="699">
        <f>BK21</f>
        <v>0</v>
      </c>
      <c r="AL13" s="699">
        <f>BL21</f>
        <v>11</v>
      </c>
      <c r="AN13" s="930"/>
      <c r="AO13" s="930"/>
      <c r="AP13" s="930"/>
      <c r="AQ13" s="930"/>
      <c r="AR13" s="930"/>
      <c r="AS13" s="930"/>
      <c r="AT13" s="930"/>
      <c r="AU13" s="930"/>
      <c r="AV13" s="930"/>
      <c r="AW13" s="930"/>
      <c r="AX13" s="930"/>
      <c r="AY13" s="930"/>
      <c r="BC13" s="390" t="s">
        <v>543</v>
      </c>
      <c r="BD13" s="364">
        <f t="shared" si="0"/>
        <v>0.55882352941176472</v>
      </c>
      <c r="BE13" s="365">
        <f t="shared" si="1"/>
        <v>0.38970588235294118</v>
      </c>
      <c r="BF13" s="366">
        <f t="shared" si="2"/>
        <v>5.1470588235294115E-2</v>
      </c>
      <c r="BH13" s="8" t="s">
        <v>543</v>
      </c>
      <c r="BI13" s="380">
        <f>+集計・資料①!BQ10</f>
        <v>76</v>
      </c>
      <c r="BJ13" s="381">
        <f>+集計・資料①!BR10</f>
        <v>53</v>
      </c>
      <c r="BK13" s="382">
        <f>+集計・資料①!BS10</f>
        <v>7</v>
      </c>
      <c r="BL13" s="370">
        <f t="shared" si="3"/>
        <v>136</v>
      </c>
    </row>
    <row r="14" spans="1:64" ht="12.75" customHeight="1">
      <c r="B14" s="934" t="s">
        <v>536</v>
      </c>
      <c r="C14" s="934"/>
      <c r="D14" s="934"/>
      <c r="E14" s="934"/>
      <c r="F14" s="936">
        <f>+集計・資料①!BT24</f>
        <v>63</v>
      </c>
      <c r="G14" s="936"/>
      <c r="H14" s="934" t="s">
        <v>543</v>
      </c>
      <c r="I14" s="934"/>
      <c r="J14" s="934"/>
      <c r="K14" s="934"/>
      <c r="L14" s="933">
        <f>+集計・資料①!BT10</f>
        <v>62.963636363636361</v>
      </c>
      <c r="M14" s="933"/>
      <c r="O14" s="410"/>
      <c r="P14" s="389"/>
      <c r="Q14" s="389"/>
      <c r="R14" s="389"/>
      <c r="S14" s="389"/>
      <c r="T14" s="389"/>
      <c r="U14" s="389"/>
      <c r="V14" s="389"/>
      <c r="W14" s="389"/>
      <c r="X14" s="389"/>
      <c r="Y14" s="389"/>
      <c r="Z14" s="389"/>
      <c r="AA14" s="411"/>
      <c r="AC14" s="700" t="s">
        <v>401</v>
      </c>
      <c r="AD14" s="927">
        <f>BD20</f>
        <v>0.73913043478260865</v>
      </c>
      <c r="AE14" s="698">
        <f>BE20</f>
        <v>0.21739130434782608</v>
      </c>
      <c r="AF14" s="698">
        <f>BF20</f>
        <v>4.3478260869565216E-2</v>
      </c>
      <c r="AH14" s="700" t="s">
        <v>401</v>
      </c>
      <c r="AI14" s="699">
        <f>BI20</f>
        <v>17</v>
      </c>
      <c r="AJ14" s="699">
        <f>BJ20</f>
        <v>5</v>
      </c>
      <c r="AK14" s="699">
        <f>BK20</f>
        <v>1</v>
      </c>
      <c r="AL14" s="699">
        <f>BL20</f>
        <v>23</v>
      </c>
      <c r="AN14" s="930"/>
      <c r="AO14" s="930"/>
      <c r="AP14" s="930"/>
      <c r="AQ14" s="930"/>
      <c r="AR14" s="930"/>
      <c r="AS14" s="930"/>
      <c r="AT14" s="930"/>
      <c r="AU14" s="930"/>
      <c r="AV14" s="930"/>
      <c r="AW14" s="930"/>
      <c r="AX14" s="930"/>
      <c r="AY14" s="930"/>
      <c r="BC14" s="390" t="s">
        <v>541</v>
      </c>
      <c r="BD14" s="364">
        <f t="shared" si="0"/>
        <v>0.81481481481481477</v>
      </c>
      <c r="BE14" s="365">
        <f t="shared" si="1"/>
        <v>0.14814814814814814</v>
      </c>
      <c r="BF14" s="366">
        <f t="shared" si="2"/>
        <v>3.7037037037037035E-2</v>
      </c>
      <c r="BH14" s="8" t="s">
        <v>541</v>
      </c>
      <c r="BI14" s="380">
        <f>+集計・資料①!BQ12</f>
        <v>22</v>
      </c>
      <c r="BJ14" s="381">
        <f>+集計・資料①!BR12</f>
        <v>4</v>
      </c>
      <c r="BK14" s="382">
        <f>+集計・資料①!BS12</f>
        <v>1</v>
      </c>
      <c r="BL14" s="370">
        <f t="shared" si="3"/>
        <v>27</v>
      </c>
    </row>
    <row r="15" spans="1:64" ht="12.75" customHeight="1">
      <c r="B15" s="934" t="s">
        <v>537</v>
      </c>
      <c r="C15" s="934"/>
      <c r="D15" s="934"/>
      <c r="E15" s="934"/>
      <c r="F15" s="936">
        <f>+集計・資料①!BT22</f>
        <v>62.535211267605632</v>
      </c>
      <c r="G15" s="936"/>
      <c r="H15" s="934" t="s">
        <v>542</v>
      </c>
      <c r="I15" s="934"/>
      <c r="J15" s="934"/>
      <c r="K15" s="934"/>
      <c r="L15" s="933">
        <f>+集計・資料①!BT8</f>
        <v>62.306451612903224</v>
      </c>
      <c r="M15" s="933"/>
      <c r="O15" s="410"/>
      <c r="P15" s="389"/>
      <c r="Q15" s="389"/>
      <c r="R15" s="389"/>
      <c r="S15" s="389"/>
      <c r="T15" s="389"/>
      <c r="U15" s="389"/>
      <c r="V15" s="389"/>
      <c r="W15" s="389"/>
      <c r="X15" s="389"/>
      <c r="Y15" s="389"/>
      <c r="Z15" s="389"/>
      <c r="AA15" s="411"/>
      <c r="AC15" s="575" t="s">
        <v>402</v>
      </c>
      <c r="AD15" s="877">
        <f>BD19</f>
        <v>0.58659217877094971</v>
      </c>
      <c r="AE15" s="698">
        <f>BE19</f>
        <v>0.36312849162011174</v>
      </c>
      <c r="AF15" s="698">
        <f>BF19</f>
        <v>5.027932960893855E-2</v>
      </c>
      <c r="AH15" s="575" t="s">
        <v>402</v>
      </c>
      <c r="AI15" s="699">
        <f>BI19</f>
        <v>105</v>
      </c>
      <c r="AJ15" s="699">
        <f>BJ19</f>
        <v>65</v>
      </c>
      <c r="AK15" s="699">
        <f>BK19</f>
        <v>9</v>
      </c>
      <c r="AL15" s="699">
        <f>BL19</f>
        <v>179</v>
      </c>
      <c r="AN15" s="930"/>
      <c r="AO15" s="930"/>
      <c r="AP15" s="930"/>
      <c r="AQ15" s="930"/>
      <c r="AR15" s="930"/>
      <c r="AS15" s="930"/>
      <c r="AT15" s="930"/>
      <c r="AU15" s="930"/>
      <c r="AV15" s="930"/>
      <c r="AW15" s="930"/>
      <c r="AX15" s="930"/>
      <c r="AY15" s="930"/>
      <c r="BC15" s="390" t="s">
        <v>540</v>
      </c>
      <c r="BD15" s="364">
        <f t="shared" si="0"/>
        <v>0.6387096774193548</v>
      </c>
      <c r="BE15" s="365">
        <f t="shared" si="1"/>
        <v>0.35483870967741937</v>
      </c>
      <c r="BF15" s="366">
        <f t="shared" si="2"/>
        <v>6.4516129032258064E-3</v>
      </c>
      <c r="BH15" s="8" t="s">
        <v>540</v>
      </c>
      <c r="BI15" s="380">
        <f>+集計・資料①!BQ14</f>
        <v>99</v>
      </c>
      <c r="BJ15" s="381">
        <f>+集計・資料①!BR14</f>
        <v>55</v>
      </c>
      <c r="BK15" s="382">
        <f>+集計・資料①!BS14</f>
        <v>1</v>
      </c>
      <c r="BL15" s="370">
        <f t="shared" si="3"/>
        <v>155</v>
      </c>
    </row>
    <row r="16" spans="1:64" ht="12.75" customHeight="1">
      <c r="B16" s="934" t="s">
        <v>538</v>
      </c>
      <c r="C16" s="934"/>
      <c r="D16" s="934"/>
      <c r="E16" s="934"/>
      <c r="F16" s="936">
        <f>+集計・資料①!BT20</f>
        <v>61.333333333333336</v>
      </c>
      <c r="G16" s="936"/>
      <c r="H16" s="934" t="s">
        <v>555</v>
      </c>
      <c r="I16" s="934"/>
      <c r="J16" s="934"/>
      <c r="K16" s="934"/>
      <c r="L16" s="933" t="e">
        <f>+集計・資料①!BT6</f>
        <v>#DIV/0!</v>
      </c>
      <c r="M16" s="933"/>
      <c r="O16" s="410"/>
      <c r="P16" s="389"/>
      <c r="Q16" s="389"/>
      <c r="R16" s="389"/>
      <c r="S16" s="389"/>
      <c r="T16" s="389"/>
      <c r="U16" s="389"/>
      <c r="V16" s="389"/>
      <c r="W16" s="389"/>
      <c r="X16" s="389"/>
      <c r="Y16" s="389"/>
      <c r="Z16" s="389"/>
      <c r="AA16" s="411"/>
      <c r="AC16" s="700" t="s">
        <v>403</v>
      </c>
      <c r="AD16" s="877">
        <f>BD18</f>
        <v>0.55000000000000004</v>
      </c>
      <c r="AE16" s="707">
        <f>BE18</f>
        <v>0.45</v>
      </c>
      <c r="AF16" s="698">
        <f>BF18</f>
        <v>0</v>
      </c>
      <c r="AH16" s="700" t="s">
        <v>403</v>
      </c>
      <c r="AI16" s="699">
        <f>BI18</f>
        <v>11</v>
      </c>
      <c r="AJ16" s="699">
        <f>BJ18</f>
        <v>9</v>
      </c>
      <c r="AK16" s="699">
        <f>BK18</f>
        <v>0</v>
      </c>
      <c r="AL16" s="699">
        <f>BL18</f>
        <v>20</v>
      </c>
      <c r="AN16" s="930"/>
      <c r="AO16" s="930"/>
      <c r="AP16" s="930"/>
      <c r="AQ16" s="930"/>
      <c r="AR16" s="930"/>
      <c r="AS16" s="930"/>
      <c r="AT16" s="930"/>
      <c r="AU16" s="930"/>
      <c r="AV16" s="930"/>
      <c r="AW16" s="930"/>
      <c r="AX16" s="930"/>
      <c r="AY16" s="930"/>
      <c r="BC16" s="390" t="s">
        <v>539</v>
      </c>
      <c r="BD16" s="364">
        <f t="shared" si="0"/>
        <v>0.17073170731707318</v>
      </c>
      <c r="BE16" s="365">
        <f t="shared" si="1"/>
        <v>0.78048780487804881</v>
      </c>
      <c r="BF16" s="366">
        <f t="shared" si="2"/>
        <v>4.878048780487805E-2</v>
      </c>
      <c r="BH16" s="8" t="s">
        <v>539</v>
      </c>
      <c r="BI16" s="380">
        <f>+集計・資料①!BQ16</f>
        <v>7</v>
      </c>
      <c r="BJ16" s="381">
        <f>+集計・資料①!BR16</f>
        <v>32</v>
      </c>
      <c r="BK16" s="382">
        <f>+集計・資料①!BS16</f>
        <v>2</v>
      </c>
      <c r="BL16" s="370">
        <f t="shared" si="3"/>
        <v>41</v>
      </c>
    </row>
    <row r="17" spans="1:64" ht="12.75" customHeight="1">
      <c r="O17" s="410"/>
      <c r="P17" s="389"/>
      <c r="Q17" s="389"/>
      <c r="R17" s="389"/>
      <c r="S17" s="389"/>
      <c r="T17" s="389"/>
      <c r="U17" s="389"/>
      <c r="V17" s="389"/>
      <c r="W17" s="389"/>
      <c r="X17" s="389"/>
      <c r="Y17" s="389"/>
      <c r="Z17" s="389"/>
      <c r="AA17" s="411"/>
      <c r="AC17" s="575" t="s">
        <v>404</v>
      </c>
      <c r="AD17" s="877">
        <f>BD17</f>
        <v>0.4</v>
      </c>
      <c r="AE17" s="707">
        <f>BE17</f>
        <v>0.6</v>
      </c>
      <c r="AF17" s="698">
        <f>BF17</f>
        <v>0</v>
      </c>
      <c r="AH17" s="575" t="s">
        <v>404</v>
      </c>
      <c r="AI17" s="699">
        <f>BI17</f>
        <v>6</v>
      </c>
      <c r="AJ17" s="699">
        <f>BJ17</f>
        <v>9</v>
      </c>
      <c r="AK17" s="699">
        <f>BK17</f>
        <v>0</v>
      </c>
      <c r="AL17" s="699">
        <f>BL17</f>
        <v>15</v>
      </c>
      <c r="AN17" s="930"/>
      <c r="AO17" s="930"/>
      <c r="AP17" s="930"/>
      <c r="AQ17" s="930"/>
      <c r="AR17" s="930"/>
      <c r="AS17" s="930"/>
      <c r="AT17" s="930"/>
      <c r="AU17" s="930"/>
      <c r="AV17" s="930"/>
      <c r="AW17" s="930"/>
      <c r="AX17" s="930"/>
      <c r="AY17" s="930"/>
      <c r="BC17" s="390" t="s">
        <v>544</v>
      </c>
      <c r="BD17" s="364">
        <f t="shared" si="0"/>
        <v>0.4</v>
      </c>
      <c r="BE17" s="365">
        <f t="shared" si="1"/>
        <v>0.6</v>
      </c>
      <c r="BF17" s="366">
        <f t="shared" si="2"/>
        <v>0</v>
      </c>
      <c r="BH17" s="8" t="s">
        <v>544</v>
      </c>
      <c r="BI17" s="380">
        <f>+集計・資料①!BQ18</f>
        <v>6</v>
      </c>
      <c r="BJ17" s="381">
        <f>+集計・資料①!BR18</f>
        <v>9</v>
      </c>
      <c r="BK17" s="382">
        <f>+集計・資料①!BS18</f>
        <v>0</v>
      </c>
      <c r="BL17" s="370">
        <f t="shared" si="3"/>
        <v>15</v>
      </c>
    </row>
    <row r="18" spans="1:64" ht="12.75" customHeight="1">
      <c r="B18" s="941" t="s">
        <v>431</v>
      </c>
      <c r="C18" s="941"/>
      <c r="D18" s="941"/>
      <c r="E18" s="941"/>
      <c r="F18" s="933">
        <f>+集計・資料①!BT50</f>
        <v>63.745454545454542</v>
      </c>
      <c r="G18" s="933"/>
      <c r="H18" s="941" t="s">
        <v>428</v>
      </c>
      <c r="I18" s="941"/>
      <c r="J18" s="941"/>
      <c r="K18" s="941"/>
      <c r="L18" s="933">
        <f>+集計・資料①!BT44</f>
        <v>62.486486486486484</v>
      </c>
      <c r="M18" s="933"/>
      <c r="O18" s="410"/>
      <c r="P18" s="389"/>
      <c r="Q18" s="389"/>
      <c r="R18" s="389"/>
      <c r="S18" s="389"/>
      <c r="T18" s="389"/>
      <c r="U18" s="389"/>
      <c r="V18" s="389"/>
      <c r="W18" s="389"/>
      <c r="X18" s="389"/>
      <c r="Y18" s="389"/>
      <c r="Z18" s="389"/>
      <c r="AA18" s="411"/>
      <c r="AC18" s="700" t="s">
        <v>405</v>
      </c>
      <c r="AD18" s="928">
        <f>BD16</f>
        <v>0.17073170731707318</v>
      </c>
      <c r="AE18" s="793">
        <f>BE16</f>
        <v>0.78048780487804881</v>
      </c>
      <c r="AF18" s="698">
        <f>BF16</f>
        <v>4.878048780487805E-2</v>
      </c>
      <c r="AH18" s="700" t="s">
        <v>405</v>
      </c>
      <c r="AI18" s="699">
        <f>BI16</f>
        <v>7</v>
      </c>
      <c r="AJ18" s="699">
        <f>BJ16</f>
        <v>32</v>
      </c>
      <c r="AK18" s="699">
        <f>BK16</f>
        <v>2</v>
      </c>
      <c r="AL18" s="699">
        <f>BL16</f>
        <v>41</v>
      </c>
      <c r="AN18" s="930"/>
      <c r="AO18" s="930"/>
      <c r="AP18" s="930"/>
      <c r="AQ18" s="930"/>
      <c r="AR18" s="930"/>
      <c r="AS18" s="930"/>
      <c r="AT18" s="930"/>
      <c r="AU18" s="930"/>
      <c r="AV18" s="930"/>
      <c r="AW18" s="930"/>
      <c r="AX18" s="930"/>
      <c r="AY18" s="930"/>
      <c r="BC18" s="390" t="s">
        <v>538</v>
      </c>
      <c r="BD18" s="364">
        <f t="shared" si="0"/>
        <v>0.55000000000000004</v>
      </c>
      <c r="BE18" s="365">
        <f t="shared" si="1"/>
        <v>0.45</v>
      </c>
      <c r="BF18" s="366">
        <f t="shared" si="2"/>
        <v>0</v>
      </c>
      <c r="BH18" s="8" t="s">
        <v>538</v>
      </c>
      <c r="BI18" s="380">
        <f>+集計・資料①!BQ20</f>
        <v>11</v>
      </c>
      <c r="BJ18" s="381">
        <f>+集計・資料①!BR20</f>
        <v>9</v>
      </c>
      <c r="BK18" s="382">
        <f>+集計・資料①!BS20</f>
        <v>0</v>
      </c>
      <c r="BL18" s="370">
        <f t="shared" si="3"/>
        <v>20</v>
      </c>
    </row>
    <row r="19" spans="1:64" ht="12.75" customHeight="1">
      <c r="A19" s="389"/>
      <c r="B19" s="941" t="s">
        <v>430</v>
      </c>
      <c r="C19" s="941"/>
      <c r="D19" s="941"/>
      <c r="E19" s="941"/>
      <c r="F19" s="933">
        <f>+集計・資料①!BT48</f>
        <v>62.430555555555557</v>
      </c>
      <c r="G19" s="933"/>
      <c r="H19" s="941" t="s">
        <v>427</v>
      </c>
      <c r="I19" s="941"/>
      <c r="J19" s="941"/>
      <c r="K19" s="941"/>
      <c r="L19" s="933">
        <f>+集計・資料①!BT42</f>
        <v>62.2</v>
      </c>
      <c r="M19" s="933"/>
      <c r="N19" s="389"/>
      <c r="O19" s="410"/>
      <c r="P19" s="389"/>
      <c r="Q19" s="389"/>
      <c r="R19" s="389"/>
      <c r="S19" s="389"/>
      <c r="T19" s="389"/>
      <c r="U19" s="389"/>
      <c r="V19" s="389"/>
      <c r="W19" s="389"/>
      <c r="X19" s="389"/>
      <c r="Y19" s="389"/>
      <c r="Z19" s="389"/>
      <c r="AA19" s="411"/>
      <c r="AC19" s="575" t="s">
        <v>406</v>
      </c>
      <c r="AD19" s="877">
        <f>BD15</f>
        <v>0.6387096774193548</v>
      </c>
      <c r="AE19" s="707">
        <f>BE15</f>
        <v>0.35483870967741937</v>
      </c>
      <c r="AF19" s="698">
        <f>BF15</f>
        <v>6.4516129032258064E-3</v>
      </c>
      <c r="AH19" s="575" t="s">
        <v>406</v>
      </c>
      <c r="AI19" s="699">
        <f>BI15</f>
        <v>99</v>
      </c>
      <c r="AJ19" s="699">
        <f>BJ15</f>
        <v>55</v>
      </c>
      <c r="AK19" s="699">
        <f>BK15</f>
        <v>1</v>
      </c>
      <c r="AL19" s="699">
        <f>BL15</f>
        <v>155</v>
      </c>
      <c r="AN19" s="930"/>
      <c r="AO19" s="930"/>
      <c r="AP19" s="930"/>
      <c r="AQ19" s="930"/>
      <c r="AR19" s="930"/>
      <c r="AS19" s="930"/>
      <c r="AT19" s="930"/>
      <c r="AU19" s="930"/>
      <c r="AV19" s="930"/>
      <c r="AW19" s="930"/>
      <c r="AX19" s="930"/>
      <c r="AY19" s="930"/>
      <c r="BC19" s="390" t="s">
        <v>537</v>
      </c>
      <c r="BD19" s="364">
        <f t="shared" si="0"/>
        <v>0.58659217877094971</v>
      </c>
      <c r="BE19" s="365">
        <f t="shared" si="1"/>
        <v>0.36312849162011174</v>
      </c>
      <c r="BF19" s="366">
        <f t="shared" si="2"/>
        <v>5.027932960893855E-2</v>
      </c>
      <c r="BH19" s="8" t="s">
        <v>537</v>
      </c>
      <c r="BI19" s="380">
        <f>+集計・資料①!BQ22</f>
        <v>105</v>
      </c>
      <c r="BJ19" s="381">
        <f>+集計・資料①!BR22</f>
        <v>65</v>
      </c>
      <c r="BK19" s="382">
        <f>+集計・資料①!BS22</f>
        <v>9</v>
      </c>
      <c r="BL19" s="370">
        <f t="shared" si="3"/>
        <v>179</v>
      </c>
    </row>
    <row r="20" spans="1:64" ht="12.75" customHeight="1">
      <c r="A20" s="389"/>
      <c r="B20" s="941" t="s">
        <v>429</v>
      </c>
      <c r="C20" s="941"/>
      <c r="D20" s="941"/>
      <c r="E20" s="941"/>
      <c r="F20" s="933">
        <f>+集計・資料①!BT46</f>
        <v>62.626943005181346</v>
      </c>
      <c r="G20" s="933"/>
      <c r="H20" s="941" t="s">
        <v>553</v>
      </c>
      <c r="I20" s="941"/>
      <c r="J20" s="941"/>
      <c r="K20" s="941"/>
      <c r="L20" s="933">
        <f>+集計・資料①!BT40</f>
        <v>63.875</v>
      </c>
      <c r="M20" s="933"/>
      <c r="N20" s="389"/>
      <c r="O20" s="410"/>
      <c r="P20" s="389"/>
      <c r="Q20" s="389"/>
      <c r="R20" s="389"/>
      <c r="S20" s="389"/>
      <c r="T20" s="389"/>
      <c r="U20" s="389"/>
      <c r="V20" s="389"/>
      <c r="W20" s="389"/>
      <c r="X20" s="389"/>
      <c r="Y20" s="389"/>
      <c r="Z20" s="389"/>
      <c r="AA20" s="411"/>
      <c r="AC20" s="700" t="s">
        <v>407</v>
      </c>
      <c r="AD20" s="877">
        <f>BD14</f>
        <v>0.81481481481481477</v>
      </c>
      <c r="AE20" s="698">
        <f>BE14</f>
        <v>0.14814814814814814</v>
      </c>
      <c r="AF20" s="698">
        <f>BF14</f>
        <v>3.7037037037037035E-2</v>
      </c>
      <c r="AH20" s="700" t="s">
        <v>407</v>
      </c>
      <c r="AI20" s="699">
        <f>BI14</f>
        <v>22</v>
      </c>
      <c r="AJ20" s="699">
        <f>BJ14</f>
        <v>4</v>
      </c>
      <c r="AK20" s="699">
        <f>BK14</f>
        <v>1</v>
      </c>
      <c r="AL20" s="699">
        <f>BL14</f>
        <v>27</v>
      </c>
      <c r="AN20" s="930"/>
      <c r="AO20" s="930"/>
      <c r="AP20" s="930"/>
      <c r="AQ20" s="930"/>
      <c r="AR20" s="930"/>
      <c r="AS20" s="930"/>
      <c r="AT20" s="930"/>
      <c r="AU20" s="930"/>
      <c r="AV20" s="930"/>
      <c r="AW20" s="930"/>
      <c r="AX20" s="930"/>
      <c r="AY20" s="930"/>
      <c r="BC20" s="390" t="s">
        <v>536</v>
      </c>
      <c r="BD20" s="364">
        <f t="shared" si="0"/>
        <v>0.73913043478260865</v>
      </c>
      <c r="BE20" s="365">
        <f t="shared" si="1"/>
        <v>0.21739130434782608</v>
      </c>
      <c r="BF20" s="366">
        <f t="shared" si="2"/>
        <v>4.3478260869565216E-2</v>
      </c>
      <c r="BH20" s="8" t="s">
        <v>536</v>
      </c>
      <c r="BI20" s="380">
        <f>+集計・資料①!BQ24</f>
        <v>17</v>
      </c>
      <c r="BJ20" s="381">
        <f>+集計・資料①!BR24</f>
        <v>5</v>
      </c>
      <c r="BK20" s="382">
        <f>+集計・資料①!BS24</f>
        <v>1</v>
      </c>
      <c r="BL20" s="370">
        <f t="shared" si="3"/>
        <v>23</v>
      </c>
    </row>
    <row r="21" spans="1:64" ht="13.5" customHeight="1">
      <c r="A21" s="389"/>
      <c r="B21" s="389"/>
      <c r="C21" s="389"/>
      <c r="D21" s="389"/>
      <c r="E21" s="389"/>
      <c r="F21" s="389"/>
      <c r="G21" s="389"/>
      <c r="H21" s="389"/>
      <c r="I21" s="389"/>
      <c r="J21" s="389"/>
      <c r="K21" s="389"/>
      <c r="L21" s="389"/>
      <c r="M21" s="389"/>
      <c r="N21" s="389"/>
      <c r="O21" s="427"/>
      <c r="P21" s="428"/>
      <c r="Q21" s="428"/>
      <c r="R21" s="428"/>
      <c r="S21" s="428"/>
      <c r="T21" s="428"/>
      <c r="U21" s="428"/>
      <c r="V21" s="428"/>
      <c r="W21" s="428"/>
      <c r="X21" s="428"/>
      <c r="Y21" s="428"/>
      <c r="Z21" s="428"/>
      <c r="AA21" s="429"/>
      <c r="AC21" s="575" t="s">
        <v>408</v>
      </c>
      <c r="AD21" s="877">
        <f>BD13</f>
        <v>0.55882352941176472</v>
      </c>
      <c r="AE21" s="698">
        <f>BE13</f>
        <v>0.38970588235294118</v>
      </c>
      <c r="AF21" s="698">
        <f>BF13</f>
        <v>5.1470588235294115E-2</v>
      </c>
      <c r="AH21" s="575" t="s">
        <v>408</v>
      </c>
      <c r="AI21" s="699">
        <f>BI13</f>
        <v>76</v>
      </c>
      <c r="AJ21" s="699">
        <f>BJ13</f>
        <v>53</v>
      </c>
      <c r="AK21" s="699">
        <f>BK13</f>
        <v>7</v>
      </c>
      <c r="AL21" s="699">
        <f>BL13</f>
        <v>136</v>
      </c>
      <c r="AN21" s="930"/>
      <c r="AO21" s="930"/>
      <c r="AP21" s="930"/>
      <c r="AQ21" s="930"/>
      <c r="AR21" s="930"/>
      <c r="AS21" s="930"/>
      <c r="AT21" s="930"/>
      <c r="AU21" s="930"/>
      <c r="AV21" s="930"/>
      <c r="AW21" s="930"/>
      <c r="AX21" s="930"/>
      <c r="AY21" s="930"/>
      <c r="BC21" s="390" t="s">
        <v>535</v>
      </c>
      <c r="BD21" s="364">
        <f t="shared" si="0"/>
        <v>0.90909090909090906</v>
      </c>
      <c r="BE21" s="365">
        <f t="shared" si="1"/>
        <v>9.0909090909090912E-2</v>
      </c>
      <c r="BF21" s="366">
        <f t="shared" si="2"/>
        <v>0</v>
      </c>
      <c r="BH21" s="8" t="s">
        <v>535</v>
      </c>
      <c r="BI21" s="380">
        <f>+集計・資料①!BQ26</f>
        <v>10</v>
      </c>
      <c r="BJ21" s="381">
        <f>+集計・資料①!BR26</f>
        <v>1</v>
      </c>
      <c r="BK21" s="382">
        <f>+集計・資料①!BS26</f>
        <v>0</v>
      </c>
      <c r="BL21" s="370">
        <f t="shared" si="3"/>
        <v>11</v>
      </c>
    </row>
    <row r="22" spans="1:64" ht="13.5" customHeight="1">
      <c r="A22" s="428"/>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C22" s="700" t="s">
        <v>409</v>
      </c>
      <c r="AD22" s="878">
        <f>BD12</f>
        <v>0.58273381294964033</v>
      </c>
      <c r="AE22" s="698">
        <f>BE12</f>
        <v>0.41007194244604317</v>
      </c>
      <c r="AF22" s="698">
        <f>BF12</f>
        <v>7.1942446043165471E-3</v>
      </c>
      <c r="AH22" s="700" t="s">
        <v>409</v>
      </c>
      <c r="AI22" s="699">
        <f>BI12</f>
        <v>81</v>
      </c>
      <c r="AJ22" s="699">
        <f>BJ12</f>
        <v>57</v>
      </c>
      <c r="AK22" s="699">
        <f>BK12</f>
        <v>1</v>
      </c>
      <c r="AL22" s="699">
        <f>BL12</f>
        <v>139</v>
      </c>
      <c r="AN22" s="930"/>
      <c r="AO22" s="930"/>
      <c r="AP22" s="930"/>
      <c r="AQ22" s="930"/>
      <c r="AR22" s="930"/>
      <c r="AS22" s="930"/>
      <c r="AT22" s="930"/>
      <c r="AU22" s="930"/>
      <c r="AV22" s="930"/>
      <c r="AW22" s="930"/>
      <c r="AX22" s="930"/>
      <c r="AY22" s="930"/>
      <c r="BC22" s="390" t="s">
        <v>545</v>
      </c>
      <c r="BD22" s="364">
        <f t="shared" si="0"/>
        <v>0.58974358974358976</v>
      </c>
      <c r="BE22" s="365">
        <f t="shared" si="1"/>
        <v>0.38461538461538464</v>
      </c>
      <c r="BF22" s="366">
        <f t="shared" si="2"/>
        <v>2.564102564102564E-2</v>
      </c>
      <c r="BH22" s="8" t="s">
        <v>545</v>
      </c>
      <c r="BI22" s="380">
        <f>+集計・資料①!BQ28</f>
        <v>92</v>
      </c>
      <c r="BJ22" s="381">
        <f>+集計・資料①!BR28</f>
        <v>60</v>
      </c>
      <c r="BK22" s="382">
        <f>+集計・資料①!BS28</f>
        <v>4</v>
      </c>
      <c r="BL22" s="370">
        <f t="shared" si="3"/>
        <v>156</v>
      </c>
    </row>
    <row r="23" spans="1:64" ht="13.5" customHeight="1" thickBot="1">
      <c r="A23" s="406"/>
      <c r="B23" s="407"/>
      <c r="C23" s="407"/>
      <c r="D23" s="407"/>
      <c r="E23" s="407"/>
      <c r="F23" s="407"/>
      <c r="G23" s="407"/>
      <c r="H23" s="407"/>
      <c r="I23" s="407"/>
      <c r="J23" s="407"/>
      <c r="K23" s="407"/>
      <c r="L23" s="407"/>
      <c r="M23" s="407"/>
      <c r="N23" s="407"/>
      <c r="O23" s="407"/>
      <c r="P23" s="407"/>
      <c r="Q23" s="407"/>
      <c r="R23" s="407"/>
      <c r="S23" s="407"/>
      <c r="T23" s="407"/>
      <c r="U23" s="407"/>
      <c r="V23" s="407"/>
      <c r="W23" s="407"/>
      <c r="X23" s="407"/>
      <c r="Y23" s="407"/>
      <c r="Z23" s="407"/>
      <c r="AA23" s="408"/>
      <c r="AC23" s="575" t="s">
        <v>23</v>
      </c>
      <c r="AD23" s="698" t="e">
        <f>BD11</f>
        <v>#DIV/0!</v>
      </c>
      <c r="AE23" s="698" t="e">
        <f>BE11</f>
        <v>#DIV/0!</v>
      </c>
      <c r="AF23" s="698" t="e">
        <f>BF11</f>
        <v>#DIV/0!</v>
      </c>
      <c r="AH23" s="575" t="s">
        <v>23</v>
      </c>
      <c r="AI23" s="699">
        <f>BI11</f>
        <v>0</v>
      </c>
      <c r="AJ23" s="699">
        <f>BJ11</f>
        <v>0</v>
      </c>
      <c r="AK23" s="699">
        <f>BK11</f>
        <v>0</v>
      </c>
      <c r="AL23" s="699">
        <f>BL11</f>
        <v>0</v>
      </c>
      <c r="AN23" s="930"/>
      <c r="AO23" s="930"/>
      <c r="AP23" s="930"/>
      <c r="AQ23" s="930"/>
      <c r="AR23" s="930"/>
      <c r="AS23" s="930"/>
      <c r="AT23" s="930"/>
      <c r="AU23" s="930"/>
      <c r="AV23" s="930"/>
      <c r="AW23" s="930"/>
      <c r="AX23" s="930"/>
      <c r="AY23" s="930"/>
      <c r="BC23" s="391" t="s">
        <v>546</v>
      </c>
      <c r="BD23" s="371">
        <f t="shared" si="0"/>
        <v>0.59907834101382484</v>
      </c>
      <c r="BE23" s="372">
        <f t="shared" si="1"/>
        <v>0.3686635944700461</v>
      </c>
      <c r="BF23" s="373">
        <f t="shared" si="2"/>
        <v>3.2258064516129031E-2</v>
      </c>
      <c r="BH23" s="9" t="s">
        <v>546</v>
      </c>
      <c r="BI23" s="374">
        <f>+集計・資料①!BQ30</f>
        <v>130</v>
      </c>
      <c r="BJ23" s="375">
        <f>+集計・資料①!BR30</f>
        <v>80</v>
      </c>
      <c r="BK23" s="376">
        <f>+集計・資料①!BS30</f>
        <v>7</v>
      </c>
      <c r="BL23" s="377">
        <f t="shared" si="3"/>
        <v>217</v>
      </c>
    </row>
    <row r="24" spans="1:64" ht="13.5" customHeight="1" thickBot="1">
      <c r="A24" s="410"/>
      <c r="B24" s="389"/>
      <c r="C24" s="389"/>
      <c r="D24" s="389"/>
      <c r="E24" s="389"/>
      <c r="F24" s="389"/>
      <c r="G24" s="389"/>
      <c r="H24" s="389"/>
      <c r="I24" s="389"/>
      <c r="J24" s="389"/>
      <c r="K24" s="389"/>
      <c r="L24" s="389"/>
      <c r="M24" s="389"/>
      <c r="N24" s="389"/>
      <c r="O24" s="389"/>
      <c r="P24" s="389"/>
      <c r="Q24" s="389"/>
      <c r="R24" s="389"/>
      <c r="S24" s="389"/>
      <c r="T24" s="389"/>
      <c r="U24" s="389"/>
      <c r="V24" s="389"/>
      <c r="W24" s="389"/>
      <c r="X24" s="389"/>
      <c r="Y24" s="389"/>
      <c r="Z24" s="389"/>
      <c r="AA24" s="411"/>
      <c r="AH24" s="584" t="s">
        <v>554</v>
      </c>
      <c r="AI24" s="699">
        <f>SUM(AI11:AI23)</f>
        <v>656</v>
      </c>
      <c r="AJ24" s="699">
        <f>SUM(AJ11:AJ23)</f>
        <v>430</v>
      </c>
      <c r="AK24" s="699">
        <f>SUM(AK11:AK23)</f>
        <v>33</v>
      </c>
      <c r="AL24" s="699">
        <f>SUM(AL11:AL23)</f>
        <v>1119</v>
      </c>
      <c r="AN24" s="930"/>
      <c r="AO24" s="930"/>
      <c r="AP24" s="930"/>
      <c r="AQ24" s="930"/>
      <c r="AR24" s="930"/>
      <c r="AS24" s="930"/>
      <c r="AT24" s="930"/>
      <c r="AU24" s="930"/>
      <c r="AV24" s="930"/>
      <c r="AW24" s="930"/>
      <c r="AX24" s="930"/>
      <c r="AY24" s="930"/>
      <c r="BH24" s="325" t="s">
        <v>554</v>
      </c>
      <c r="BI24" s="378">
        <f>+集計・資料①!BQ32</f>
        <v>656</v>
      </c>
      <c r="BJ24" s="352">
        <f>+集計・資料①!BR32</f>
        <v>430</v>
      </c>
      <c r="BK24" s="353">
        <f>+集計・資料①!BS32</f>
        <v>33</v>
      </c>
      <c r="BL24" s="354">
        <f t="shared" si="3"/>
        <v>1119</v>
      </c>
    </row>
    <row r="25" spans="1:64" ht="13.5" customHeight="1">
      <c r="A25" s="410"/>
      <c r="B25" s="389"/>
      <c r="C25" s="389"/>
      <c r="D25" s="389"/>
      <c r="E25" s="389"/>
      <c r="F25" s="389"/>
      <c r="G25" s="389"/>
      <c r="H25" s="389"/>
      <c r="I25" s="389"/>
      <c r="J25" s="389"/>
      <c r="K25" s="389"/>
      <c r="L25" s="389"/>
      <c r="M25" s="389"/>
      <c r="N25" s="389"/>
      <c r="O25" s="389"/>
      <c r="P25" s="389"/>
      <c r="Q25" s="389"/>
      <c r="R25" s="389"/>
      <c r="S25" s="389"/>
      <c r="T25" s="389"/>
      <c r="U25" s="389"/>
      <c r="V25" s="389"/>
      <c r="W25" s="389"/>
      <c r="X25" s="389"/>
      <c r="Y25" s="389"/>
      <c r="Z25" s="389"/>
      <c r="AA25" s="411"/>
    </row>
    <row r="26" spans="1:64" ht="13.5" customHeight="1">
      <c r="A26" s="410"/>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389"/>
      <c r="AA26" s="411"/>
      <c r="AC26" s="338" t="s">
        <v>184</v>
      </c>
      <c r="AH26" s="338" t="s">
        <v>98</v>
      </c>
      <c r="BC26" s="338" t="s">
        <v>184</v>
      </c>
      <c r="BH26" s="338" t="s">
        <v>98</v>
      </c>
    </row>
    <row r="27" spans="1:64" ht="13.5" customHeight="1" thickBot="1">
      <c r="A27" s="410"/>
      <c r="B27" s="389"/>
      <c r="C27" s="389"/>
      <c r="D27" s="389"/>
      <c r="E27" s="389"/>
      <c r="F27" s="389"/>
      <c r="G27" s="389"/>
      <c r="H27" s="389"/>
      <c r="I27" s="389"/>
      <c r="J27" s="389"/>
      <c r="K27" s="389"/>
      <c r="L27" s="389"/>
      <c r="M27" s="389"/>
      <c r="N27" s="389"/>
      <c r="O27" s="389"/>
      <c r="P27" s="389"/>
      <c r="Q27" s="389"/>
      <c r="R27" s="389"/>
      <c r="S27" s="389"/>
      <c r="T27" s="389"/>
      <c r="U27" s="389"/>
      <c r="V27" s="389"/>
      <c r="W27" s="389"/>
      <c r="X27" s="389"/>
      <c r="Y27" s="389"/>
      <c r="Z27" s="389"/>
      <c r="AA27" s="411"/>
    </row>
    <row r="28" spans="1:64" ht="13.5" customHeight="1" thickBot="1">
      <c r="A28" s="410"/>
      <c r="B28" s="389"/>
      <c r="C28" s="389"/>
      <c r="D28" s="389"/>
      <c r="E28" s="389"/>
      <c r="F28" s="389"/>
      <c r="G28" s="389"/>
      <c r="H28" s="389"/>
      <c r="I28" s="389"/>
      <c r="J28" s="389"/>
      <c r="K28" s="389"/>
      <c r="L28" s="389"/>
      <c r="M28" s="389"/>
      <c r="N28" s="389"/>
      <c r="O28" s="389"/>
      <c r="P28" s="389"/>
      <c r="Q28" s="389"/>
      <c r="R28" s="389"/>
      <c r="S28" s="389"/>
      <c r="T28" s="389"/>
      <c r="U28" s="389"/>
      <c r="V28" s="389"/>
      <c r="W28" s="389"/>
      <c r="X28" s="389"/>
      <c r="Y28" s="389"/>
      <c r="Z28" s="389"/>
      <c r="AA28" s="411"/>
      <c r="AC28" s="581" t="s">
        <v>549</v>
      </c>
      <c r="AD28" s="581" t="s">
        <v>123</v>
      </c>
      <c r="AE28" s="581" t="s">
        <v>124</v>
      </c>
      <c r="AF28" s="581" t="s">
        <v>23</v>
      </c>
      <c r="AH28" s="581" t="s">
        <v>549</v>
      </c>
      <c r="AI28" s="581" t="s">
        <v>123</v>
      </c>
      <c r="AJ28" s="581" t="s">
        <v>124</v>
      </c>
      <c r="AK28" s="581" t="s">
        <v>23</v>
      </c>
      <c r="AL28" s="584" t="s">
        <v>554</v>
      </c>
      <c r="BC28" s="379" t="s">
        <v>549</v>
      </c>
      <c r="BD28" s="340" t="s">
        <v>123</v>
      </c>
      <c r="BE28" s="341" t="s">
        <v>124</v>
      </c>
      <c r="BF28" s="342" t="s">
        <v>23</v>
      </c>
      <c r="BH28" s="379" t="s">
        <v>549</v>
      </c>
      <c r="BI28" s="340" t="s">
        <v>123</v>
      </c>
      <c r="BJ28" s="341" t="s">
        <v>124</v>
      </c>
      <c r="BK28" s="345" t="s">
        <v>23</v>
      </c>
      <c r="BL28" s="346" t="s">
        <v>554</v>
      </c>
    </row>
    <row r="29" spans="1:64" ht="13.5" customHeight="1">
      <c r="A29" s="410"/>
      <c r="B29" s="389"/>
      <c r="C29" s="389"/>
      <c r="D29" s="389"/>
      <c r="E29" s="389"/>
      <c r="F29" s="389"/>
      <c r="G29" s="389"/>
      <c r="H29" s="389"/>
      <c r="I29" s="389"/>
      <c r="J29" s="389"/>
      <c r="K29" s="389"/>
      <c r="L29" s="389"/>
      <c r="M29" s="389"/>
      <c r="N29" s="389"/>
      <c r="O29" s="389"/>
      <c r="P29" s="389"/>
      <c r="Q29" s="389"/>
      <c r="R29" s="389"/>
      <c r="S29" s="389"/>
      <c r="T29" s="389"/>
      <c r="U29" s="389"/>
      <c r="V29" s="389"/>
      <c r="W29" s="389"/>
      <c r="X29" s="389"/>
      <c r="Y29" s="389"/>
      <c r="Z29" s="389"/>
      <c r="AA29" s="411"/>
      <c r="AC29" s="579" t="s">
        <v>410</v>
      </c>
      <c r="AD29" s="698">
        <f>BD34</f>
        <v>0.34449760765550241</v>
      </c>
      <c r="AE29" s="698">
        <f>BE34</f>
        <v>0.59330143540669855</v>
      </c>
      <c r="AF29" s="698">
        <f>BF34</f>
        <v>6.2200956937799042E-2</v>
      </c>
      <c r="AH29" s="579" t="s">
        <v>410</v>
      </c>
      <c r="AI29" s="699">
        <f>BI34</f>
        <v>72</v>
      </c>
      <c r="AJ29" s="699">
        <f>BJ34</f>
        <v>124</v>
      </c>
      <c r="AK29" s="699">
        <f>BK34</f>
        <v>13</v>
      </c>
      <c r="AL29" s="699">
        <f>BL34</f>
        <v>209</v>
      </c>
      <c r="BC29" s="108" t="s">
        <v>553</v>
      </c>
      <c r="BD29" s="358">
        <f t="shared" ref="BD29:BF34" si="4">+BI29/$BL29</f>
        <v>0.875</v>
      </c>
      <c r="BE29" s="359">
        <f t="shared" si="4"/>
        <v>0.125</v>
      </c>
      <c r="BF29" s="360">
        <f t="shared" si="4"/>
        <v>0</v>
      </c>
      <c r="BH29" s="108" t="s">
        <v>553</v>
      </c>
      <c r="BI29" s="367">
        <f>+集計・資料①!BQ40</f>
        <v>14</v>
      </c>
      <c r="BJ29" s="368">
        <f>+集計・資料①!BR40</f>
        <v>2</v>
      </c>
      <c r="BK29" s="369">
        <f>+集計・資料①!BS40</f>
        <v>0</v>
      </c>
      <c r="BL29" s="363">
        <f t="shared" ref="BL29:BL35" si="5">SUM(BI29:BK29)</f>
        <v>16</v>
      </c>
    </row>
    <row r="30" spans="1:64" ht="13.5" customHeight="1">
      <c r="A30" s="410"/>
      <c r="B30" s="389"/>
      <c r="C30" s="389"/>
      <c r="D30" s="389"/>
      <c r="E30" s="389"/>
      <c r="F30" s="389"/>
      <c r="G30" s="389"/>
      <c r="H30" s="389"/>
      <c r="I30" s="389"/>
      <c r="J30" s="389"/>
      <c r="K30" s="389"/>
      <c r="L30" s="389"/>
      <c r="M30" s="389"/>
      <c r="N30" s="389"/>
      <c r="O30" s="389"/>
      <c r="P30" s="389"/>
      <c r="Q30" s="389"/>
      <c r="R30" s="389"/>
      <c r="S30" s="389"/>
      <c r="T30" s="389"/>
      <c r="U30" s="389"/>
      <c r="V30" s="389"/>
      <c r="W30" s="389"/>
      <c r="X30" s="389"/>
      <c r="Y30" s="389"/>
      <c r="Z30" s="389"/>
      <c r="AA30" s="411"/>
      <c r="AC30" s="579" t="s">
        <v>411</v>
      </c>
      <c r="AD30" s="698">
        <f>BD33</f>
        <v>0.51758793969849248</v>
      </c>
      <c r="AE30" s="698">
        <f>BE33</f>
        <v>0.44723618090452261</v>
      </c>
      <c r="AF30" s="698">
        <f>BF33</f>
        <v>3.5175879396984924E-2</v>
      </c>
      <c r="AH30" s="579" t="s">
        <v>411</v>
      </c>
      <c r="AI30" s="699">
        <f>BI33</f>
        <v>206</v>
      </c>
      <c r="AJ30" s="699">
        <f>BJ33</f>
        <v>178</v>
      </c>
      <c r="AK30" s="699">
        <f>BK33</f>
        <v>14</v>
      </c>
      <c r="AL30" s="699">
        <f>BL33</f>
        <v>398</v>
      </c>
      <c r="BC30" s="110" t="s">
        <v>427</v>
      </c>
      <c r="BD30" s="424">
        <f t="shared" si="4"/>
        <v>0.96296296296296291</v>
      </c>
      <c r="BE30" s="425">
        <f t="shared" si="4"/>
        <v>3.7037037037037035E-2</v>
      </c>
      <c r="BF30" s="426">
        <f t="shared" si="4"/>
        <v>0</v>
      </c>
      <c r="BH30" s="110" t="s">
        <v>427</v>
      </c>
      <c r="BI30" s="380">
        <f>+集計・資料①!BQ42</f>
        <v>26</v>
      </c>
      <c r="BJ30" s="381">
        <f>+集計・資料①!BR42</f>
        <v>1</v>
      </c>
      <c r="BK30" s="382">
        <f>+集計・資料①!BS42</f>
        <v>0</v>
      </c>
      <c r="BL30" s="370">
        <f t="shared" si="5"/>
        <v>27</v>
      </c>
    </row>
    <row r="31" spans="1:64" ht="13.5" customHeight="1">
      <c r="A31" s="410"/>
      <c r="B31" s="389"/>
      <c r="C31" s="389"/>
      <c r="D31" s="389"/>
      <c r="E31" s="389"/>
      <c r="F31" s="389"/>
      <c r="G31" s="389"/>
      <c r="H31" s="389"/>
      <c r="I31" s="389"/>
      <c r="J31" s="389"/>
      <c r="K31" s="389"/>
      <c r="L31" s="389"/>
      <c r="M31" s="389"/>
      <c r="N31" s="389"/>
      <c r="O31" s="389"/>
      <c r="P31" s="389"/>
      <c r="Q31" s="389"/>
      <c r="R31" s="389"/>
      <c r="S31" s="389"/>
      <c r="T31" s="389"/>
      <c r="U31" s="389"/>
      <c r="V31" s="389"/>
      <c r="W31" s="389"/>
      <c r="X31" s="389"/>
      <c r="Y31" s="389"/>
      <c r="Z31" s="389"/>
      <c r="AA31" s="411"/>
      <c r="AC31" s="579" t="s">
        <v>412</v>
      </c>
      <c r="AD31" s="698">
        <f>BD32</f>
        <v>0.68831168831168832</v>
      </c>
      <c r="AE31" s="698">
        <f>BE32</f>
        <v>0.29610389610389609</v>
      </c>
      <c r="AF31" s="698">
        <f>BF32</f>
        <v>1.5584415584415584E-2</v>
      </c>
      <c r="AH31" s="579" t="s">
        <v>412</v>
      </c>
      <c r="AI31" s="699">
        <f>BI32</f>
        <v>265</v>
      </c>
      <c r="AJ31" s="699">
        <f>BJ32</f>
        <v>114</v>
      </c>
      <c r="AK31" s="699">
        <f>BK32</f>
        <v>6</v>
      </c>
      <c r="AL31" s="699">
        <f>BL32</f>
        <v>385</v>
      </c>
      <c r="BC31" s="110" t="s">
        <v>428</v>
      </c>
      <c r="BD31" s="424">
        <f t="shared" si="4"/>
        <v>0.86904761904761907</v>
      </c>
      <c r="BE31" s="425">
        <f t="shared" si="4"/>
        <v>0.13095238095238096</v>
      </c>
      <c r="BF31" s="426">
        <f t="shared" si="4"/>
        <v>0</v>
      </c>
      <c r="BH31" s="110" t="s">
        <v>428</v>
      </c>
      <c r="BI31" s="380">
        <f>+集計・資料①!BQ44</f>
        <v>73</v>
      </c>
      <c r="BJ31" s="381">
        <f>+集計・資料①!BR44</f>
        <v>11</v>
      </c>
      <c r="BK31" s="382">
        <f>+集計・資料①!BS44</f>
        <v>0</v>
      </c>
      <c r="BL31" s="370">
        <f t="shared" si="5"/>
        <v>84</v>
      </c>
    </row>
    <row r="32" spans="1:64" ht="13.5" customHeight="1">
      <c r="A32" s="410"/>
      <c r="B32" s="389"/>
      <c r="C32" s="389"/>
      <c r="D32" s="389"/>
      <c r="E32" s="389"/>
      <c r="F32" s="389"/>
      <c r="G32" s="389"/>
      <c r="H32" s="389"/>
      <c r="I32" s="389"/>
      <c r="J32" s="389"/>
      <c r="K32" s="389"/>
      <c r="L32" s="389"/>
      <c r="M32" s="389"/>
      <c r="N32" s="389"/>
      <c r="O32" s="389"/>
      <c r="P32" s="389"/>
      <c r="Q32" s="389"/>
      <c r="R32" s="389"/>
      <c r="S32" s="389"/>
      <c r="T32" s="389"/>
      <c r="U32" s="389"/>
      <c r="V32" s="389"/>
      <c r="W32" s="389"/>
      <c r="X32" s="389"/>
      <c r="Y32" s="389"/>
      <c r="Z32" s="389"/>
      <c r="AA32" s="411"/>
      <c r="AC32" s="579" t="s">
        <v>413</v>
      </c>
      <c r="AD32" s="779">
        <f>BD31</f>
        <v>0.86904761904761907</v>
      </c>
      <c r="AE32" s="698">
        <f>BE31</f>
        <v>0.13095238095238096</v>
      </c>
      <c r="AF32" s="698">
        <f>BF31</f>
        <v>0</v>
      </c>
      <c r="AH32" s="579" t="s">
        <v>413</v>
      </c>
      <c r="AI32" s="699">
        <f>BI31</f>
        <v>73</v>
      </c>
      <c r="AJ32" s="699">
        <f>BJ31</f>
        <v>11</v>
      </c>
      <c r="AK32" s="699">
        <f>BK31</f>
        <v>0</v>
      </c>
      <c r="AL32" s="699">
        <f>BL31</f>
        <v>84</v>
      </c>
      <c r="BC32" s="110" t="s">
        <v>429</v>
      </c>
      <c r="BD32" s="424">
        <f t="shared" si="4"/>
        <v>0.68831168831168832</v>
      </c>
      <c r="BE32" s="425">
        <f t="shared" si="4"/>
        <v>0.29610389610389609</v>
      </c>
      <c r="BF32" s="426">
        <f t="shared" si="4"/>
        <v>1.5584415584415584E-2</v>
      </c>
      <c r="BH32" s="110" t="s">
        <v>429</v>
      </c>
      <c r="BI32" s="380">
        <f>+集計・資料①!BQ46</f>
        <v>265</v>
      </c>
      <c r="BJ32" s="381">
        <f>+集計・資料①!BR46</f>
        <v>114</v>
      </c>
      <c r="BK32" s="382">
        <f>+集計・資料①!BS46</f>
        <v>6</v>
      </c>
      <c r="BL32" s="370">
        <f t="shared" si="5"/>
        <v>385</v>
      </c>
    </row>
    <row r="33" spans="1:64" ht="13.5" customHeight="1">
      <c r="A33" s="410"/>
      <c r="B33" s="389"/>
      <c r="C33" s="389"/>
      <c r="D33" s="389"/>
      <c r="E33" s="389"/>
      <c r="F33" s="389"/>
      <c r="G33" s="389"/>
      <c r="H33" s="389"/>
      <c r="I33" s="389"/>
      <c r="J33" s="389"/>
      <c r="K33" s="389"/>
      <c r="L33" s="389"/>
      <c r="M33" s="389"/>
      <c r="N33" s="389"/>
      <c r="O33" s="389"/>
      <c r="P33" s="389"/>
      <c r="Q33" s="389"/>
      <c r="R33" s="389"/>
      <c r="S33" s="389"/>
      <c r="T33" s="389"/>
      <c r="U33" s="389"/>
      <c r="V33" s="389"/>
      <c r="W33" s="389"/>
      <c r="X33" s="389"/>
      <c r="Y33" s="389"/>
      <c r="Z33" s="389"/>
      <c r="AA33" s="411"/>
      <c r="AC33" s="579" t="s">
        <v>414</v>
      </c>
      <c r="AD33" s="779">
        <f>BD30</f>
        <v>0.96296296296296291</v>
      </c>
      <c r="AE33" s="698">
        <f>BE30</f>
        <v>3.7037037037037035E-2</v>
      </c>
      <c r="AF33" s="698">
        <f>BF30</f>
        <v>0</v>
      </c>
      <c r="AH33" s="579" t="s">
        <v>414</v>
      </c>
      <c r="AI33" s="699">
        <f>BI30</f>
        <v>26</v>
      </c>
      <c r="AJ33" s="699">
        <f>BJ30</f>
        <v>1</v>
      </c>
      <c r="AK33" s="699">
        <f>BK30</f>
        <v>0</v>
      </c>
      <c r="AL33" s="699">
        <f>BL30</f>
        <v>27</v>
      </c>
      <c r="BC33" s="181" t="s">
        <v>430</v>
      </c>
      <c r="BD33" s="424">
        <f t="shared" si="4"/>
        <v>0.51758793969849248</v>
      </c>
      <c r="BE33" s="425">
        <f t="shared" si="4"/>
        <v>0.44723618090452261</v>
      </c>
      <c r="BF33" s="426">
        <f t="shared" si="4"/>
        <v>3.5175879396984924E-2</v>
      </c>
      <c r="BH33" s="181" t="s">
        <v>430</v>
      </c>
      <c r="BI33" s="380">
        <f>+集計・資料①!BQ48</f>
        <v>206</v>
      </c>
      <c r="BJ33" s="381">
        <f>+集計・資料①!BR48</f>
        <v>178</v>
      </c>
      <c r="BK33" s="382">
        <f>+集計・資料①!BS48</f>
        <v>14</v>
      </c>
      <c r="BL33" s="370">
        <f t="shared" si="5"/>
        <v>398</v>
      </c>
    </row>
    <row r="34" spans="1:64" ht="13.5" customHeight="1" thickBot="1">
      <c r="A34" s="410"/>
      <c r="B34" s="389"/>
      <c r="C34" s="389"/>
      <c r="D34" s="389"/>
      <c r="E34" s="389"/>
      <c r="F34" s="389"/>
      <c r="G34" s="389"/>
      <c r="H34" s="389"/>
      <c r="I34" s="389"/>
      <c r="J34" s="389"/>
      <c r="K34" s="389"/>
      <c r="L34" s="389"/>
      <c r="M34" s="389"/>
      <c r="N34" s="389"/>
      <c r="O34" s="389"/>
      <c r="P34" s="389"/>
      <c r="Q34" s="389"/>
      <c r="R34" s="389"/>
      <c r="S34" s="389"/>
      <c r="T34" s="389"/>
      <c r="U34" s="389"/>
      <c r="V34" s="389"/>
      <c r="W34" s="389"/>
      <c r="X34" s="389"/>
      <c r="Y34" s="389"/>
      <c r="Z34" s="389"/>
      <c r="AA34" s="411"/>
      <c r="AC34" s="579" t="s">
        <v>415</v>
      </c>
      <c r="AD34" s="779">
        <f>BD29</f>
        <v>0.875</v>
      </c>
      <c r="AE34" s="698">
        <f>BE29</f>
        <v>0.125</v>
      </c>
      <c r="AF34" s="698">
        <f>BF29</f>
        <v>0</v>
      </c>
      <c r="AH34" s="579" t="s">
        <v>415</v>
      </c>
      <c r="AI34" s="699">
        <f>BI29</f>
        <v>14</v>
      </c>
      <c r="AJ34" s="699">
        <f>BJ29</f>
        <v>2</v>
      </c>
      <c r="AK34" s="699">
        <f>BK29</f>
        <v>0</v>
      </c>
      <c r="AL34" s="699">
        <f>BL29</f>
        <v>16</v>
      </c>
      <c r="BC34" s="131" t="s">
        <v>431</v>
      </c>
      <c r="BD34" s="348">
        <f t="shared" si="4"/>
        <v>0.34449760765550241</v>
      </c>
      <c r="BE34" s="430">
        <f t="shared" si="4"/>
        <v>0.59330143540669855</v>
      </c>
      <c r="BF34" s="431">
        <f t="shared" si="4"/>
        <v>6.2200956937799042E-2</v>
      </c>
      <c r="BH34" s="112" t="s">
        <v>431</v>
      </c>
      <c r="BI34" s="374">
        <f>+集計・資料①!BQ50</f>
        <v>72</v>
      </c>
      <c r="BJ34" s="375">
        <f>+集計・資料①!BR50</f>
        <v>124</v>
      </c>
      <c r="BK34" s="376">
        <f>+集計・資料①!BS50</f>
        <v>13</v>
      </c>
      <c r="BL34" s="377">
        <f t="shared" si="5"/>
        <v>209</v>
      </c>
    </row>
    <row r="35" spans="1:64" ht="13.5" customHeight="1" thickBot="1">
      <c r="A35" s="410"/>
      <c r="B35" s="389"/>
      <c r="C35" s="389"/>
      <c r="D35" s="389"/>
      <c r="E35" s="389"/>
      <c r="F35" s="389"/>
      <c r="G35" s="389"/>
      <c r="H35" s="389"/>
      <c r="I35" s="389"/>
      <c r="J35" s="389"/>
      <c r="K35" s="389"/>
      <c r="L35" s="389"/>
      <c r="M35" s="389"/>
      <c r="N35" s="389"/>
      <c r="O35" s="389"/>
      <c r="P35" s="389"/>
      <c r="Q35" s="389"/>
      <c r="R35" s="389"/>
      <c r="S35" s="389"/>
      <c r="T35" s="389"/>
      <c r="U35" s="389"/>
      <c r="V35" s="389"/>
      <c r="W35" s="389"/>
      <c r="X35" s="389"/>
      <c r="Y35" s="389"/>
      <c r="Z35" s="389"/>
      <c r="AA35" s="411"/>
      <c r="AH35" s="584" t="s">
        <v>554</v>
      </c>
      <c r="AI35" s="699">
        <f>SUM(AI29:AI34)</f>
        <v>656</v>
      </c>
      <c r="AJ35" s="699">
        <f>SUM(AJ29:AJ34)</f>
        <v>430</v>
      </c>
      <c r="AK35" s="699">
        <f>SUM(AK29:AK34)</f>
        <v>33</v>
      </c>
      <c r="AL35" s="699">
        <f>SUM(AL29:AL34)</f>
        <v>1119</v>
      </c>
      <c r="BH35" s="325" t="s">
        <v>554</v>
      </c>
      <c r="BI35" s="378">
        <f>+集計・資料①!BQ52</f>
        <v>656</v>
      </c>
      <c r="BJ35" s="352">
        <f>+集計・資料①!BR52</f>
        <v>430</v>
      </c>
      <c r="BK35" s="353">
        <f>+集計・資料①!BS52</f>
        <v>33</v>
      </c>
      <c r="BL35" s="354">
        <f t="shared" si="5"/>
        <v>1119</v>
      </c>
    </row>
    <row r="36" spans="1:64">
      <c r="A36" s="410"/>
      <c r="B36" s="389"/>
      <c r="C36" s="389"/>
      <c r="D36" s="389"/>
      <c r="E36" s="389"/>
      <c r="F36" s="389"/>
      <c r="G36" s="389"/>
      <c r="H36" s="389"/>
      <c r="I36" s="389"/>
      <c r="J36" s="389"/>
      <c r="K36" s="389"/>
      <c r="L36" s="389"/>
      <c r="M36" s="389"/>
      <c r="N36" s="389"/>
      <c r="O36" s="389"/>
      <c r="P36" s="389"/>
      <c r="Q36" s="389"/>
      <c r="R36" s="389"/>
      <c r="S36" s="389"/>
      <c r="T36" s="389"/>
      <c r="U36" s="389"/>
      <c r="V36" s="389"/>
      <c r="W36" s="389"/>
      <c r="X36" s="389"/>
      <c r="Y36" s="389"/>
      <c r="Z36" s="389"/>
      <c r="AA36" s="411"/>
      <c r="AI36" s="389"/>
      <c r="AJ36" s="389"/>
      <c r="AK36" s="389"/>
      <c r="AM36" s="802"/>
      <c r="BI36" s="389"/>
      <c r="BJ36" s="389"/>
      <c r="BK36" s="389"/>
    </row>
    <row r="37" spans="1:64">
      <c r="A37" s="410"/>
      <c r="B37" s="389"/>
      <c r="C37" s="389"/>
      <c r="D37" s="389"/>
      <c r="E37" s="389"/>
      <c r="F37" s="389"/>
      <c r="G37" s="389"/>
      <c r="H37" s="389"/>
      <c r="I37" s="389"/>
      <c r="J37" s="389"/>
      <c r="K37" s="389"/>
      <c r="L37" s="389"/>
      <c r="M37" s="389"/>
      <c r="N37" s="389"/>
      <c r="O37" s="389"/>
      <c r="P37" s="389"/>
      <c r="Q37" s="389"/>
      <c r="R37" s="389"/>
      <c r="S37" s="389"/>
      <c r="T37" s="389"/>
      <c r="U37" s="389"/>
      <c r="V37" s="389"/>
      <c r="W37" s="389"/>
      <c r="X37" s="389"/>
      <c r="Y37" s="389"/>
      <c r="Z37" s="389"/>
      <c r="AA37" s="411"/>
      <c r="AI37" s="701"/>
      <c r="AJ37" s="701"/>
      <c r="AK37" s="701"/>
      <c r="AM37" s="803"/>
      <c r="BI37" s="387"/>
      <c r="BJ37" s="387"/>
      <c r="BK37" s="387"/>
    </row>
    <row r="38" spans="1:64">
      <c r="A38" s="410"/>
      <c r="B38" s="389"/>
      <c r="C38" s="389"/>
      <c r="D38" s="389"/>
      <c r="E38" s="389"/>
      <c r="F38" s="389"/>
      <c r="G38" s="389"/>
      <c r="H38" s="389"/>
      <c r="I38" s="389"/>
      <c r="J38" s="389"/>
      <c r="K38" s="389"/>
      <c r="L38" s="389"/>
      <c r="M38" s="389"/>
      <c r="N38" s="389"/>
      <c r="O38" s="389"/>
      <c r="P38" s="389"/>
      <c r="Q38" s="389"/>
      <c r="R38" s="389"/>
      <c r="S38" s="389"/>
      <c r="T38" s="389"/>
      <c r="U38" s="389"/>
      <c r="V38" s="389"/>
      <c r="W38" s="389"/>
      <c r="X38" s="389"/>
      <c r="Y38" s="389"/>
      <c r="Z38" s="389"/>
      <c r="AA38" s="411"/>
      <c r="AI38" s="389"/>
      <c r="AJ38" s="389"/>
      <c r="AK38" s="389"/>
      <c r="AM38" s="802"/>
      <c r="BI38" s="389"/>
      <c r="BJ38" s="389"/>
      <c r="BK38" s="389"/>
    </row>
    <row r="39" spans="1:64">
      <c r="A39" s="410"/>
      <c r="B39" s="389"/>
      <c r="C39" s="389"/>
      <c r="D39" s="389"/>
      <c r="E39" s="389"/>
      <c r="F39" s="389"/>
      <c r="G39" s="389"/>
      <c r="H39" s="389"/>
      <c r="I39" s="389"/>
      <c r="J39" s="389"/>
      <c r="K39" s="389"/>
      <c r="L39" s="389"/>
      <c r="M39" s="389"/>
      <c r="N39" s="389"/>
      <c r="O39" s="389"/>
      <c r="P39" s="389"/>
      <c r="Q39" s="389"/>
      <c r="R39" s="389"/>
      <c r="S39" s="389"/>
      <c r="T39" s="389"/>
      <c r="U39" s="389"/>
      <c r="V39" s="389"/>
      <c r="W39" s="389"/>
      <c r="X39" s="389"/>
      <c r="Y39" s="389"/>
      <c r="Z39" s="389"/>
      <c r="AA39" s="411"/>
      <c r="AI39" s="701"/>
      <c r="AJ39" s="701"/>
      <c r="AK39" s="701"/>
      <c r="AM39" s="803"/>
      <c r="BI39" s="387"/>
      <c r="BJ39" s="387"/>
      <c r="BK39" s="387"/>
    </row>
    <row r="40" spans="1:64">
      <c r="A40" s="410"/>
      <c r="B40" s="389"/>
      <c r="C40" s="389"/>
      <c r="D40" s="389"/>
      <c r="E40" s="389"/>
      <c r="F40" s="389"/>
      <c r="G40" s="389"/>
      <c r="H40" s="389"/>
      <c r="I40" s="389"/>
      <c r="J40" s="389"/>
      <c r="K40" s="389"/>
      <c r="L40" s="389"/>
      <c r="M40" s="389"/>
      <c r="N40" s="389"/>
      <c r="O40" s="389"/>
      <c r="P40" s="389"/>
      <c r="Q40" s="389"/>
      <c r="R40" s="389"/>
      <c r="S40" s="389"/>
      <c r="T40" s="389"/>
      <c r="U40" s="389"/>
      <c r="V40" s="389"/>
      <c r="W40" s="389"/>
      <c r="X40" s="389"/>
      <c r="Y40" s="389"/>
      <c r="Z40" s="389"/>
      <c r="AA40" s="411"/>
      <c r="AI40" s="389"/>
      <c r="AJ40" s="389"/>
      <c r="AK40" s="389"/>
      <c r="AM40" s="802"/>
      <c r="BI40" s="389"/>
      <c r="BJ40" s="389"/>
      <c r="BK40" s="389"/>
    </row>
    <row r="41" spans="1:64">
      <c r="A41" s="410"/>
      <c r="B41" s="389"/>
      <c r="C41" s="389"/>
      <c r="D41" s="389"/>
      <c r="E41" s="389"/>
      <c r="F41" s="389"/>
      <c r="G41" s="389"/>
      <c r="H41" s="389"/>
      <c r="I41" s="389"/>
      <c r="J41" s="389"/>
      <c r="K41" s="389"/>
      <c r="L41" s="389"/>
      <c r="M41" s="389"/>
      <c r="N41" s="389"/>
      <c r="O41" s="389"/>
      <c r="P41" s="389"/>
      <c r="Q41" s="389"/>
      <c r="R41" s="389"/>
      <c r="S41" s="389"/>
      <c r="T41" s="389"/>
      <c r="U41" s="389"/>
      <c r="V41" s="389"/>
      <c r="W41" s="389"/>
      <c r="X41" s="389"/>
      <c r="Y41" s="389"/>
      <c r="Z41" s="389"/>
      <c r="AA41" s="411"/>
      <c r="AI41" s="701"/>
      <c r="AJ41" s="701"/>
      <c r="AK41" s="701"/>
      <c r="AM41" s="803"/>
      <c r="BI41" s="387"/>
      <c r="BJ41" s="387"/>
      <c r="BK41" s="387"/>
    </row>
    <row r="42" spans="1:64">
      <c r="A42" s="410"/>
      <c r="B42" s="389"/>
      <c r="C42" s="389"/>
      <c r="D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411"/>
      <c r="AI42" s="701"/>
      <c r="AJ42" s="701"/>
      <c r="AK42" s="701"/>
      <c r="AM42" s="802"/>
      <c r="BI42" s="387"/>
      <c r="BJ42" s="387"/>
      <c r="BK42" s="387"/>
    </row>
    <row r="43" spans="1:64">
      <c r="A43" s="410"/>
      <c r="B43" s="389"/>
      <c r="C43" s="389"/>
      <c r="D43" s="389"/>
      <c r="E43" s="389"/>
      <c r="F43" s="389"/>
      <c r="G43" s="389"/>
      <c r="H43" s="389"/>
      <c r="I43" s="389"/>
      <c r="J43" s="389"/>
      <c r="K43" s="389"/>
      <c r="L43" s="389"/>
      <c r="M43" s="389"/>
      <c r="N43" s="389"/>
      <c r="O43" s="389"/>
      <c r="P43" s="389"/>
      <c r="Q43" s="389"/>
      <c r="R43" s="389"/>
      <c r="S43" s="389"/>
      <c r="T43" s="389"/>
      <c r="U43" s="389"/>
      <c r="V43" s="389"/>
      <c r="W43" s="389"/>
      <c r="X43" s="389"/>
      <c r="Y43" s="389"/>
      <c r="Z43" s="389"/>
      <c r="AA43" s="411"/>
      <c r="AI43" s="701"/>
      <c r="AJ43" s="701"/>
      <c r="AK43" s="701"/>
      <c r="AM43" s="803"/>
      <c r="BI43" s="387"/>
      <c r="BJ43" s="387"/>
      <c r="BK43" s="387"/>
    </row>
    <row r="44" spans="1:64">
      <c r="A44" s="410"/>
      <c r="B44" s="389"/>
      <c r="C44" s="389"/>
      <c r="D44" s="389"/>
      <c r="E44" s="389"/>
      <c r="F44" s="389"/>
      <c r="G44" s="389"/>
      <c r="H44" s="389"/>
      <c r="I44" s="389"/>
      <c r="J44" s="389"/>
      <c r="K44" s="389"/>
      <c r="L44" s="389"/>
      <c r="M44" s="389"/>
      <c r="N44" s="389"/>
      <c r="O44" s="389"/>
      <c r="P44" s="389"/>
      <c r="Q44" s="389"/>
      <c r="R44" s="389"/>
      <c r="S44" s="389"/>
      <c r="T44" s="389"/>
      <c r="U44" s="389"/>
      <c r="V44" s="389"/>
      <c r="W44" s="389"/>
      <c r="X44" s="389"/>
      <c r="Y44" s="389"/>
      <c r="Z44" s="389"/>
      <c r="AA44" s="411"/>
      <c r="AI44" s="701"/>
      <c r="AJ44" s="701"/>
      <c r="AK44" s="701"/>
      <c r="AM44" s="802"/>
      <c r="AN44" s="802"/>
      <c r="BI44" s="387"/>
      <c r="BJ44" s="387"/>
      <c r="BK44" s="387"/>
    </row>
    <row r="45" spans="1:64">
      <c r="A45" s="410"/>
      <c r="B45" s="389"/>
      <c r="C45" s="389"/>
      <c r="D45" s="389"/>
      <c r="E45" s="389"/>
      <c r="F45" s="389"/>
      <c r="G45" s="389"/>
      <c r="H45" s="389"/>
      <c r="I45" s="389"/>
      <c r="J45" s="389"/>
      <c r="K45" s="389"/>
      <c r="L45" s="389"/>
      <c r="M45" s="389"/>
      <c r="N45" s="389"/>
      <c r="O45" s="389"/>
      <c r="P45" s="389"/>
      <c r="Q45" s="389"/>
      <c r="R45" s="389"/>
      <c r="S45" s="389"/>
      <c r="T45" s="389"/>
      <c r="U45" s="389"/>
      <c r="V45" s="389"/>
      <c r="W45" s="389"/>
      <c r="X45" s="389"/>
      <c r="Y45" s="389"/>
      <c r="Z45" s="389"/>
      <c r="AA45" s="411"/>
      <c r="AI45" s="387"/>
      <c r="AJ45" s="387"/>
      <c r="AK45" s="387"/>
      <c r="AM45" s="803"/>
      <c r="AN45" s="802"/>
      <c r="BI45" s="387"/>
      <c r="BJ45" s="387"/>
      <c r="BK45" s="387"/>
    </row>
    <row r="46" spans="1:64">
      <c r="A46" s="410"/>
      <c r="B46" s="389"/>
      <c r="C46" s="389"/>
      <c r="D46" s="389"/>
      <c r="E46" s="389"/>
      <c r="F46" s="389"/>
      <c r="G46" s="389"/>
      <c r="H46" s="389"/>
      <c r="I46" s="389"/>
      <c r="J46" s="389"/>
      <c r="K46" s="389"/>
      <c r="L46" s="389"/>
      <c r="M46" s="389"/>
      <c r="N46" s="389"/>
      <c r="O46" s="389"/>
      <c r="P46" s="389"/>
      <c r="Q46" s="389"/>
      <c r="R46" s="389"/>
      <c r="S46" s="389"/>
      <c r="T46" s="389"/>
      <c r="U46" s="389"/>
      <c r="V46" s="389"/>
      <c r="W46" s="389"/>
      <c r="X46" s="389"/>
      <c r="Y46" s="389"/>
      <c r="Z46" s="389"/>
      <c r="AA46" s="411"/>
      <c r="AI46" s="387"/>
      <c r="AJ46" s="387"/>
      <c r="AK46" s="387"/>
      <c r="AM46" s="802"/>
      <c r="AN46" s="802"/>
      <c r="BI46" s="387"/>
      <c r="BJ46" s="387"/>
      <c r="BK46" s="387"/>
    </row>
    <row r="47" spans="1:64">
      <c r="A47" s="410"/>
      <c r="B47" s="389"/>
      <c r="C47" s="389"/>
      <c r="D47" s="389"/>
      <c r="E47" s="389"/>
      <c r="F47" s="389"/>
      <c r="G47" s="389"/>
      <c r="H47" s="389"/>
      <c r="I47" s="389"/>
      <c r="J47" s="389"/>
      <c r="K47" s="389"/>
      <c r="L47" s="389"/>
      <c r="M47" s="389"/>
      <c r="N47" s="389"/>
      <c r="O47" s="389"/>
      <c r="P47" s="389"/>
      <c r="Q47" s="389"/>
      <c r="R47" s="389"/>
      <c r="S47" s="389"/>
      <c r="T47" s="389"/>
      <c r="U47" s="389"/>
      <c r="V47" s="389"/>
      <c r="W47" s="389"/>
      <c r="X47" s="389"/>
      <c r="Y47" s="389"/>
      <c r="Z47" s="389"/>
      <c r="AA47" s="411"/>
      <c r="AI47" s="387"/>
      <c r="AJ47" s="387"/>
      <c r="AK47" s="387"/>
      <c r="AM47" s="803"/>
      <c r="AN47" s="802"/>
      <c r="BI47" s="387"/>
      <c r="BJ47" s="387"/>
      <c r="BK47" s="387"/>
    </row>
    <row r="48" spans="1:64">
      <c r="A48" s="410"/>
      <c r="B48" s="389"/>
      <c r="C48" s="389"/>
      <c r="D48" s="389"/>
      <c r="E48" s="389"/>
      <c r="F48" s="389"/>
      <c r="G48" s="389"/>
      <c r="H48" s="389"/>
      <c r="I48" s="389"/>
      <c r="J48" s="389"/>
      <c r="K48" s="389"/>
      <c r="L48" s="389"/>
      <c r="M48" s="389"/>
      <c r="N48" s="389"/>
      <c r="O48" s="389"/>
      <c r="P48" s="389"/>
      <c r="Q48" s="389"/>
      <c r="R48" s="389"/>
      <c r="S48" s="389"/>
      <c r="T48" s="389"/>
      <c r="U48" s="389"/>
      <c r="V48" s="389"/>
      <c r="W48" s="389"/>
      <c r="X48" s="389"/>
      <c r="Y48" s="389"/>
      <c r="Z48" s="389"/>
      <c r="AA48" s="411"/>
      <c r="AI48" s="387"/>
      <c r="AJ48" s="387"/>
      <c r="AK48" s="387"/>
      <c r="AM48" s="802"/>
      <c r="AN48" s="802"/>
      <c r="BI48" s="387"/>
      <c r="BJ48" s="387"/>
      <c r="BK48" s="387"/>
    </row>
    <row r="49" spans="1:40">
      <c r="A49" s="410"/>
      <c r="B49" s="389"/>
      <c r="C49" s="389"/>
      <c r="D49" s="389"/>
      <c r="E49" s="389"/>
      <c r="F49" s="389"/>
      <c r="G49" s="389"/>
      <c r="H49" s="389"/>
      <c r="I49" s="389"/>
      <c r="J49" s="389"/>
      <c r="K49" s="389"/>
      <c r="L49" s="389"/>
      <c r="M49" s="389"/>
      <c r="N49" s="389"/>
      <c r="O49" s="389"/>
      <c r="P49" s="389"/>
      <c r="Q49" s="389"/>
      <c r="R49" s="389"/>
      <c r="S49" s="389"/>
      <c r="T49" s="389"/>
      <c r="U49" s="389"/>
      <c r="V49" s="389"/>
      <c r="W49" s="389"/>
      <c r="X49" s="389"/>
      <c r="Y49" s="389"/>
      <c r="Z49" s="389"/>
      <c r="AA49" s="411"/>
      <c r="AM49" s="803"/>
      <c r="AN49" s="802"/>
    </row>
    <row r="50" spans="1:40">
      <c r="A50" s="410"/>
      <c r="B50" s="389"/>
      <c r="C50" s="389"/>
      <c r="D50" s="389"/>
      <c r="E50" s="389"/>
      <c r="F50" s="389"/>
      <c r="G50" s="389"/>
      <c r="H50" s="389"/>
      <c r="I50" s="389"/>
      <c r="J50" s="389"/>
      <c r="K50" s="389"/>
      <c r="L50" s="389"/>
      <c r="M50" s="389"/>
      <c r="N50" s="389"/>
      <c r="O50" s="389"/>
      <c r="P50" s="389"/>
      <c r="Q50" s="389"/>
      <c r="R50" s="389"/>
      <c r="S50" s="389"/>
      <c r="T50" s="389"/>
      <c r="U50" s="389"/>
      <c r="V50" s="389"/>
      <c r="W50" s="389"/>
      <c r="X50" s="389"/>
      <c r="Y50" s="389"/>
      <c r="Z50" s="389"/>
      <c r="AA50" s="411"/>
      <c r="AM50" s="802"/>
      <c r="AN50" s="802"/>
    </row>
    <row r="51" spans="1:40">
      <c r="A51" s="410"/>
      <c r="B51" s="389"/>
      <c r="C51" s="389"/>
      <c r="D51" s="389"/>
      <c r="E51" s="389"/>
      <c r="F51" s="389"/>
      <c r="G51" s="389"/>
      <c r="H51" s="389"/>
      <c r="I51" s="389"/>
      <c r="J51" s="389"/>
      <c r="K51" s="389"/>
      <c r="L51" s="389"/>
      <c r="M51" s="389"/>
      <c r="N51" s="389"/>
      <c r="O51" s="389"/>
      <c r="P51" s="389"/>
      <c r="Q51" s="389"/>
      <c r="R51" s="389"/>
      <c r="S51" s="389"/>
      <c r="T51" s="389"/>
      <c r="U51" s="389"/>
      <c r="V51" s="389"/>
      <c r="W51" s="389"/>
      <c r="X51" s="389"/>
      <c r="Y51" s="389"/>
      <c r="Z51" s="389"/>
      <c r="AA51" s="411"/>
      <c r="AM51" s="803"/>
      <c r="AN51" s="802"/>
    </row>
    <row r="52" spans="1:40">
      <c r="A52" s="410"/>
      <c r="B52" s="389"/>
      <c r="C52" s="389"/>
      <c r="D52" s="389"/>
      <c r="E52" s="389"/>
      <c r="F52" s="389"/>
      <c r="G52" s="389"/>
      <c r="H52" s="389"/>
      <c r="I52" s="389"/>
      <c r="J52" s="389"/>
      <c r="K52" s="389"/>
      <c r="L52" s="389"/>
      <c r="M52" s="389"/>
      <c r="N52" s="389"/>
      <c r="O52" s="389"/>
      <c r="P52" s="389"/>
      <c r="Q52" s="389"/>
      <c r="R52" s="389"/>
      <c r="S52" s="389"/>
      <c r="T52" s="389"/>
      <c r="U52" s="389"/>
      <c r="V52" s="389"/>
      <c r="W52" s="389"/>
      <c r="X52" s="389"/>
      <c r="Y52" s="389"/>
      <c r="Z52" s="389"/>
      <c r="AA52" s="411"/>
      <c r="AM52" s="802"/>
      <c r="AN52" s="802"/>
    </row>
    <row r="53" spans="1:40">
      <c r="A53" s="410"/>
      <c r="B53" s="389"/>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Z53" s="389"/>
      <c r="AA53" s="411"/>
      <c r="AM53" s="803"/>
      <c r="AN53" s="802"/>
    </row>
    <row r="54" spans="1:40">
      <c r="A54" s="410"/>
      <c r="B54" s="389"/>
      <c r="C54" s="389"/>
      <c r="D54" s="389"/>
      <c r="E54" s="389"/>
      <c r="F54" s="389"/>
      <c r="G54" s="389"/>
      <c r="H54" s="389"/>
      <c r="I54" s="389"/>
      <c r="J54" s="389"/>
      <c r="K54" s="389"/>
      <c r="L54" s="389"/>
      <c r="M54" s="389"/>
      <c r="N54" s="389"/>
      <c r="O54" s="389"/>
      <c r="P54" s="389"/>
      <c r="Q54" s="389"/>
      <c r="R54" s="389"/>
      <c r="S54" s="389"/>
      <c r="T54" s="389"/>
      <c r="U54" s="389"/>
      <c r="V54" s="389"/>
      <c r="W54" s="389"/>
      <c r="X54" s="389"/>
      <c r="Y54" s="389"/>
      <c r="Z54" s="389"/>
      <c r="AA54" s="411"/>
      <c r="AM54" s="802"/>
      <c r="AN54" s="802"/>
    </row>
    <row r="55" spans="1:40">
      <c r="A55" s="410"/>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411"/>
    </row>
    <row r="56" spans="1:40">
      <c r="A56" s="410"/>
      <c r="B56" s="389"/>
      <c r="C56" s="389"/>
      <c r="D56" s="389"/>
      <c r="E56" s="389"/>
      <c r="F56" s="389"/>
      <c r="G56" s="389"/>
      <c r="H56" s="389"/>
      <c r="I56" s="389"/>
      <c r="J56" s="389"/>
      <c r="K56" s="389"/>
      <c r="L56" s="389"/>
      <c r="M56" s="389"/>
      <c r="N56" s="389"/>
      <c r="O56" s="389"/>
      <c r="P56" s="389"/>
      <c r="Q56" s="389"/>
      <c r="R56" s="389"/>
      <c r="S56" s="389"/>
      <c r="T56" s="389"/>
      <c r="U56" s="389"/>
      <c r="V56" s="389"/>
      <c r="W56" s="389"/>
      <c r="X56" s="389"/>
      <c r="Y56" s="389"/>
      <c r="Z56" s="389"/>
      <c r="AA56" s="411"/>
    </row>
    <row r="57" spans="1:40">
      <c r="A57" s="410"/>
      <c r="B57" s="389"/>
      <c r="C57" s="389"/>
      <c r="D57" s="389"/>
      <c r="E57" s="389"/>
      <c r="F57" s="389"/>
      <c r="G57" s="389"/>
      <c r="H57" s="389"/>
      <c r="I57" s="389"/>
      <c r="J57" s="389"/>
      <c r="K57" s="389"/>
      <c r="L57" s="389"/>
      <c r="M57" s="389"/>
      <c r="N57" s="389"/>
      <c r="O57" s="389"/>
      <c r="P57" s="389"/>
      <c r="Q57" s="389"/>
      <c r="R57" s="389"/>
      <c r="S57" s="389"/>
      <c r="T57" s="389"/>
      <c r="U57" s="389"/>
      <c r="V57" s="389"/>
      <c r="W57" s="389"/>
      <c r="X57" s="389"/>
      <c r="Y57" s="389"/>
      <c r="Z57" s="389"/>
      <c r="AA57" s="411"/>
    </row>
    <row r="58" spans="1:40">
      <c r="A58" s="410"/>
      <c r="B58" s="389"/>
      <c r="C58" s="389"/>
      <c r="D58" s="389"/>
      <c r="E58" s="389"/>
      <c r="F58" s="389"/>
      <c r="G58" s="389"/>
      <c r="H58" s="389"/>
      <c r="I58" s="389"/>
      <c r="J58" s="389"/>
      <c r="K58" s="389"/>
      <c r="L58" s="389"/>
      <c r="M58" s="389"/>
      <c r="N58" s="389"/>
      <c r="O58" s="389"/>
      <c r="P58" s="389"/>
      <c r="Q58" s="389"/>
      <c r="R58" s="389"/>
      <c r="S58" s="389"/>
      <c r="T58" s="389"/>
      <c r="U58" s="389"/>
      <c r="V58" s="389"/>
      <c r="W58" s="389"/>
      <c r="X58" s="389"/>
      <c r="Y58" s="389"/>
      <c r="Z58" s="389"/>
      <c r="AA58" s="411"/>
    </row>
    <row r="59" spans="1:40">
      <c r="A59" s="410"/>
      <c r="B59" s="389"/>
      <c r="C59" s="389"/>
      <c r="D59" s="389"/>
      <c r="E59" s="389"/>
      <c r="F59" s="389"/>
      <c r="G59" s="389"/>
      <c r="H59" s="389"/>
      <c r="I59" s="389"/>
      <c r="J59" s="389"/>
      <c r="K59" s="389"/>
      <c r="L59" s="389"/>
      <c r="M59" s="389"/>
      <c r="N59" s="389"/>
      <c r="O59" s="389"/>
      <c r="P59" s="389"/>
      <c r="Q59" s="389"/>
      <c r="R59" s="389"/>
      <c r="S59" s="389"/>
      <c r="T59" s="389"/>
      <c r="U59" s="389"/>
      <c r="V59" s="389"/>
      <c r="W59" s="389"/>
      <c r="X59" s="389"/>
      <c r="Y59" s="389"/>
      <c r="Z59" s="389"/>
      <c r="AA59" s="411"/>
    </row>
    <row r="60" spans="1:40">
      <c r="A60" s="410"/>
      <c r="B60" s="389"/>
      <c r="C60" s="389"/>
      <c r="D60" s="389"/>
      <c r="E60" s="389"/>
      <c r="F60" s="389"/>
      <c r="G60" s="389"/>
      <c r="H60" s="389"/>
      <c r="I60" s="389"/>
      <c r="J60" s="389"/>
      <c r="K60" s="389"/>
      <c r="L60" s="389"/>
      <c r="M60" s="389"/>
      <c r="N60" s="389"/>
      <c r="O60" s="389"/>
      <c r="P60" s="389"/>
      <c r="Q60" s="389"/>
      <c r="R60" s="389"/>
      <c r="S60" s="389"/>
      <c r="T60" s="389"/>
      <c r="U60" s="389"/>
      <c r="V60" s="389"/>
      <c r="W60" s="389"/>
      <c r="X60" s="389"/>
      <c r="Y60" s="389"/>
      <c r="Z60" s="389"/>
      <c r="AA60" s="411"/>
    </row>
    <row r="61" spans="1:40">
      <c r="A61" s="410"/>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411"/>
    </row>
    <row r="62" spans="1:40">
      <c r="A62" s="410"/>
      <c r="B62" s="389"/>
      <c r="C62" s="389"/>
      <c r="D62" s="389"/>
      <c r="E62" s="389"/>
      <c r="F62" s="389"/>
      <c r="G62" s="389"/>
      <c r="H62" s="389"/>
      <c r="I62" s="389"/>
      <c r="J62" s="389"/>
      <c r="K62" s="389"/>
      <c r="L62" s="389"/>
      <c r="M62" s="389"/>
      <c r="N62" s="389"/>
      <c r="O62" s="389"/>
      <c r="P62" s="389"/>
      <c r="Q62" s="389"/>
      <c r="R62" s="389"/>
      <c r="S62" s="389"/>
      <c r="T62" s="389"/>
      <c r="U62" s="389"/>
      <c r="V62" s="389"/>
      <c r="W62" s="389"/>
      <c r="X62" s="389"/>
      <c r="Y62" s="389"/>
      <c r="Z62" s="389"/>
      <c r="AA62" s="411"/>
    </row>
    <row r="63" spans="1:40">
      <c r="A63" s="410"/>
      <c r="B63" s="389"/>
      <c r="C63" s="389"/>
      <c r="D63" s="389"/>
      <c r="E63" s="389"/>
      <c r="F63" s="389"/>
      <c r="G63" s="389"/>
      <c r="H63" s="389"/>
      <c r="I63" s="389"/>
      <c r="J63" s="389"/>
      <c r="K63" s="389"/>
      <c r="L63" s="389"/>
      <c r="M63" s="389"/>
      <c r="N63" s="389"/>
      <c r="O63" s="389"/>
      <c r="P63" s="389"/>
      <c r="Q63" s="389"/>
      <c r="R63" s="389"/>
      <c r="S63" s="389"/>
      <c r="T63" s="389"/>
      <c r="U63" s="389"/>
      <c r="V63" s="389"/>
      <c r="W63" s="389"/>
      <c r="X63" s="389"/>
      <c r="Y63" s="389"/>
      <c r="Z63" s="389"/>
      <c r="AA63" s="411"/>
    </row>
    <row r="64" spans="1:40">
      <c r="A64" s="410"/>
      <c r="B64" s="389"/>
      <c r="C64" s="389"/>
      <c r="D64" s="389"/>
      <c r="E64" s="389"/>
      <c r="F64" s="389"/>
      <c r="G64" s="389"/>
      <c r="H64" s="389"/>
      <c r="I64" s="389"/>
      <c r="J64" s="389"/>
      <c r="K64" s="389"/>
      <c r="L64" s="389"/>
      <c r="M64" s="389"/>
      <c r="N64" s="389"/>
      <c r="O64" s="389"/>
      <c r="P64" s="389"/>
      <c r="Q64" s="389"/>
      <c r="R64" s="389"/>
      <c r="S64" s="389"/>
      <c r="T64" s="389"/>
      <c r="U64" s="389"/>
      <c r="V64" s="389"/>
      <c r="W64" s="389"/>
      <c r="X64" s="389"/>
      <c r="Y64" s="389"/>
      <c r="Z64" s="389"/>
      <c r="AA64" s="411"/>
    </row>
    <row r="65" spans="1:27">
      <c r="A65" s="410"/>
      <c r="B65" s="389"/>
      <c r="C65" s="389"/>
      <c r="D65" s="389"/>
      <c r="E65" s="389"/>
      <c r="F65" s="389"/>
      <c r="G65" s="389"/>
      <c r="H65" s="389"/>
      <c r="I65" s="389"/>
      <c r="J65" s="389"/>
      <c r="K65" s="389"/>
      <c r="L65" s="389"/>
      <c r="M65" s="389"/>
      <c r="N65" s="389"/>
      <c r="O65" s="389"/>
      <c r="P65" s="389"/>
      <c r="Q65" s="389"/>
      <c r="R65" s="389"/>
      <c r="S65" s="389"/>
      <c r="T65" s="389"/>
      <c r="U65" s="389"/>
      <c r="V65" s="389"/>
      <c r="W65" s="389"/>
      <c r="X65" s="389"/>
      <c r="Y65" s="389"/>
      <c r="Z65" s="389"/>
      <c r="AA65" s="411"/>
    </row>
    <row r="66" spans="1:27">
      <c r="A66" s="410"/>
      <c r="B66" s="389"/>
      <c r="C66" s="389"/>
      <c r="D66" s="389"/>
      <c r="E66" s="389"/>
      <c r="F66" s="389"/>
      <c r="G66" s="389"/>
      <c r="H66" s="389"/>
      <c r="I66" s="389"/>
      <c r="J66" s="389"/>
      <c r="K66" s="389"/>
      <c r="L66" s="389"/>
      <c r="M66" s="389"/>
      <c r="N66" s="389"/>
      <c r="O66" s="389"/>
      <c r="P66" s="389"/>
      <c r="Q66" s="389"/>
      <c r="R66" s="389"/>
      <c r="S66" s="389"/>
      <c r="T66" s="389"/>
      <c r="U66" s="389"/>
      <c r="V66" s="389"/>
      <c r="W66" s="389"/>
      <c r="X66" s="389"/>
      <c r="Y66" s="389"/>
      <c r="Z66" s="389"/>
      <c r="AA66" s="411"/>
    </row>
    <row r="67" spans="1:27">
      <c r="A67" s="410"/>
      <c r="B67" s="389"/>
      <c r="C67" s="389"/>
      <c r="D67" s="389"/>
      <c r="E67" s="389"/>
      <c r="F67" s="389"/>
      <c r="G67" s="389"/>
      <c r="H67" s="389"/>
      <c r="I67" s="389"/>
      <c r="J67" s="389"/>
      <c r="K67" s="389"/>
      <c r="L67" s="389"/>
      <c r="M67" s="389"/>
      <c r="N67" s="389"/>
      <c r="O67" s="389"/>
      <c r="P67" s="389"/>
      <c r="Q67" s="389"/>
      <c r="R67" s="389"/>
      <c r="S67" s="389"/>
      <c r="T67" s="389"/>
      <c r="U67" s="389"/>
      <c r="V67" s="389"/>
      <c r="W67" s="389"/>
      <c r="X67" s="389"/>
      <c r="Y67" s="389"/>
      <c r="Z67" s="389"/>
      <c r="AA67" s="411"/>
    </row>
    <row r="68" spans="1:27">
      <c r="A68" s="410"/>
      <c r="B68" s="389"/>
      <c r="C68" s="389"/>
      <c r="D68" s="389"/>
      <c r="E68" s="389"/>
      <c r="F68" s="389"/>
      <c r="G68" s="389"/>
      <c r="H68" s="389"/>
      <c r="I68" s="389"/>
      <c r="J68" s="389"/>
      <c r="K68" s="389"/>
      <c r="L68" s="389"/>
      <c r="M68" s="389"/>
      <c r="N68" s="389"/>
      <c r="O68" s="389"/>
      <c r="P68" s="389"/>
      <c r="Q68" s="389"/>
      <c r="R68" s="389"/>
      <c r="S68" s="389"/>
      <c r="T68" s="389"/>
      <c r="U68" s="389"/>
      <c r="V68" s="389"/>
      <c r="W68" s="389"/>
      <c r="X68" s="389"/>
      <c r="Y68" s="389"/>
      <c r="Z68" s="389"/>
      <c r="AA68" s="411"/>
    </row>
    <row r="69" spans="1:27">
      <c r="A69" s="427"/>
      <c r="B69" s="428"/>
      <c r="C69" s="428"/>
      <c r="D69" s="428"/>
      <c r="E69" s="428"/>
      <c r="F69" s="428"/>
      <c r="G69" s="428"/>
      <c r="H69" s="428"/>
      <c r="I69" s="428"/>
      <c r="J69" s="428"/>
      <c r="K69" s="428"/>
      <c r="L69" s="428"/>
      <c r="M69" s="428"/>
      <c r="N69" s="428"/>
      <c r="O69" s="428"/>
      <c r="P69" s="428"/>
      <c r="Q69" s="428"/>
      <c r="R69" s="428"/>
      <c r="S69" s="428"/>
      <c r="T69" s="428"/>
      <c r="U69" s="428"/>
      <c r="V69" s="428"/>
      <c r="W69" s="428"/>
      <c r="X69" s="428"/>
      <c r="Y69" s="428"/>
      <c r="Z69" s="428"/>
      <c r="AA69" s="429"/>
    </row>
  </sheetData>
  <mergeCells count="44">
    <mergeCell ref="B15:E15"/>
    <mergeCell ref="H15:K15"/>
    <mergeCell ref="F13:G13"/>
    <mergeCell ref="B13:E13"/>
    <mergeCell ref="B20:E20"/>
    <mergeCell ref="B19:E19"/>
    <mergeCell ref="L20:M20"/>
    <mergeCell ref="L19:M19"/>
    <mergeCell ref="H20:K20"/>
    <mergeCell ref="H19:K19"/>
    <mergeCell ref="F19:G19"/>
    <mergeCell ref="F20:G20"/>
    <mergeCell ref="L13:M13"/>
    <mergeCell ref="B18:E18"/>
    <mergeCell ref="H18:K18"/>
    <mergeCell ref="F18:G18"/>
    <mergeCell ref="F16:G16"/>
    <mergeCell ref="F15:G15"/>
    <mergeCell ref="H14:K14"/>
    <mergeCell ref="F14:G14"/>
    <mergeCell ref="L14:M14"/>
    <mergeCell ref="L15:M15"/>
    <mergeCell ref="L16:M16"/>
    <mergeCell ref="L18:M18"/>
    <mergeCell ref="B16:E16"/>
    <mergeCell ref="H13:K13"/>
    <mergeCell ref="H16:K16"/>
    <mergeCell ref="B14:E14"/>
    <mergeCell ref="AN12:AY24"/>
    <mergeCell ref="L10:M10"/>
    <mergeCell ref="A1:B1"/>
    <mergeCell ref="L12:M12"/>
    <mergeCell ref="H12:K12"/>
    <mergeCell ref="H11:K11"/>
    <mergeCell ref="B12:E12"/>
    <mergeCell ref="B10:E10"/>
    <mergeCell ref="F11:G11"/>
    <mergeCell ref="B3:AA7"/>
    <mergeCell ref="V1:AA1"/>
    <mergeCell ref="L11:M11"/>
    <mergeCell ref="F12:G12"/>
    <mergeCell ref="F10:G10"/>
    <mergeCell ref="H10:K10"/>
    <mergeCell ref="B11:E11"/>
  </mergeCells>
  <phoneticPr fontId="4"/>
  <conditionalFormatting sqref="AD11:AD22">
    <cfRule type="top10" dxfId="52" priority="2" rank="2"/>
  </conditionalFormatting>
  <conditionalFormatting sqref="AE11:AE22">
    <cfRule type="top10" dxfId="51" priority="1" rank="1"/>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68"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業種リスト!$A$2:$A$14</xm:f>
          </x14:formula1>
          <xm:sqref>AP6:AR7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C000"/>
  </sheetPr>
  <dimension ref="A1:CC79"/>
  <sheetViews>
    <sheetView showGridLines="0" view="pageBreakPreview" zoomScaleNormal="100" zoomScaleSheetLayoutView="100" workbookViewId="0">
      <selection activeCell="AM15" sqref="AM15:AX27"/>
    </sheetView>
  </sheetViews>
  <sheetFormatPr defaultColWidth="10.33203125" defaultRowHeight="9.6"/>
  <cols>
    <col min="1" max="27" width="4.109375" style="28" customWidth="1"/>
    <col min="28" max="28" width="1.6640625" style="28" customWidth="1"/>
    <col min="29" max="29" width="15.5546875" style="161" customWidth="1"/>
    <col min="30" max="30" width="10.88671875" style="161" customWidth="1"/>
    <col min="31" max="34" width="10" style="161" customWidth="1"/>
    <col min="35" max="35" width="11.6640625" style="161" customWidth="1"/>
    <col min="36" max="37" width="10" style="161" customWidth="1"/>
    <col min="38" max="38" width="15.88671875" style="338" bestFit="1" customWidth="1"/>
    <col min="39" max="39" width="7.109375" style="338" bestFit="1" customWidth="1"/>
    <col min="40" max="40" width="5.44140625" style="338" bestFit="1" customWidth="1"/>
    <col min="41" max="42" width="7.109375" style="338" bestFit="1" customWidth="1"/>
    <col min="43" max="43" width="8.33203125" style="338" bestFit="1" customWidth="1"/>
    <col min="44" max="44" width="5.44140625" style="338" bestFit="1" customWidth="1"/>
    <col min="45" max="52" width="5.44140625" style="338" customWidth="1"/>
    <col min="53" max="53" width="1.6640625" style="28" customWidth="1"/>
    <col min="54" max="54" width="15.5546875" style="161" customWidth="1"/>
    <col min="55" max="62" width="7.44140625" style="161" customWidth="1"/>
    <col min="63" max="63" width="6.88671875" style="161" bestFit="1" customWidth="1"/>
    <col min="64" max="64" width="15.5546875" style="161" customWidth="1"/>
    <col min="65" max="73" width="7.44140625" style="161" customWidth="1"/>
    <col min="74" max="81" width="10.33203125" style="161" customWidth="1"/>
    <col min="82" max="16384" width="10.33203125" style="28"/>
  </cols>
  <sheetData>
    <row r="1" spans="1:63" ht="21" customHeight="1" thickBot="1">
      <c r="A1" s="944">
        <v>34</v>
      </c>
      <c r="B1" s="944"/>
      <c r="C1" s="497" t="s">
        <v>583</v>
      </c>
      <c r="D1" s="497"/>
      <c r="E1" s="497"/>
      <c r="F1" s="497"/>
      <c r="G1" s="497"/>
      <c r="H1" s="497"/>
      <c r="I1" s="497"/>
      <c r="J1" s="497"/>
      <c r="K1" s="497"/>
      <c r="L1" s="497"/>
      <c r="M1" s="497"/>
      <c r="N1" s="497"/>
      <c r="O1" s="497"/>
      <c r="P1" s="497"/>
      <c r="Q1" s="497"/>
      <c r="R1" s="497"/>
      <c r="S1" s="497"/>
      <c r="T1" s="497"/>
      <c r="U1" s="497"/>
      <c r="V1" s="945" t="s">
        <v>532</v>
      </c>
      <c r="W1" s="946"/>
      <c r="X1" s="946"/>
      <c r="Y1" s="946"/>
      <c r="Z1" s="946"/>
      <c r="AA1" s="946"/>
      <c r="AC1" s="161" t="s">
        <v>950</v>
      </c>
      <c r="BB1" s="161" t="s">
        <v>259</v>
      </c>
    </row>
    <row r="3" spans="1:63" ht="15" customHeight="1" thickBot="1">
      <c r="B3" s="947" t="s">
        <v>913</v>
      </c>
      <c r="C3" s="948"/>
      <c r="D3" s="948"/>
      <c r="E3" s="948"/>
      <c r="F3" s="948"/>
      <c r="G3" s="948"/>
      <c r="H3" s="948"/>
      <c r="I3" s="948"/>
      <c r="J3" s="948"/>
      <c r="K3" s="948"/>
      <c r="L3" s="948"/>
      <c r="N3" s="434"/>
      <c r="O3" s="435"/>
      <c r="P3" s="435"/>
      <c r="Q3" s="435"/>
      <c r="R3" s="435"/>
      <c r="S3" s="435"/>
      <c r="T3" s="435"/>
      <c r="U3" s="435"/>
      <c r="V3" s="435"/>
      <c r="W3" s="435"/>
      <c r="X3" s="435"/>
      <c r="Y3" s="435"/>
      <c r="Z3" s="435"/>
      <c r="AA3" s="436"/>
      <c r="AC3" s="161" t="s">
        <v>593</v>
      </c>
      <c r="AM3" s="338" t="s">
        <v>670</v>
      </c>
      <c r="BB3" s="161" t="s">
        <v>593</v>
      </c>
    </row>
    <row r="4" spans="1:63" ht="17.399999999999999" thickBot="1">
      <c r="B4" s="948"/>
      <c r="C4" s="948"/>
      <c r="D4" s="948"/>
      <c r="E4" s="948"/>
      <c r="F4" s="948"/>
      <c r="G4" s="948"/>
      <c r="H4" s="948"/>
      <c r="I4" s="948"/>
      <c r="J4" s="948"/>
      <c r="K4" s="948"/>
      <c r="L4" s="948"/>
      <c r="N4" s="437"/>
      <c r="O4" s="89"/>
      <c r="P4" s="89"/>
      <c r="Q4" s="89"/>
      <c r="R4" s="89"/>
      <c r="S4" s="89"/>
      <c r="T4" s="89"/>
      <c r="U4" s="89"/>
      <c r="V4" s="89"/>
      <c r="W4" s="89"/>
      <c r="X4" s="89"/>
      <c r="Y4" s="89"/>
      <c r="Z4" s="89"/>
      <c r="AA4" s="438"/>
      <c r="AC4" s="577"/>
      <c r="AD4" s="586" t="s">
        <v>584</v>
      </c>
      <c r="AE4" s="586" t="s">
        <v>585</v>
      </c>
      <c r="AF4" s="586" t="s">
        <v>586</v>
      </c>
      <c r="AG4" s="586" t="s">
        <v>587</v>
      </c>
      <c r="AH4" s="586" t="s">
        <v>588</v>
      </c>
      <c r="AI4" s="586" t="s">
        <v>589</v>
      </c>
      <c r="AJ4" s="578" t="s">
        <v>3</v>
      </c>
      <c r="AK4" s="577" t="s">
        <v>397</v>
      </c>
      <c r="AM4" s="338" t="str">
        <f>CONCATENATE("週休二日制の種類については、「完全週休2日制」が最も多く、全体の",TEXT(AD5,"0.0％"),"となった。")</f>
        <v>週休二日制の種類については、「完全週休2日制」が最も多く、全体の43.2%となった。</v>
      </c>
      <c r="BB4" s="33"/>
      <c r="BC4" s="180" t="s">
        <v>584</v>
      </c>
      <c r="BD4" s="163" t="s">
        <v>585</v>
      </c>
      <c r="BE4" s="163" t="s">
        <v>586</v>
      </c>
      <c r="BF4" s="163" t="s">
        <v>587</v>
      </c>
      <c r="BG4" s="163" t="s">
        <v>588</v>
      </c>
      <c r="BH4" s="178" t="s">
        <v>589</v>
      </c>
      <c r="BI4" s="159" t="s">
        <v>3</v>
      </c>
      <c r="BJ4" s="32" t="s">
        <v>397</v>
      </c>
    </row>
    <row r="5" spans="1:63" ht="11.25" customHeight="1" thickBot="1">
      <c r="B5" s="948"/>
      <c r="C5" s="948"/>
      <c r="D5" s="948"/>
      <c r="E5" s="948"/>
      <c r="F5" s="948"/>
      <c r="G5" s="948"/>
      <c r="H5" s="948"/>
      <c r="I5" s="948"/>
      <c r="J5" s="948"/>
      <c r="K5" s="948"/>
      <c r="L5" s="948"/>
      <c r="N5" s="437"/>
      <c r="O5" s="89"/>
      <c r="P5" s="89"/>
      <c r="Q5" s="89"/>
      <c r="R5" s="89"/>
      <c r="S5" s="89"/>
      <c r="T5" s="89"/>
      <c r="U5" s="89"/>
      <c r="V5" s="89"/>
      <c r="W5" s="89"/>
      <c r="X5" s="89"/>
      <c r="Y5" s="89"/>
      <c r="Z5" s="89"/>
      <c r="AA5" s="438"/>
      <c r="AC5" s="577" t="s">
        <v>556</v>
      </c>
      <c r="AD5" s="798">
        <f>BC5</f>
        <v>0.43163538873994639</v>
      </c>
      <c r="AE5" s="798">
        <f t="shared" ref="AE5:AK5" si="0">BD5</f>
        <v>5.8087578194816802E-2</v>
      </c>
      <c r="AF5" s="798">
        <f t="shared" si="0"/>
        <v>9.2046470062555855E-2</v>
      </c>
      <c r="AG5" s="798">
        <f t="shared" si="0"/>
        <v>6.523681858802502E-2</v>
      </c>
      <c r="AH5" s="798">
        <f t="shared" si="0"/>
        <v>2.9490616621983913E-2</v>
      </c>
      <c r="AI5" s="798">
        <f t="shared" si="0"/>
        <v>0.18230563002680966</v>
      </c>
      <c r="AJ5" s="798">
        <f t="shared" si="0"/>
        <v>0.1126005361930295</v>
      </c>
      <c r="AK5" s="798">
        <f t="shared" si="0"/>
        <v>2.8596961572832886E-2</v>
      </c>
      <c r="AM5" s="338" t="s">
        <v>671</v>
      </c>
      <c r="AO5" s="799" t="s">
        <v>672</v>
      </c>
      <c r="AP5" s="799" t="s">
        <v>673</v>
      </c>
      <c r="AQ5" s="799" t="s">
        <v>674</v>
      </c>
      <c r="AR5" s="338" t="s">
        <v>675</v>
      </c>
      <c r="BB5" s="29" t="s">
        <v>556</v>
      </c>
      <c r="BC5" s="185">
        <f t="shared" ref="BC5:BJ5" si="1">+BC32/$BK32</f>
        <v>0.43163538873994639</v>
      </c>
      <c r="BD5" s="186">
        <f t="shared" si="1"/>
        <v>5.8087578194816802E-2</v>
      </c>
      <c r="BE5" s="186">
        <f t="shared" si="1"/>
        <v>9.2046470062555855E-2</v>
      </c>
      <c r="BF5" s="186">
        <f t="shared" si="1"/>
        <v>6.523681858802502E-2</v>
      </c>
      <c r="BG5" s="186">
        <f t="shared" si="1"/>
        <v>2.9490616621983913E-2</v>
      </c>
      <c r="BH5" s="186">
        <f t="shared" si="1"/>
        <v>0.18230563002680966</v>
      </c>
      <c r="BI5" s="186">
        <f t="shared" si="1"/>
        <v>0.1126005361930295</v>
      </c>
      <c r="BJ5" s="187">
        <f t="shared" si="1"/>
        <v>2.8596961572832886E-2</v>
      </c>
    </row>
    <row r="6" spans="1:63" ht="15" customHeight="1" thickBot="1">
      <c r="B6" s="948"/>
      <c r="C6" s="948"/>
      <c r="D6" s="948"/>
      <c r="E6" s="948"/>
      <c r="F6" s="948"/>
      <c r="G6" s="948"/>
      <c r="H6" s="948"/>
      <c r="I6" s="948"/>
      <c r="J6" s="948"/>
      <c r="K6" s="948"/>
      <c r="L6" s="948"/>
      <c r="N6" s="437"/>
      <c r="O6" s="89"/>
      <c r="P6" s="89"/>
      <c r="Q6" s="89"/>
      <c r="R6" s="89"/>
      <c r="S6" s="89"/>
      <c r="T6" s="89"/>
      <c r="U6" s="89"/>
      <c r="V6" s="89"/>
      <c r="W6" s="89"/>
      <c r="X6" s="89"/>
      <c r="Y6" s="89"/>
      <c r="Z6" s="89"/>
      <c r="AA6" s="438"/>
      <c r="AC6" s="161" t="s">
        <v>594</v>
      </c>
      <c r="AM6" s="338" t="s">
        <v>702</v>
      </c>
      <c r="AO6" s="799" t="s">
        <v>690</v>
      </c>
      <c r="AP6" s="799" t="s">
        <v>677</v>
      </c>
      <c r="AQ6" s="799" t="s">
        <v>692</v>
      </c>
      <c r="AR6" s="338" t="s">
        <v>708</v>
      </c>
      <c r="BB6" s="161" t="s">
        <v>594</v>
      </c>
    </row>
    <row r="7" spans="1:63" ht="17.399999999999999" thickBot="1">
      <c r="B7" s="948"/>
      <c r="C7" s="948"/>
      <c r="D7" s="948"/>
      <c r="E7" s="948"/>
      <c r="F7" s="948"/>
      <c r="G7" s="948"/>
      <c r="H7" s="948"/>
      <c r="I7" s="948"/>
      <c r="J7" s="948"/>
      <c r="K7" s="948"/>
      <c r="L7" s="948"/>
      <c r="N7" s="437"/>
      <c r="O7" s="89"/>
      <c r="P7" s="89"/>
      <c r="Q7" s="89"/>
      <c r="R7" s="89"/>
      <c r="S7" s="89"/>
      <c r="T7" s="89"/>
      <c r="U7" s="89"/>
      <c r="V7" s="89"/>
      <c r="W7" s="89"/>
      <c r="X7" s="89"/>
      <c r="Y7" s="89"/>
      <c r="Z7" s="89"/>
      <c r="AA7" s="438"/>
      <c r="AC7" s="577" t="s">
        <v>548</v>
      </c>
      <c r="AD7" s="586" t="s">
        <v>584</v>
      </c>
      <c r="AE7" s="586" t="s">
        <v>585</v>
      </c>
      <c r="AF7" s="586" t="s">
        <v>586</v>
      </c>
      <c r="AG7" s="586" t="s">
        <v>587</v>
      </c>
      <c r="AH7" s="586" t="s">
        <v>588</v>
      </c>
      <c r="AI7" s="586" t="s">
        <v>589</v>
      </c>
      <c r="AJ7" s="578" t="s">
        <v>3</v>
      </c>
      <c r="AK7" s="577" t="s">
        <v>397</v>
      </c>
      <c r="AO7" s="799"/>
      <c r="AP7" s="799"/>
      <c r="AQ7" s="799"/>
      <c r="BB7" s="33" t="s">
        <v>548</v>
      </c>
      <c r="BC7" s="164" t="s">
        <v>584</v>
      </c>
      <c r="BD7" s="26" t="s">
        <v>585</v>
      </c>
      <c r="BE7" s="26" t="s">
        <v>586</v>
      </c>
      <c r="BF7" s="26" t="s">
        <v>587</v>
      </c>
      <c r="BG7" s="26" t="s">
        <v>588</v>
      </c>
      <c r="BH7" s="166" t="s">
        <v>589</v>
      </c>
      <c r="BI7" s="27" t="s">
        <v>3</v>
      </c>
      <c r="BJ7" s="105" t="s">
        <v>397</v>
      </c>
      <c r="BK7" s="118"/>
    </row>
    <row r="8" spans="1:63" ht="12.75" customHeight="1">
      <c r="B8" s="948"/>
      <c r="C8" s="948"/>
      <c r="D8" s="948"/>
      <c r="E8" s="948"/>
      <c r="F8" s="948"/>
      <c r="G8" s="948"/>
      <c r="H8" s="948"/>
      <c r="I8" s="948"/>
      <c r="J8" s="948"/>
      <c r="K8" s="948"/>
      <c r="L8" s="948"/>
      <c r="N8" s="437"/>
      <c r="O8" s="89"/>
      <c r="P8" s="89"/>
      <c r="Q8" s="89"/>
      <c r="R8" s="89"/>
      <c r="S8" s="89"/>
      <c r="T8" s="89"/>
      <c r="U8" s="89"/>
      <c r="V8" s="89"/>
      <c r="W8" s="89"/>
      <c r="X8" s="89"/>
      <c r="Y8" s="89"/>
      <c r="Z8" s="89"/>
      <c r="AA8" s="438"/>
      <c r="AC8" s="575" t="s">
        <v>398</v>
      </c>
      <c r="AD8" s="707">
        <f>BC20</f>
        <v>0.24884792626728111</v>
      </c>
      <c r="AE8" s="698">
        <f t="shared" ref="AE8:AK8" si="2">BD20</f>
        <v>6.9124423963133647E-2</v>
      </c>
      <c r="AF8" s="698">
        <f t="shared" si="2"/>
        <v>0.14746543778801843</v>
      </c>
      <c r="AG8" s="698">
        <f t="shared" si="2"/>
        <v>0.12903225806451613</v>
      </c>
      <c r="AH8" s="698">
        <f t="shared" si="2"/>
        <v>4.1474654377880185E-2</v>
      </c>
      <c r="AI8" s="698">
        <f t="shared" si="2"/>
        <v>0.15207373271889402</v>
      </c>
      <c r="AJ8" s="698">
        <f t="shared" si="2"/>
        <v>0.18433179723502305</v>
      </c>
      <c r="AK8" s="698">
        <f t="shared" si="2"/>
        <v>2.7649769585253458E-2</v>
      </c>
      <c r="AM8" s="338" t="str">
        <f>CONCATENATE(AM6,AO6,AP6,AQ6,AR6,AM7,AO7,AP7,AQ7,AR7)</f>
        <v>業種別では、「金融･保険業」「情報通信業」「不動産業」で「完全週休2日制」の割合が高い。</v>
      </c>
      <c r="BB8" s="46" t="s">
        <v>555</v>
      </c>
      <c r="BC8" s="189" t="e">
        <f t="shared" ref="BC8:BJ20" si="3">+BC35/$BK35</f>
        <v>#DIV/0!</v>
      </c>
      <c r="BD8" s="190" t="e">
        <f t="shared" si="3"/>
        <v>#DIV/0!</v>
      </c>
      <c r="BE8" s="190" t="e">
        <f t="shared" si="3"/>
        <v>#DIV/0!</v>
      </c>
      <c r="BF8" s="190" t="e">
        <f t="shared" si="3"/>
        <v>#DIV/0!</v>
      </c>
      <c r="BG8" s="190" t="e">
        <f t="shared" si="3"/>
        <v>#DIV/0!</v>
      </c>
      <c r="BH8" s="190" t="e">
        <f t="shared" si="3"/>
        <v>#DIV/0!</v>
      </c>
      <c r="BI8" s="190" t="e">
        <f t="shared" si="3"/>
        <v>#DIV/0!</v>
      </c>
      <c r="BJ8" s="191" t="e">
        <f t="shared" si="3"/>
        <v>#DIV/0!</v>
      </c>
    </row>
    <row r="9" spans="1:63" ht="12.75" customHeight="1">
      <c r="B9" s="948"/>
      <c r="C9" s="948"/>
      <c r="D9" s="948"/>
      <c r="E9" s="948"/>
      <c r="F9" s="948"/>
      <c r="G9" s="948"/>
      <c r="H9" s="948"/>
      <c r="I9" s="948"/>
      <c r="J9" s="948"/>
      <c r="K9" s="948"/>
      <c r="L9" s="948"/>
      <c r="N9" s="437"/>
      <c r="O9" s="89"/>
      <c r="P9" s="89"/>
      <c r="Q9" s="89"/>
      <c r="R9" s="89"/>
      <c r="S9" s="89"/>
      <c r="T9" s="89"/>
      <c r="U9" s="89"/>
      <c r="V9" s="89"/>
      <c r="W9" s="89"/>
      <c r="X9" s="89"/>
      <c r="Y9" s="89"/>
      <c r="Z9" s="89"/>
      <c r="AA9" s="438"/>
      <c r="AC9" s="700" t="s">
        <v>399</v>
      </c>
      <c r="AD9" s="707">
        <f>BC19</f>
        <v>0.41025641025641024</v>
      </c>
      <c r="AE9" s="698">
        <f t="shared" ref="AE9:AK9" si="4">BD19</f>
        <v>5.7692307692307696E-2</v>
      </c>
      <c r="AF9" s="698">
        <f t="shared" si="4"/>
        <v>9.6153846153846159E-2</v>
      </c>
      <c r="AG9" s="698">
        <f t="shared" si="4"/>
        <v>8.9743589743589744E-2</v>
      </c>
      <c r="AH9" s="698">
        <f t="shared" si="4"/>
        <v>2.564102564102564E-2</v>
      </c>
      <c r="AI9" s="698">
        <f t="shared" si="4"/>
        <v>0.23717948717948717</v>
      </c>
      <c r="AJ9" s="698">
        <f t="shared" si="4"/>
        <v>5.7692307692307696E-2</v>
      </c>
      <c r="AK9" s="698">
        <f t="shared" si="4"/>
        <v>2.564102564102564E-2</v>
      </c>
      <c r="AM9" s="338" t="s">
        <v>678</v>
      </c>
      <c r="BB9" s="8" t="s">
        <v>542</v>
      </c>
      <c r="BC9" s="192">
        <f t="shared" si="3"/>
        <v>0.48201438848920863</v>
      </c>
      <c r="BD9" s="188">
        <f t="shared" si="3"/>
        <v>5.0359712230215826E-2</v>
      </c>
      <c r="BE9" s="188">
        <f t="shared" si="3"/>
        <v>8.6330935251798566E-2</v>
      </c>
      <c r="BF9" s="188">
        <f t="shared" si="3"/>
        <v>7.1942446043165464E-2</v>
      </c>
      <c r="BG9" s="188">
        <f t="shared" si="3"/>
        <v>1.4388489208633094E-2</v>
      </c>
      <c r="BH9" s="188">
        <f t="shared" si="3"/>
        <v>0.15827338129496402</v>
      </c>
      <c r="BI9" s="188">
        <f t="shared" si="3"/>
        <v>0.11510791366906475</v>
      </c>
      <c r="BJ9" s="193">
        <f t="shared" si="3"/>
        <v>2.1582733812949641E-2</v>
      </c>
    </row>
    <row r="10" spans="1:63" ht="12.75" customHeight="1">
      <c r="B10" s="948"/>
      <c r="C10" s="948"/>
      <c r="D10" s="948"/>
      <c r="E10" s="948"/>
      <c r="F10" s="948"/>
      <c r="G10" s="948"/>
      <c r="H10" s="948"/>
      <c r="I10" s="948"/>
      <c r="J10" s="948"/>
      <c r="K10" s="948"/>
      <c r="L10" s="948"/>
      <c r="N10" s="437"/>
      <c r="O10" s="89"/>
      <c r="P10" s="89"/>
      <c r="Q10" s="89"/>
      <c r="R10" s="89"/>
      <c r="S10" s="89"/>
      <c r="T10" s="89"/>
      <c r="U10" s="89"/>
      <c r="V10" s="89"/>
      <c r="W10" s="89"/>
      <c r="X10" s="89"/>
      <c r="Y10" s="89"/>
      <c r="Z10" s="89"/>
      <c r="AA10" s="438"/>
      <c r="AC10" s="575" t="s">
        <v>400</v>
      </c>
      <c r="AD10" s="779">
        <f>BC18</f>
        <v>0.72727272727272729</v>
      </c>
      <c r="AE10" s="698">
        <f t="shared" ref="AE10:AK10" si="5">BD18</f>
        <v>0</v>
      </c>
      <c r="AF10" s="698">
        <f t="shared" si="5"/>
        <v>0</v>
      </c>
      <c r="AG10" s="698">
        <f t="shared" si="5"/>
        <v>9.0909090909090912E-2</v>
      </c>
      <c r="AH10" s="698">
        <f t="shared" si="5"/>
        <v>0</v>
      </c>
      <c r="AI10" s="698">
        <f t="shared" si="5"/>
        <v>0.18181818181818182</v>
      </c>
      <c r="AJ10" s="698">
        <f t="shared" si="5"/>
        <v>0</v>
      </c>
      <c r="AK10" s="698">
        <f t="shared" si="5"/>
        <v>0</v>
      </c>
      <c r="AM10" s="338" t="s">
        <v>974</v>
      </c>
      <c r="BB10" s="8" t="s">
        <v>543</v>
      </c>
      <c r="BC10" s="192">
        <f t="shared" si="3"/>
        <v>0.47794117647058826</v>
      </c>
      <c r="BD10" s="188">
        <f t="shared" si="3"/>
        <v>4.4117647058823532E-2</v>
      </c>
      <c r="BE10" s="188">
        <f t="shared" si="3"/>
        <v>0.11029411764705882</v>
      </c>
      <c r="BF10" s="188">
        <f t="shared" si="3"/>
        <v>5.8823529411764705E-2</v>
      </c>
      <c r="BG10" s="188">
        <f t="shared" si="3"/>
        <v>4.4117647058823532E-2</v>
      </c>
      <c r="BH10" s="188">
        <f t="shared" si="3"/>
        <v>0.14705882352941177</v>
      </c>
      <c r="BI10" s="188">
        <f t="shared" si="3"/>
        <v>5.1470588235294115E-2</v>
      </c>
      <c r="BJ10" s="193">
        <f t="shared" si="3"/>
        <v>6.6176470588235295E-2</v>
      </c>
    </row>
    <row r="11" spans="1:63" ht="12.75" customHeight="1">
      <c r="B11" s="948"/>
      <c r="C11" s="948"/>
      <c r="D11" s="948"/>
      <c r="E11" s="948"/>
      <c r="F11" s="948"/>
      <c r="G11" s="948"/>
      <c r="H11" s="948"/>
      <c r="I11" s="948"/>
      <c r="J11" s="948"/>
      <c r="K11" s="948"/>
      <c r="L11" s="948"/>
      <c r="N11" s="437"/>
      <c r="O11" s="89"/>
      <c r="P11" s="89"/>
      <c r="Q11" s="89"/>
      <c r="R11" s="89"/>
      <c r="S11" s="89"/>
      <c r="T11" s="89"/>
      <c r="U11" s="89"/>
      <c r="V11" s="89"/>
      <c r="W11" s="89"/>
      <c r="X11" s="89"/>
      <c r="Y11" s="89"/>
      <c r="Z11" s="89"/>
      <c r="AA11" s="438"/>
      <c r="AC11" s="700" t="s">
        <v>401</v>
      </c>
      <c r="AD11" s="707">
        <f>BC17</f>
        <v>0.39130434782608697</v>
      </c>
      <c r="AE11" s="698">
        <f t="shared" ref="AE11:AK11" si="6">BD17</f>
        <v>0.17391304347826086</v>
      </c>
      <c r="AF11" s="698">
        <f t="shared" si="6"/>
        <v>8.6956521739130432E-2</v>
      </c>
      <c r="AG11" s="698">
        <f t="shared" si="6"/>
        <v>0</v>
      </c>
      <c r="AH11" s="698">
        <f t="shared" si="6"/>
        <v>4.3478260869565216E-2</v>
      </c>
      <c r="AI11" s="698">
        <f t="shared" si="6"/>
        <v>0.17391304347826086</v>
      </c>
      <c r="AJ11" s="698">
        <f t="shared" si="6"/>
        <v>4.3478260869565216E-2</v>
      </c>
      <c r="AK11" s="698">
        <f t="shared" si="6"/>
        <v>8.6956521739130432E-2</v>
      </c>
      <c r="BB11" s="8" t="s">
        <v>541</v>
      </c>
      <c r="BC11" s="192">
        <f t="shared" si="3"/>
        <v>0.44444444444444442</v>
      </c>
      <c r="BD11" s="188">
        <f t="shared" si="3"/>
        <v>7.407407407407407E-2</v>
      </c>
      <c r="BE11" s="188">
        <f t="shared" si="3"/>
        <v>0.14814814814814814</v>
      </c>
      <c r="BF11" s="188">
        <f t="shared" si="3"/>
        <v>7.407407407407407E-2</v>
      </c>
      <c r="BG11" s="188">
        <f t="shared" si="3"/>
        <v>0</v>
      </c>
      <c r="BH11" s="188">
        <f t="shared" si="3"/>
        <v>0.14814814814814814</v>
      </c>
      <c r="BI11" s="188">
        <f t="shared" si="3"/>
        <v>7.407407407407407E-2</v>
      </c>
      <c r="BJ11" s="193">
        <f t="shared" si="3"/>
        <v>3.7037037037037035E-2</v>
      </c>
    </row>
    <row r="12" spans="1:63" ht="12.75" customHeight="1">
      <c r="B12" s="948"/>
      <c r="C12" s="948"/>
      <c r="D12" s="948"/>
      <c r="E12" s="948"/>
      <c r="F12" s="948"/>
      <c r="G12" s="948"/>
      <c r="H12" s="948"/>
      <c r="I12" s="948"/>
      <c r="J12" s="948"/>
      <c r="K12" s="948"/>
      <c r="L12" s="948"/>
      <c r="N12" s="437"/>
      <c r="O12" s="89"/>
      <c r="P12" s="89"/>
      <c r="Q12" s="89"/>
      <c r="R12" s="89"/>
      <c r="S12" s="89"/>
      <c r="T12" s="89"/>
      <c r="U12" s="89"/>
      <c r="V12" s="89"/>
      <c r="W12" s="89"/>
      <c r="X12" s="89"/>
      <c r="Y12" s="89"/>
      <c r="Z12" s="89"/>
      <c r="AA12" s="438"/>
      <c r="AC12" s="575" t="s">
        <v>402</v>
      </c>
      <c r="AD12" s="707">
        <f>BC16</f>
        <v>0.47486033519553073</v>
      </c>
      <c r="AE12" s="698">
        <f t="shared" ref="AE12:AK12" si="7">BD16</f>
        <v>0.1005586592178771</v>
      </c>
      <c r="AF12" s="698">
        <f t="shared" si="7"/>
        <v>5.027932960893855E-2</v>
      </c>
      <c r="AG12" s="698">
        <f t="shared" si="7"/>
        <v>5.027932960893855E-2</v>
      </c>
      <c r="AH12" s="698">
        <f t="shared" si="7"/>
        <v>1.11731843575419E-2</v>
      </c>
      <c r="AI12" s="698">
        <f t="shared" si="7"/>
        <v>0.16759776536312848</v>
      </c>
      <c r="AJ12" s="698">
        <f t="shared" si="7"/>
        <v>0.13407821229050279</v>
      </c>
      <c r="AK12" s="698">
        <f t="shared" si="7"/>
        <v>1.11731843575419E-2</v>
      </c>
      <c r="BB12" s="8" t="s">
        <v>540</v>
      </c>
      <c r="BC12" s="192">
        <f t="shared" si="3"/>
        <v>0.54838709677419351</v>
      </c>
      <c r="BD12" s="188">
        <f t="shared" si="3"/>
        <v>1.2903225806451613E-2</v>
      </c>
      <c r="BE12" s="188">
        <f t="shared" si="3"/>
        <v>3.870967741935484E-2</v>
      </c>
      <c r="BF12" s="188">
        <f t="shared" si="3"/>
        <v>6.4516129032258064E-3</v>
      </c>
      <c r="BG12" s="188">
        <f t="shared" si="3"/>
        <v>1.935483870967742E-2</v>
      </c>
      <c r="BH12" s="188">
        <f t="shared" si="3"/>
        <v>0.27741935483870966</v>
      </c>
      <c r="BI12" s="188">
        <f t="shared" si="3"/>
        <v>7.7419354838709681E-2</v>
      </c>
      <c r="BJ12" s="193">
        <f t="shared" si="3"/>
        <v>1.935483870967742E-2</v>
      </c>
    </row>
    <row r="13" spans="1:63" ht="12.75" customHeight="1">
      <c r="B13" s="948"/>
      <c r="C13" s="948"/>
      <c r="D13" s="948"/>
      <c r="E13" s="948"/>
      <c r="F13" s="948"/>
      <c r="G13" s="948"/>
      <c r="H13" s="948"/>
      <c r="I13" s="948"/>
      <c r="J13" s="948"/>
      <c r="K13" s="948"/>
      <c r="L13" s="948"/>
      <c r="N13" s="437"/>
      <c r="O13" s="89"/>
      <c r="P13" s="89"/>
      <c r="Q13" s="89"/>
      <c r="R13" s="89"/>
      <c r="S13" s="89"/>
      <c r="T13" s="89"/>
      <c r="U13" s="89"/>
      <c r="V13" s="89"/>
      <c r="W13" s="89"/>
      <c r="X13" s="89"/>
      <c r="Y13" s="89"/>
      <c r="Z13" s="89"/>
      <c r="AA13" s="438"/>
      <c r="AC13" s="700" t="s">
        <v>403</v>
      </c>
      <c r="AD13" s="779">
        <f>BC15</f>
        <v>0.75</v>
      </c>
      <c r="AE13" s="698">
        <f t="shared" ref="AE13:AK13" si="8">BD15</f>
        <v>0</v>
      </c>
      <c r="AF13" s="698">
        <f t="shared" si="8"/>
        <v>0</v>
      </c>
      <c r="AG13" s="698">
        <f t="shared" si="8"/>
        <v>0</v>
      </c>
      <c r="AH13" s="698">
        <f t="shared" si="8"/>
        <v>0</v>
      </c>
      <c r="AI13" s="698">
        <f t="shared" si="8"/>
        <v>0.2</v>
      </c>
      <c r="AJ13" s="698">
        <f t="shared" si="8"/>
        <v>0.05</v>
      </c>
      <c r="AK13" s="698">
        <f t="shared" si="8"/>
        <v>0</v>
      </c>
      <c r="BB13" s="8" t="s">
        <v>539</v>
      </c>
      <c r="BC13" s="192">
        <f t="shared" si="3"/>
        <v>0.24390243902439024</v>
      </c>
      <c r="BD13" s="188">
        <f t="shared" si="3"/>
        <v>2.4390243902439025E-2</v>
      </c>
      <c r="BE13" s="188">
        <f t="shared" si="3"/>
        <v>0.17073170731707318</v>
      </c>
      <c r="BF13" s="188">
        <f t="shared" si="3"/>
        <v>0</v>
      </c>
      <c r="BG13" s="188">
        <f t="shared" si="3"/>
        <v>0.14634146341463414</v>
      </c>
      <c r="BH13" s="188">
        <f t="shared" si="3"/>
        <v>7.3170731707317069E-2</v>
      </c>
      <c r="BI13" s="188">
        <f t="shared" si="3"/>
        <v>0.29268292682926828</v>
      </c>
      <c r="BJ13" s="193">
        <f t="shared" si="3"/>
        <v>4.878048780487805E-2</v>
      </c>
    </row>
    <row r="14" spans="1:63" ht="12.75" customHeight="1">
      <c r="B14" s="948"/>
      <c r="C14" s="948"/>
      <c r="D14" s="948"/>
      <c r="E14" s="948"/>
      <c r="F14" s="948"/>
      <c r="G14" s="948"/>
      <c r="H14" s="948"/>
      <c r="I14" s="948"/>
      <c r="J14" s="948"/>
      <c r="K14" s="948"/>
      <c r="L14" s="948"/>
      <c r="N14" s="437"/>
      <c r="O14" s="89"/>
      <c r="P14" s="89"/>
      <c r="Q14" s="89"/>
      <c r="R14" s="89"/>
      <c r="S14" s="89"/>
      <c r="T14" s="89"/>
      <c r="U14" s="89"/>
      <c r="V14" s="89"/>
      <c r="W14" s="89"/>
      <c r="X14" s="89"/>
      <c r="Y14" s="89"/>
      <c r="Z14" s="89"/>
      <c r="AA14" s="438"/>
      <c r="AC14" s="575" t="s">
        <v>404</v>
      </c>
      <c r="AD14" s="779">
        <f>BC14</f>
        <v>0.6</v>
      </c>
      <c r="AE14" s="698">
        <f t="shared" ref="AE14:AK14" si="9">BD14</f>
        <v>6.6666666666666666E-2</v>
      </c>
      <c r="AF14" s="698">
        <f t="shared" si="9"/>
        <v>6.6666666666666666E-2</v>
      </c>
      <c r="AG14" s="698">
        <f t="shared" si="9"/>
        <v>0</v>
      </c>
      <c r="AH14" s="698">
        <f t="shared" si="9"/>
        <v>0</v>
      </c>
      <c r="AI14" s="698">
        <f t="shared" si="9"/>
        <v>0.13333333333333333</v>
      </c>
      <c r="AJ14" s="698">
        <f t="shared" si="9"/>
        <v>0.13333333333333333</v>
      </c>
      <c r="AK14" s="698">
        <f t="shared" si="9"/>
        <v>0</v>
      </c>
      <c r="AM14" s="800" t="s">
        <v>679</v>
      </c>
      <c r="AN14" s="801"/>
      <c r="AO14" s="801"/>
      <c r="AP14" s="801"/>
      <c r="AQ14" s="801"/>
      <c r="AR14" s="801"/>
      <c r="AS14" s="801"/>
      <c r="AT14" s="801"/>
      <c r="AU14" s="801"/>
      <c r="AV14" s="801"/>
      <c r="AW14" s="801"/>
      <c r="AX14" s="801"/>
      <c r="BB14" s="8" t="s">
        <v>544</v>
      </c>
      <c r="BC14" s="192">
        <f t="shared" si="3"/>
        <v>0.6</v>
      </c>
      <c r="BD14" s="188">
        <f t="shared" si="3"/>
        <v>6.6666666666666666E-2</v>
      </c>
      <c r="BE14" s="188">
        <f t="shared" si="3"/>
        <v>6.6666666666666666E-2</v>
      </c>
      <c r="BF14" s="188">
        <f t="shared" si="3"/>
        <v>0</v>
      </c>
      <c r="BG14" s="188">
        <f t="shared" si="3"/>
        <v>0</v>
      </c>
      <c r="BH14" s="188">
        <f t="shared" si="3"/>
        <v>0.13333333333333333</v>
      </c>
      <c r="BI14" s="188">
        <f t="shared" si="3"/>
        <v>0.13333333333333333</v>
      </c>
      <c r="BJ14" s="193">
        <f t="shared" si="3"/>
        <v>0</v>
      </c>
    </row>
    <row r="15" spans="1:63" ht="12.75" customHeight="1">
      <c r="B15" s="948"/>
      <c r="C15" s="948"/>
      <c r="D15" s="948"/>
      <c r="E15" s="948"/>
      <c r="F15" s="948"/>
      <c r="G15" s="948"/>
      <c r="H15" s="948"/>
      <c r="I15" s="948"/>
      <c r="J15" s="948"/>
      <c r="K15" s="948"/>
      <c r="L15" s="948"/>
      <c r="N15" s="439"/>
      <c r="O15" s="440"/>
      <c r="P15" s="440"/>
      <c r="Q15" s="440"/>
      <c r="R15" s="440"/>
      <c r="S15" s="440"/>
      <c r="T15" s="440"/>
      <c r="U15" s="440"/>
      <c r="V15" s="440"/>
      <c r="W15" s="440"/>
      <c r="X15" s="440"/>
      <c r="Y15" s="440"/>
      <c r="Z15" s="440"/>
      <c r="AA15" s="441"/>
      <c r="AC15" s="700" t="s">
        <v>405</v>
      </c>
      <c r="AD15" s="707">
        <f>BC13</f>
        <v>0.24390243902439024</v>
      </c>
      <c r="AE15" s="698">
        <f t="shared" ref="AE15:AK15" si="10">BD13</f>
        <v>2.4390243902439025E-2</v>
      </c>
      <c r="AF15" s="698">
        <f t="shared" si="10"/>
        <v>0.17073170731707318</v>
      </c>
      <c r="AG15" s="698">
        <f t="shared" si="10"/>
        <v>0</v>
      </c>
      <c r="AH15" s="698">
        <f t="shared" si="10"/>
        <v>0.14634146341463414</v>
      </c>
      <c r="AI15" s="698">
        <f t="shared" si="10"/>
        <v>7.3170731707317069E-2</v>
      </c>
      <c r="AJ15" s="698">
        <f t="shared" si="10"/>
        <v>0.29268292682926828</v>
      </c>
      <c r="AK15" s="698">
        <f t="shared" si="10"/>
        <v>4.878048780487805E-2</v>
      </c>
      <c r="AM15" s="930" t="str">
        <f>CONCATENATE("　",AM4,CHAR(10),"　",AM8,CHAR(10),"　",AM10)</f>
        <v>　週休二日制の種類については、「完全週休2日制」が最も多く、全体の43.2%となった。
　業種別では、「金融･保険業」「情報通信業」「不動産業」で「完全週休2日制」の割合が高い。
　規模別では、「50～99人」の事業所で、「完全週休2日制」を実施している割合が50％を超えている。</v>
      </c>
      <c r="AN15" s="930"/>
      <c r="AO15" s="930"/>
      <c r="AP15" s="930"/>
      <c r="AQ15" s="930"/>
      <c r="AR15" s="930"/>
      <c r="AS15" s="930"/>
      <c r="AT15" s="930"/>
      <c r="AU15" s="930"/>
      <c r="AV15" s="930"/>
      <c r="AW15" s="930"/>
      <c r="AX15" s="930"/>
      <c r="BB15" s="8" t="s">
        <v>538</v>
      </c>
      <c r="BC15" s="192">
        <f t="shared" si="3"/>
        <v>0.75</v>
      </c>
      <c r="BD15" s="188">
        <f t="shared" si="3"/>
        <v>0</v>
      </c>
      <c r="BE15" s="188">
        <f t="shared" si="3"/>
        <v>0</v>
      </c>
      <c r="BF15" s="188">
        <f t="shared" si="3"/>
        <v>0</v>
      </c>
      <c r="BG15" s="188">
        <f t="shared" si="3"/>
        <v>0</v>
      </c>
      <c r="BH15" s="188">
        <f t="shared" si="3"/>
        <v>0.2</v>
      </c>
      <c r="BI15" s="188">
        <f t="shared" si="3"/>
        <v>0.05</v>
      </c>
      <c r="BJ15" s="193">
        <f t="shared" si="3"/>
        <v>0</v>
      </c>
    </row>
    <row r="16" spans="1:63" ht="12.75" customHeight="1">
      <c r="AC16" s="575" t="s">
        <v>406</v>
      </c>
      <c r="AD16" s="707">
        <f>BC12</f>
        <v>0.54838709677419351</v>
      </c>
      <c r="AE16" s="698">
        <f t="shared" ref="AE16:AK16" si="11">BD12</f>
        <v>1.2903225806451613E-2</v>
      </c>
      <c r="AF16" s="698">
        <f t="shared" si="11"/>
        <v>3.870967741935484E-2</v>
      </c>
      <c r="AG16" s="698">
        <f t="shared" si="11"/>
        <v>6.4516129032258064E-3</v>
      </c>
      <c r="AH16" s="698">
        <f t="shared" si="11"/>
        <v>1.935483870967742E-2</v>
      </c>
      <c r="AI16" s="698">
        <f t="shared" si="11"/>
        <v>0.27741935483870966</v>
      </c>
      <c r="AJ16" s="698">
        <f t="shared" si="11"/>
        <v>7.7419354838709681E-2</v>
      </c>
      <c r="AK16" s="698">
        <f t="shared" si="11"/>
        <v>1.935483870967742E-2</v>
      </c>
      <c r="AM16" s="930"/>
      <c r="AN16" s="930"/>
      <c r="AO16" s="930"/>
      <c r="AP16" s="930"/>
      <c r="AQ16" s="930"/>
      <c r="AR16" s="930"/>
      <c r="AS16" s="930"/>
      <c r="AT16" s="930"/>
      <c r="AU16" s="930"/>
      <c r="AV16" s="930"/>
      <c r="AW16" s="930"/>
      <c r="AX16" s="930"/>
      <c r="BB16" s="8" t="s">
        <v>537</v>
      </c>
      <c r="BC16" s="192">
        <f t="shared" si="3"/>
        <v>0.47486033519553073</v>
      </c>
      <c r="BD16" s="188">
        <f t="shared" si="3"/>
        <v>0.1005586592178771</v>
      </c>
      <c r="BE16" s="188">
        <f t="shared" si="3"/>
        <v>5.027932960893855E-2</v>
      </c>
      <c r="BF16" s="188">
        <f t="shared" si="3"/>
        <v>5.027932960893855E-2</v>
      </c>
      <c r="BG16" s="188">
        <f t="shared" si="3"/>
        <v>1.11731843575419E-2</v>
      </c>
      <c r="BH16" s="188">
        <f t="shared" si="3"/>
        <v>0.16759776536312848</v>
      </c>
      <c r="BI16" s="188">
        <f t="shared" si="3"/>
        <v>0.13407821229050279</v>
      </c>
      <c r="BJ16" s="193">
        <f t="shared" si="3"/>
        <v>1.11731843575419E-2</v>
      </c>
    </row>
    <row r="17" spans="1:63" ht="12.75" customHeight="1">
      <c r="A17" s="434"/>
      <c r="B17" s="435"/>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5"/>
      <c r="AA17" s="436"/>
      <c r="AC17" s="700" t="s">
        <v>407</v>
      </c>
      <c r="AD17" s="698">
        <f>BC11</f>
        <v>0.44444444444444442</v>
      </c>
      <c r="AE17" s="698">
        <f t="shared" ref="AE17:AK17" si="12">BD11</f>
        <v>7.407407407407407E-2</v>
      </c>
      <c r="AF17" s="698">
        <f t="shared" si="12"/>
        <v>0.14814814814814814</v>
      </c>
      <c r="AG17" s="698">
        <f t="shared" si="12"/>
        <v>7.407407407407407E-2</v>
      </c>
      <c r="AH17" s="698">
        <f t="shared" si="12"/>
        <v>0</v>
      </c>
      <c r="AI17" s="698">
        <f t="shared" si="12"/>
        <v>0.14814814814814814</v>
      </c>
      <c r="AJ17" s="698">
        <f t="shared" si="12"/>
        <v>7.407407407407407E-2</v>
      </c>
      <c r="AK17" s="698">
        <f t="shared" si="12"/>
        <v>3.7037037037037035E-2</v>
      </c>
      <c r="AM17" s="930"/>
      <c r="AN17" s="930"/>
      <c r="AO17" s="930"/>
      <c r="AP17" s="930"/>
      <c r="AQ17" s="930"/>
      <c r="AR17" s="930"/>
      <c r="AS17" s="930"/>
      <c r="AT17" s="930"/>
      <c r="AU17" s="930"/>
      <c r="AV17" s="930"/>
      <c r="AW17" s="930"/>
      <c r="AX17" s="930"/>
      <c r="BB17" s="8" t="s">
        <v>536</v>
      </c>
      <c r="BC17" s="192">
        <f t="shared" si="3"/>
        <v>0.39130434782608697</v>
      </c>
      <c r="BD17" s="188">
        <f t="shared" si="3"/>
        <v>0.17391304347826086</v>
      </c>
      <c r="BE17" s="188">
        <f t="shared" si="3"/>
        <v>8.6956521739130432E-2</v>
      </c>
      <c r="BF17" s="188">
        <f t="shared" si="3"/>
        <v>0</v>
      </c>
      <c r="BG17" s="188">
        <f t="shared" si="3"/>
        <v>4.3478260869565216E-2</v>
      </c>
      <c r="BH17" s="188">
        <f t="shared" si="3"/>
        <v>0.17391304347826086</v>
      </c>
      <c r="BI17" s="188">
        <f t="shared" si="3"/>
        <v>4.3478260869565216E-2</v>
      </c>
      <c r="BJ17" s="193">
        <f t="shared" si="3"/>
        <v>8.6956521739130432E-2</v>
      </c>
    </row>
    <row r="18" spans="1:63" ht="12.75" customHeight="1">
      <c r="A18" s="437"/>
      <c r="B18" s="89"/>
      <c r="C18" s="89"/>
      <c r="D18" s="89"/>
      <c r="E18" s="89"/>
      <c r="F18" s="89"/>
      <c r="G18" s="89"/>
      <c r="H18" s="89"/>
      <c r="I18" s="89"/>
      <c r="J18" s="89"/>
      <c r="K18" s="89"/>
      <c r="L18" s="89"/>
      <c r="M18" s="89"/>
      <c r="N18" s="89"/>
      <c r="O18" s="89"/>
      <c r="P18" s="89"/>
      <c r="Q18" s="89"/>
      <c r="R18" s="89"/>
      <c r="S18" s="89"/>
      <c r="T18" s="89"/>
      <c r="U18" s="89"/>
      <c r="V18" s="89"/>
      <c r="W18" s="89"/>
      <c r="X18" s="89"/>
      <c r="Y18" s="89"/>
      <c r="Z18" s="89"/>
      <c r="AA18" s="438"/>
      <c r="AC18" s="575" t="s">
        <v>408</v>
      </c>
      <c r="AD18" s="698">
        <f>BC10</f>
        <v>0.47794117647058826</v>
      </c>
      <c r="AE18" s="698">
        <f t="shared" ref="AE18:AK18" si="13">BD10</f>
        <v>4.4117647058823532E-2</v>
      </c>
      <c r="AF18" s="698">
        <f t="shared" si="13"/>
        <v>0.11029411764705882</v>
      </c>
      <c r="AG18" s="698">
        <f t="shared" si="13"/>
        <v>5.8823529411764705E-2</v>
      </c>
      <c r="AH18" s="698">
        <f t="shared" si="13"/>
        <v>4.4117647058823532E-2</v>
      </c>
      <c r="AI18" s="698">
        <f t="shared" si="13"/>
        <v>0.14705882352941177</v>
      </c>
      <c r="AJ18" s="698">
        <f t="shared" si="13"/>
        <v>5.1470588235294115E-2</v>
      </c>
      <c r="AK18" s="698">
        <f t="shared" si="13"/>
        <v>6.6176470588235295E-2</v>
      </c>
      <c r="AM18" s="930"/>
      <c r="AN18" s="930"/>
      <c r="AO18" s="930"/>
      <c r="AP18" s="930"/>
      <c r="AQ18" s="930"/>
      <c r="AR18" s="930"/>
      <c r="AS18" s="930"/>
      <c r="AT18" s="930"/>
      <c r="AU18" s="930"/>
      <c r="AV18" s="930"/>
      <c r="AW18" s="930"/>
      <c r="AX18" s="930"/>
      <c r="BB18" s="8" t="s">
        <v>535</v>
      </c>
      <c r="BC18" s="192">
        <f t="shared" si="3"/>
        <v>0.72727272727272729</v>
      </c>
      <c r="BD18" s="188">
        <f t="shared" si="3"/>
        <v>0</v>
      </c>
      <c r="BE18" s="188">
        <f t="shared" si="3"/>
        <v>0</v>
      </c>
      <c r="BF18" s="188">
        <f t="shared" si="3"/>
        <v>9.0909090909090912E-2</v>
      </c>
      <c r="BG18" s="188">
        <f t="shared" si="3"/>
        <v>0</v>
      </c>
      <c r="BH18" s="188">
        <f t="shared" si="3"/>
        <v>0.18181818181818182</v>
      </c>
      <c r="BI18" s="188">
        <f t="shared" si="3"/>
        <v>0</v>
      </c>
      <c r="BJ18" s="193">
        <f t="shared" si="3"/>
        <v>0</v>
      </c>
    </row>
    <row r="19" spans="1:63" ht="12.75" customHeight="1">
      <c r="A19" s="437"/>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438"/>
      <c r="AC19" s="700" t="s">
        <v>409</v>
      </c>
      <c r="AD19" s="775">
        <f>BC9</f>
        <v>0.48201438848920863</v>
      </c>
      <c r="AE19" s="698">
        <f t="shared" ref="AE19:AK19" si="14">BD9</f>
        <v>5.0359712230215826E-2</v>
      </c>
      <c r="AF19" s="698">
        <f t="shared" si="14"/>
        <v>8.6330935251798566E-2</v>
      </c>
      <c r="AG19" s="698">
        <f t="shared" si="14"/>
        <v>7.1942446043165464E-2</v>
      </c>
      <c r="AH19" s="698">
        <f t="shared" si="14"/>
        <v>1.4388489208633094E-2</v>
      </c>
      <c r="AI19" s="698">
        <f t="shared" si="14"/>
        <v>0.15827338129496402</v>
      </c>
      <c r="AJ19" s="698">
        <f t="shared" si="14"/>
        <v>0.11510791366906475</v>
      </c>
      <c r="AK19" s="698">
        <f t="shared" si="14"/>
        <v>2.1582733812949641E-2</v>
      </c>
      <c r="AM19" s="930"/>
      <c r="AN19" s="930"/>
      <c r="AO19" s="930"/>
      <c r="AP19" s="930"/>
      <c r="AQ19" s="930"/>
      <c r="AR19" s="930"/>
      <c r="AS19" s="930"/>
      <c r="AT19" s="930"/>
      <c r="AU19" s="930"/>
      <c r="AV19" s="930"/>
      <c r="AW19" s="930"/>
      <c r="AX19" s="930"/>
      <c r="BB19" s="17" t="s">
        <v>545</v>
      </c>
      <c r="BC19" s="192">
        <f t="shared" si="3"/>
        <v>0.41025641025641024</v>
      </c>
      <c r="BD19" s="188">
        <f t="shared" si="3"/>
        <v>5.7692307692307696E-2</v>
      </c>
      <c r="BE19" s="188">
        <f t="shared" si="3"/>
        <v>9.6153846153846159E-2</v>
      </c>
      <c r="BF19" s="188">
        <f t="shared" si="3"/>
        <v>8.9743589743589744E-2</v>
      </c>
      <c r="BG19" s="188">
        <f t="shared" si="3"/>
        <v>2.564102564102564E-2</v>
      </c>
      <c r="BH19" s="188">
        <f t="shared" si="3"/>
        <v>0.23717948717948717</v>
      </c>
      <c r="BI19" s="188">
        <f t="shared" si="3"/>
        <v>5.7692307692307696E-2</v>
      </c>
      <c r="BJ19" s="193">
        <f t="shared" si="3"/>
        <v>2.564102564102564E-2</v>
      </c>
    </row>
    <row r="20" spans="1:63" ht="12.75" customHeight="1" thickBot="1">
      <c r="A20" s="437"/>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438"/>
      <c r="AC20" s="575" t="s">
        <v>23</v>
      </c>
      <c r="AD20" s="698" t="e">
        <f>BC8</f>
        <v>#DIV/0!</v>
      </c>
      <c r="AE20" s="698" t="e">
        <f t="shared" ref="AE20:AK20" si="15">BD8</f>
        <v>#DIV/0!</v>
      </c>
      <c r="AF20" s="698" t="e">
        <f t="shared" si="15"/>
        <v>#DIV/0!</v>
      </c>
      <c r="AG20" s="698" t="e">
        <f t="shared" si="15"/>
        <v>#DIV/0!</v>
      </c>
      <c r="AH20" s="698" t="e">
        <f t="shared" si="15"/>
        <v>#DIV/0!</v>
      </c>
      <c r="AI20" s="698" t="e">
        <f t="shared" si="15"/>
        <v>#DIV/0!</v>
      </c>
      <c r="AJ20" s="698" t="e">
        <f t="shared" si="15"/>
        <v>#DIV/0!</v>
      </c>
      <c r="AK20" s="698" t="e">
        <f t="shared" si="15"/>
        <v>#DIV/0!</v>
      </c>
      <c r="AM20" s="930"/>
      <c r="AN20" s="930"/>
      <c r="AO20" s="930"/>
      <c r="AP20" s="930"/>
      <c r="AQ20" s="930"/>
      <c r="AR20" s="930"/>
      <c r="AS20" s="930"/>
      <c r="AT20" s="930"/>
      <c r="AU20" s="930"/>
      <c r="AV20" s="930"/>
      <c r="AW20" s="930"/>
      <c r="AX20" s="930"/>
      <c r="BB20" s="11" t="s">
        <v>546</v>
      </c>
      <c r="BC20" s="194">
        <f t="shared" si="3"/>
        <v>0.24884792626728111</v>
      </c>
      <c r="BD20" s="195">
        <f t="shared" si="3"/>
        <v>6.9124423963133647E-2</v>
      </c>
      <c r="BE20" s="195">
        <f t="shared" si="3"/>
        <v>0.14746543778801843</v>
      </c>
      <c r="BF20" s="195">
        <f t="shared" si="3"/>
        <v>0.12903225806451613</v>
      </c>
      <c r="BG20" s="195">
        <f t="shared" si="3"/>
        <v>4.1474654377880185E-2</v>
      </c>
      <c r="BH20" s="195">
        <f t="shared" si="3"/>
        <v>0.15207373271889402</v>
      </c>
      <c r="BI20" s="195">
        <f t="shared" si="3"/>
        <v>0.18433179723502305</v>
      </c>
      <c r="BJ20" s="196">
        <f t="shared" si="3"/>
        <v>2.7649769585253458E-2</v>
      </c>
    </row>
    <row r="21" spans="1:63" ht="15" customHeight="1" thickBot="1">
      <c r="A21" s="437"/>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438"/>
      <c r="AC21" s="161" t="s">
        <v>595</v>
      </c>
      <c r="AM21" s="930"/>
      <c r="AN21" s="930"/>
      <c r="AO21" s="930"/>
      <c r="AP21" s="930"/>
      <c r="AQ21" s="930"/>
      <c r="AR21" s="930"/>
      <c r="AS21" s="930"/>
      <c r="AT21" s="930"/>
      <c r="AU21" s="930"/>
      <c r="AV21" s="930"/>
      <c r="AW21" s="930"/>
      <c r="AX21" s="930"/>
      <c r="BB21" s="161" t="s">
        <v>595</v>
      </c>
    </row>
    <row r="22" spans="1:63" ht="17.399999999999999" thickBot="1">
      <c r="A22" s="437"/>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438"/>
      <c r="AC22" s="577" t="s">
        <v>8</v>
      </c>
      <c r="AD22" s="586" t="s">
        <v>584</v>
      </c>
      <c r="AE22" s="586" t="s">
        <v>585</v>
      </c>
      <c r="AF22" s="586" t="s">
        <v>586</v>
      </c>
      <c r="AG22" s="586" t="s">
        <v>587</v>
      </c>
      <c r="AH22" s="586" t="s">
        <v>588</v>
      </c>
      <c r="AI22" s="586" t="s">
        <v>589</v>
      </c>
      <c r="AJ22" s="578" t="s">
        <v>3</v>
      </c>
      <c r="AK22" s="577" t="s">
        <v>397</v>
      </c>
      <c r="AM22" s="930"/>
      <c r="AN22" s="930"/>
      <c r="AO22" s="930"/>
      <c r="AP22" s="930"/>
      <c r="AQ22" s="930"/>
      <c r="AR22" s="930"/>
      <c r="AS22" s="930"/>
      <c r="AT22" s="930"/>
      <c r="AU22" s="930"/>
      <c r="AV22" s="930"/>
      <c r="AW22" s="930"/>
      <c r="AX22" s="930"/>
      <c r="BB22" s="29" t="s">
        <v>8</v>
      </c>
      <c r="BC22" s="180" t="s">
        <v>584</v>
      </c>
      <c r="BD22" s="163" t="s">
        <v>585</v>
      </c>
      <c r="BE22" s="163" t="s">
        <v>586</v>
      </c>
      <c r="BF22" s="163" t="s">
        <v>587</v>
      </c>
      <c r="BG22" s="163" t="s">
        <v>588</v>
      </c>
      <c r="BH22" s="178" t="s">
        <v>589</v>
      </c>
      <c r="BI22" s="159" t="s">
        <v>3</v>
      </c>
      <c r="BJ22" s="32" t="s">
        <v>397</v>
      </c>
      <c r="BK22" s="162"/>
    </row>
    <row r="23" spans="1:63" ht="12.75" customHeight="1">
      <c r="A23" s="437"/>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438"/>
      <c r="AC23" s="579" t="s">
        <v>410</v>
      </c>
      <c r="AD23" s="707">
        <f>BC28</f>
        <v>0.43062200956937802</v>
      </c>
      <c r="AE23" s="698">
        <f t="shared" ref="AE23:AK23" si="16">BD28</f>
        <v>5.2631578947368418E-2</v>
      </c>
      <c r="AF23" s="698">
        <f t="shared" si="16"/>
        <v>7.1770334928229665E-2</v>
      </c>
      <c r="AG23" s="698">
        <f t="shared" si="16"/>
        <v>4.3062200956937802E-2</v>
      </c>
      <c r="AH23" s="698">
        <f t="shared" si="16"/>
        <v>2.3923444976076555E-2</v>
      </c>
      <c r="AI23" s="707">
        <f t="shared" si="16"/>
        <v>0.12440191387559808</v>
      </c>
      <c r="AJ23" s="698">
        <f t="shared" si="16"/>
        <v>0.20574162679425836</v>
      </c>
      <c r="AK23" s="698">
        <f t="shared" si="16"/>
        <v>4.784688995215311E-2</v>
      </c>
      <c r="AM23" s="930"/>
      <c r="AN23" s="930"/>
      <c r="AO23" s="930"/>
      <c r="AP23" s="930"/>
      <c r="AQ23" s="930"/>
      <c r="AR23" s="930"/>
      <c r="AS23" s="930"/>
      <c r="AT23" s="930"/>
      <c r="AU23" s="930"/>
      <c r="AV23" s="930"/>
      <c r="AW23" s="930"/>
      <c r="AX23" s="930"/>
      <c r="BB23" s="179" t="s">
        <v>553</v>
      </c>
      <c r="BC23" s="189">
        <f t="shared" ref="BC23:BJ28" si="17">+BC51/$BK51</f>
        <v>0.4375</v>
      </c>
      <c r="BD23" s="190">
        <f t="shared" si="17"/>
        <v>0</v>
      </c>
      <c r="BE23" s="190">
        <f t="shared" si="17"/>
        <v>6.25E-2</v>
      </c>
      <c r="BF23" s="190">
        <f t="shared" si="17"/>
        <v>0</v>
      </c>
      <c r="BG23" s="190">
        <f t="shared" si="17"/>
        <v>0</v>
      </c>
      <c r="BH23" s="190">
        <f t="shared" si="17"/>
        <v>0.5</v>
      </c>
      <c r="BI23" s="190">
        <f t="shared" si="17"/>
        <v>0</v>
      </c>
      <c r="BJ23" s="191">
        <f t="shared" si="17"/>
        <v>0</v>
      </c>
    </row>
    <row r="24" spans="1:63" ht="12.75" customHeight="1">
      <c r="A24" s="437"/>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438"/>
      <c r="AC24" s="579" t="s">
        <v>411</v>
      </c>
      <c r="AD24" s="775">
        <f>BC27</f>
        <v>0.44472361809045224</v>
      </c>
      <c r="AE24" s="698">
        <f t="shared" ref="AE24:AK24" si="18">BD27</f>
        <v>5.5276381909547742E-2</v>
      </c>
      <c r="AF24" s="698">
        <f t="shared" si="18"/>
        <v>0.11557788944723618</v>
      </c>
      <c r="AG24" s="698">
        <f t="shared" si="18"/>
        <v>7.2864321608040197E-2</v>
      </c>
      <c r="AH24" s="698">
        <f t="shared" si="18"/>
        <v>3.015075376884422E-2</v>
      </c>
      <c r="AI24" s="707">
        <f t="shared" si="18"/>
        <v>0.15829145728643215</v>
      </c>
      <c r="AJ24" s="698">
        <f t="shared" si="18"/>
        <v>9.0452261306532666E-2</v>
      </c>
      <c r="AK24" s="698">
        <f t="shared" si="18"/>
        <v>3.2663316582914576E-2</v>
      </c>
      <c r="AM24" s="930"/>
      <c r="AN24" s="930"/>
      <c r="AO24" s="930"/>
      <c r="AP24" s="930"/>
      <c r="AQ24" s="930"/>
      <c r="AR24" s="930"/>
      <c r="AS24" s="930"/>
      <c r="AT24" s="930"/>
      <c r="AU24" s="930"/>
      <c r="AV24" s="930"/>
      <c r="AW24" s="930"/>
      <c r="AX24" s="930"/>
      <c r="BB24" s="110" t="s">
        <v>427</v>
      </c>
      <c r="BC24" s="192">
        <f t="shared" si="17"/>
        <v>0.55555555555555558</v>
      </c>
      <c r="BD24" s="188">
        <f t="shared" si="17"/>
        <v>7.407407407407407E-2</v>
      </c>
      <c r="BE24" s="188">
        <f t="shared" si="17"/>
        <v>3.7037037037037035E-2</v>
      </c>
      <c r="BF24" s="188">
        <f t="shared" si="17"/>
        <v>7.407407407407407E-2</v>
      </c>
      <c r="BG24" s="188">
        <f t="shared" si="17"/>
        <v>0</v>
      </c>
      <c r="BH24" s="188">
        <f t="shared" si="17"/>
        <v>0.18518518518518517</v>
      </c>
      <c r="BI24" s="188">
        <f t="shared" si="17"/>
        <v>7.407407407407407E-2</v>
      </c>
      <c r="BJ24" s="193">
        <f t="shared" si="17"/>
        <v>0</v>
      </c>
    </row>
    <row r="25" spans="1:63" ht="12.75" customHeight="1">
      <c r="A25" s="437"/>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438"/>
      <c r="AC25" s="579" t="s">
        <v>412</v>
      </c>
      <c r="AD25" s="775">
        <f>BC26</f>
        <v>0.4</v>
      </c>
      <c r="AE25" s="698">
        <f t="shared" ref="AE25:AK25" si="19">BD26</f>
        <v>6.7532467532467527E-2</v>
      </c>
      <c r="AF25" s="698">
        <f t="shared" si="19"/>
        <v>8.8311688311688313E-2</v>
      </c>
      <c r="AG25" s="698">
        <f t="shared" si="19"/>
        <v>8.0519480519480519E-2</v>
      </c>
      <c r="AH25" s="698">
        <f t="shared" si="19"/>
        <v>3.896103896103896E-2</v>
      </c>
      <c r="AI25" s="707">
        <f t="shared" si="19"/>
        <v>0.20519480519480521</v>
      </c>
      <c r="AJ25" s="698">
        <f t="shared" si="19"/>
        <v>0.1038961038961039</v>
      </c>
      <c r="AK25" s="698">
        <f t="shared" si="19"/>
        <v>1.5584415584415584E-2</v>
      </c>
      <c r="AM25" s="930"/>
      <c r="AN25" s="930"/>
      <c r="AO25" s="930"/>
      <c r="AP25" s="930"/>
      <c r="AQ25" s="930"/>
      <c r="AR25" s="930"/>
      <c r="AS25" s="930"/>
      <c r="AT25" s="930"/>
      <c r="AU25" s="930"/>
      <c r="AV25" s="930"/>
      <c r="AW25" s="930"/>
      <c r="AX25" s="930"/>
      <c r="BB25" s="110" t="s">
        <v>428</v>
      </c>
      <c r="BC25" s="192">
        <f t="shared" si="17"/>
        <v>0.47619047619047616</v>
      </c>
      <c r="BD25" s="188">
        <f t="shared" si="17"/>
        <v>4.7619047619047616E-2</v>
      </c>
      <c r="BE25" s="188">
        <f t="shared" si="17"/>
        <v>7.1428571428571425E-2</v>
      </c>
      <c r="BF25" s="188">
        <f t="shared" si="17"/>
        <v>2.3809523809523808E-2</v>
      </c>
      <c r="BG25" s="188">
        <f t="shared" si="17"/>
        <v>1.1904761904761904E-2</v>
      </c>
      <c r="BH25" s="188">
        <f t="shared" si="17"/>
        <v>0.27380952380952384</v>
      </c>
      <c r="BI25" s="188">
        <f t="shared" si="17"/>
        <v>5.9523809523809521E-2</v>
      </c>
      <c r="BJ25" s="193">
        <f t="shared" si="17"/>
        <v>3.5714285714285712E-2</v>
      </c>
    </row>
    <row r="26" spans="1:63" ht="12.75" customHeight="1">
      <c r="A26" s="437"/>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438"/>
      <c r="AC26" s="579" t="s">
        <v>413</v>
      </c>
      <c r="AD26" s="707">
        <f>BC25</f>
        <v>0.47619047619047616</v>
      </c>
      <c r="AE26" s="698">
        <f t="shared" ref="AE26:AK26" si="20">BD25</f>
        <v>4.7619047619047616E-2</v>
      </c>
      <c r="AF26" s="698">
        <f t="shared" si="20"/>
        <v>7.1428571428571425E-2</v>
      </c>
      <c r="AG26" s="698">
        <f t="shared" si="20"/>
        <v>2.3809523809523808E-2</v>
      </c>
      <c r="AH26" s="698">
        <f t="shared" si="20"/>
        <v>1.1904761904761904E-2</v>
      </c>
      <c r="AI26" s="698">
        <f t="shared" si="20"/>
        <v>0.27380952380952384</v>
      </c>
      <c r="AJ26" s="698">
        <f t="shared" si="20"/>
        <v>5.9523809523809521E-2</v>
      </c>
      <c r="AK26" s="698">
        <f t="shared" si="20"/>
        <v>3.5714285714285712E-2</v>
      </c>
      <c r="AM26" s="930"/>
      <c r="AN26" s="930"/>
      <c r="AO26" s="930"/>
      <c r="AP26" s="930"/>
      <c r="AQ26" s="930"/>
      <c r="AR26" s="930"/>
      <c r="AS26" s="930"/>
      <c r="AT26" s="930"/>
      <c r="AU26" s="930"/>
      <c r="AV26" s="930"/>
      <c r="AW26" s="930"/>
      <c r="AX26" s="930"/>
      <c r="BB26" s="110" t="s">
        <v>429</v>
      </c>
      <c r="BC26" s="192">
        <f t="shared" si="17"/>
        <v>0.4</v>
      </c>
      <c r="BD26" s="188">
        <f t="shared" si="17"/>
        <v>6.7532467532467527E-2</v>
      </c>
      <c r="BE26" s="188">
        <f t="shared" si="17"/>
        <v>8.8311688311688313E-2</v>
      </c>
      <c r="BF26" s="188">
        <f t="shared" si="17"/>
        <v>8.0519480519480519E-2</v>
      </c>
      <c r="BG26" s="188">
        <f t="shared" si="17"/>
        <v>3.896103896103896E-2</v>
      </c>
      <c r="BH26" s="188">
        <f t="shared" si="17"/>
        <v>0.20519480519480521</v>
      </c>
      <c r="BI26" s="188">
        <f t="shared" si="17"/>
        <v>0.1038961038961039</v>
      </c>
      <c r="BJ26" s="193">
        <f t="shared" si="17"/>
        <v>1.5584415584415584E-2</v>
      </c>
    </row>
    <row r="27" spans="1:63" ht="12.75" customHeight="1">
      <c r="A27" s="437"/>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438"/>
      <c r="AC27" s="579" t="s">
        <v>414</v>
      </c>
      <c r="AD27" s="779">
        <f>BC24</f>
        <v>0.55555555555555558</v>
      </c>
      <c r="AE27" s="698">
        <f t="shared" ref="AE27:AK27" si="21">BD24</f>
        <v>7.407407407407407E-2</v>
      </c>
      <c r="AF27" s="698">
        <f t="shared" si="21"/>
        <v>3.7037037037037035E-2</v>
      </c>
      <c r="AG27" s="698">
        <f t="shared" si="21"/>
        <v>7.407407407407407E-2</v>
      </c>
      <c r="AH27" s="698">
        <f t="shared" si="21"/>
        <v>0</v>
      </c>
      <c r="AI27" s="707">
        <f t="shared" si="21"/>
        <v>0.18518518518518517</v>
      </c>
      <c r="AJ27" s="698">
        <f t="shared" si="21"/>
        <v>7.407407407407407E-2</v>
      </c>
      <c r="AK27" s="698">
        <f t="shared" si="21"/>
        <v>0</v>
      </c>
      <c r="AM27" s="930"/>
      <c r="AN27" s="930"/>
      <c r="AO27" s="930"/>
      <c r="AP27" s="930"/>
      <c r="AQ27" s="930"/>
      <c r="AR27" s="930"/>
      <c r="AS27" s="930"/>
      <c r="AT27" s="930"/>
      <c r="AU27" s="930"/>
      <c r="AV27" s="930"/>
      <c r="AW27" s="930"/>
      <c r="AX27" s="930"/>
      <c r="BB27" s="110" t="s">
        <v>430</v>
      </c>
      <c r="BC27" s="192">
        <f t="shared" si="17"/>
        <v>0.44472361809045224</v>
      </c>
      <c r="BD27" s="188">
        <f t="shared" si="17"/>
        <v>5.5276381909547742E-2</v>
      </c>
      <c r="BE27" s="188">
        <f t="shared" si="17"/>
        <v>0.11557788944723618</v>
      </c>
      <c r="BF27" s="188">
        <f t="shared" si="17"/>
        <v>7.2864321608040197E-2</v>
      </c>
      <c r="BG27" s="188">
        <f t="shared" si="17"/>
        <v>3.015075376884422E-2</v>
      </c>
      <c r="BH27" s="188">
        <f t="shared" si="17"/>
        <v>0.15829145728643215</v>
      </c>
      <c r="BI27" s="188">
        <f t="shared" si="17"/>
        <v>9.0452261306532666E-2</v>
      </c>
      <c r="BJ27" s="193">
        <f t="shared" si="17"/>
        <v>3.2663316582914576E-2</v>
      </c>
    </row>
    <row r="28" spans="1:63" ht="12.75" customHeight="1" thickBot="1">
      <c r="A28" s="437"/>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438"/>
      <c r="AC28" s="579" t="s">
        <v>415</v>
      </c>
      <c r="AD28" s="707">
        <f>BC23</f>
        <v>0.4375</v>
      </c>
      <c r="AE28" s="698">
        <f t="shared" ref="AE28:AK28" si="22">BD23</f>
        <v>0</v>
      </c>
      <c r="AF28" s="698">
        <f t="shared" si="22"/>
        <v>6.25E-2</v>
      </c>
      <c r="AG28" s="698">
        <f t="shared" si="22"/>
        <v>0</v>
      </c>
      <c r="AH28" s="698">
        <f t="shared" si="22"/>
        <v>0</v>
      </c>
      <c r="AI28" s="698">
        <f t="shared" si="22"/>
        <v>0.5</v>
      </c>
      <c r="AJ28" s="698">
        <f t="shared" si="22"/>
        <v>0</v>
      </c>
      <c r="AK28" s="698">
        <f t="shared" si="22"/>
        <v>0</v>
      </c>
      <c r="BB28" s="131" t="s">
        <v>431</v>
      </c>
      <c r="BC28" s="194">
        <f t="shared" si="17"/>
        <v>0.43062200956937802</v>
      </c>
      <c r="BD28" s="195">
        <f t="shared" si="17"/>
        <v>5.2631578947368418E-2</v>
      </c>
      <c r="BE28" s="195">
        <f t="shared" si="17"/>
        <v>7.1770334928229665E-2</v>
      </c>
      <c r="BF28" s="195">
        <f t="shared" si="17"/>
        <v>4.3062200956937802E-2</v>
      </c>
      <c r="BG28" s="195">
        <f t="shared" si="17"/>
        <v>2.3923444976076555E-2</v>
      </c>
      <c r="BH28" s="195">
        <f t="shared" si="17"/>
        <v>0.12440191387559808</v>
      </c>
      <c r="BI28" s="195">
        <f t="shared" si="17"/>
        <v>0.20574162679425836</v>
      </c>
      <c r="BJ28" s="196">
        <f t="shared" si="17"/>
        <v>4.784688995215311E-2</v>
      </c>
    </row>
    <row r="29" spans="1:63" ht="15" customHeight="1">
      <c r="A29" s="437"/>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438"/>
      <c r="AC29" s="256"/>
      <c r="AD29" s="708"/>
      <c r="AE29" s="708"/>
      <c r="AF29" s="708"/>
      <c r="AG29" s="708"/>
      <c r="AH29" s="708"/>
      <c r="AI29" s="708"/>
      <c r="AJ29" s="708"/>
      <c r="AK29" s="708"/>
      <c r="BB29" s="587"/>
      <c r="BC29" s="588"/>
      <c r="BD29" s="588"/>
      <c r="BE29" s="588"/>
      <c r="BF29" s="588"/>
      <c r="BG29" s="588"/>
      <c r="BH29" s="588"/>
      <c r="BI29" s="588"/>
      <c r="BJ29" s="588"/>
    </row>
    <row r="30" spans="1:63" ht="15" customHeight="1" thickBot="1">
      <c r="A30" s="437"/>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438"/>
      <c r="AC30" s="161" t="s">
        <v>5</v>
      </c>
      <c r="BB30" s="161" t="s">
        <v>5</v>
      </c>
    </row>
    <row r="31" spans="1:63" ht="17.399999999999999" thickBot="1">
      <c r="A31" s="437"/>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438"/>
      <c r="AC31" s="577"/>
      <c r="AD31" s="586" t="s">
        <v>584</v>
      </c>
      <c r="AE31" s="586" t="s">
        <v>585</v>
      </c>
      <c r="AF31" s="586" t="s">
        <v>586</v>
      </c>
      <c r="AG31" s="586" t="s">
        <v>587</v>
      </c>
      <c r="AH31" s="586" t="s">
        <v>588</v>
      </c>
      <c r="AI31" s="586" t="s">
        <v>589</v>
      </c>
      <c r="AJ31" s="578" t="s">
        <v>3</v>
      </c>
      <c r="AK31" s="577" t="s">
        <v>397</v>
      </c>
      <c r="BB31" s="33"/>
      <c r="BC31" s="164" t="s">
        <v>584</v>
      </c>
      <c r="BD31" s="26" t="s">
        <v>585</v>
      </c>
      <c r="BE31" s="26" t="s">
        <v>586</v>
      </c>
      <c r="BF31" s="26" t="s">
        <v>587</v>
      </c>
      <c r="BG31" s="26" t="s">
        <v>588</v>
      </c>
      <c r="BH31" s="166" t="s">
        <v>589</v>
      </c>
      <c r="BI31" s="27" t="s">
        <v>3</v>
      </c>
      <c r="BJ31" s="106" t="s">
        <v>397</v>
      </c>
      <c r="BK31" s="244" t="s">
        <v>554</v>
      </c>
    </row>
    <row r="32" spans="1:63" ht="12.75" customHeight="1" thickBot="1">
      <c r="A32" s="437"/>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438"/>
      <c r="AC32" s="577" t="s">
        <v>556</v>
      </c>
      <c r="AD32" s="713">
        <f t="shared" ref="AD32:AK32" si="23">BC32</f>
        <v>483</v>
      </c>
      <c r="AE32" s="713">
        <f t="shared" si="23"/>
        <v>65</v>
      </c>
      <c r="AF32" s="713">
        <f t="shared" si="23"/>
        <v>103</v>
      </c>
      <c r="AG32" s="713">
        <f t="shared" si="23"/>
        <v>73</v>
      </c>
      <c r="AH32" s="713">
        <f t="shared" si="23"/>
        <v>33</v>
      </c>
      <c r="AI32" s="713">
        <f t="shared" si="23"/>
        <v>204</v>
      </c>
      <c r="AJ32" s="713">
        <f t="shared" si="23"/>
        <v>126</v>
      </c>
      <c r="AK32" s="713">
        <f t="shared" si="23"/>
        <v>32</v>
      </c>
      <c r="BB32" s="29" t="s">
        <v>556</v>
      </c>
      <c r="BC32" s="182">
        <f>+集計・資料①!Z32</f>
        <v>483</v>
      </c>
      <c r="BD32" s="183">
        <f>+集計・資料①!AA32</f>
        <v>65</v>
      </c>
      <c r="BE32" s="183">
        <f>+集計・資料①!AB32</f>
        <v>103</v>
      </c>
      <c r="BF32" s="183">
        <f>+集計・資料①!AC32</f>
        <v>73</v>
      </c>
      <c r="BG32" s="183">
        <f>+集計・資料①!AD32</f>
        <v>33</v>
      </c>
      <c r="BH32" s="183">
        <f>+集計・資料①!AE32</f>
        <v>204</v>
      </c>
      <c r="BI32" s="183">
        <f>+集計・資料①!AF32</f>
        <v>126</v>
      </c>
      <c r="BJ32" s="184">
        <f>+集計・資料①!AG32</f>
        <v>32</v>
      </c>
      <c r="BK32" s="452">
        <f>+SUM(BC32:BJ32)</f>
        <v>1119</v>
      </c>
    </row>
    <row r="33" spans="1:63" ht="15" customHeight="1" thickBot="1">
      <c r="A33" s="437"/>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438"/>
      <c r="AC33" s="161" t="s">
        <v>6</v>
      </c>
      <c r="BB33" s="161" t="s">
        <v>6</v>
      </c>
    </row>
    <row r="34" spans="1:63" ht="12.75" customHeight="1" thickBot="1">
      <c r="A34" s="437"/>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438"/>
      <c r="AC34" s="577" t="s">
        <v>548</v>
      </c>
      <c r="AD34" s="586" t="s">
        <v>46</v>
      </c>
      <c r="AE34" s="586" t="s">
        <v>48</v>
      </c>
      <c r="AF34" s="586" t="s">
        <v>47</v>
      </c>
      <c r="AG34" s="586" t="s">
        <v>49</v>
      </c>
      <c r="AH34" s="586" t="s">
        <v>50</v>
      </c>
      <c r="AI34" s="586" t="s">
        <v>51</v>
      </c>
      <c r="AJ34" s="578" t="s">
        <v>3</v>
      </c>
      <c r="AK34" s="577" t="s">
        <v>397</v>
      </c>
      <c r="BB34" s="33" t="s">
        <v>548</v>
      </c>
      <c r="BC34" s="164" t="s">
        <v>584</v>
      </c>
      <c r="BD34" s="26" t="s">
        <v>585</v>
      </c>
      <c r="BE34" s="26" t="s">
        <v>586</v>
      </c>
      <c r="BF34" s="26" t="s">
        <v>587</v>
      </c>
      <c r="BG34" s="26" t="s">
        <v>588</v>
      </c>
      <c r="BH34" s="166" t="s">
        <v>589</v>
      </c>
      <c r="BI34" s="27" t="s">
        <v>3</v>
      </c>
      <c r="BJ34" s="106" t="s">
        <v>397</v>
      </c>
      <c r="BK34" s="244" t="s">
        <v>554</v>
      </c>
    </row>
    <row r="35" spans="1:63" ht="12.75" customHeight="1">
      <c r="A35" s="437"/>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438"/>
      <c r="AC35" s="575" t="s">
        <v>398</v>
      </c>
      <c r="AD35" s="714">
        <f t="shared" ref="AD35:AK35" si="24">BC47</f>
        <v>54</v>
      </c>
      <c r="AE35" s="714">
        <f t="shared" si="24"/>
        <v>15</v>
      </c>
      <c r="AF35" s="714">
        <f t="shared" si="24"/>
        <v>32</v>
      </c>
      <c r="AG35" s="714">
        <f t="shared" si="24"/>
        <v>28</v>
      </c>
      <c r="AH35" s="714">
        <f t="shared" si="24"/>
        <v>9</v>
      </c>
      <c r="AI35" s="714">
        <f t="shared" si="24"/>
        <v>33</v>
      </c>
      <c r="AJ35" s="714">
        <f t="shared" si="24"/>
        <v>40</v>
      </c>
      <c r="AK35" s="714">
        <f t="shared" si="24"/>
        <v>6</v>
      </c>
      <c r="BB35" s="46" t="s">
        <v>555</v>
      </c>
      <c r="BC35" s="173">
        <f>+集計・資料①!Z6</f>
        <v>0</v>
      </c>
      <c r="BD35" s="174">
        <f>+集計・資料①!AA6</f>
        <v>0</v>
      </c>
      <c r="BE35" s="174">
        <f>+集計・資料①!AB6</f>
        <v>0</v>
      </c>
      <c r="BF35" s="174">
        <f>+集計・資料①!AC6</f>
        <v>0</v>
      </c>
      <c r="BG35" s="174">
        <f>+集計・資料①!AD6</f>
        <v>0</v>
      </c>
      <c r="BH35" s="175">
        <f>+集計・資料①!AE6</f>
        <v>0</v>
      </c>
      <c r="BI35" s="175">
        <f>+集計・資料①!AF6</f>
        <v>0</v>
      </c>
      <c r="BJ35" s="175">
        <f>+集計・資料①!AG6</f>
        <v>0</v>
      </c>
      <c r="BK35" s="453">
        <f>+SUM(BC35:BJ35)</f>
        <v>0</v>
      </c>
    </row>
    <row r="36" spans="1:63" ht="12.75" customHeight="1">
      <c r="A36" s="437"/>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438"/>
      <c r="AC36" s="700" t="s">
        <v>399</v>
      </c>
      <c r="AD36" s="714">
        <f t="shared" ref="AD36:AK36" si="25">BC46</f>
        <v>64</v>
      </c>
      <c r="AE36" s="714">
        <f t="shared" si="25"/>
        <v>9</v>
      </c>
      <c r="AF36" s="714">
        <f t="shared" si="25"/>
        <v>15</v>
      </c>
      <c r="AG36" s="714">
        <f t="shared" si="25"/>
        <v>14</v>
      </c>
      <c r="AH36" s="714">
        <f t="shared" si="25"/>
        <v>4</v>
      </c>
      <c r="AI36" s="714">
        <f t="shared" si="25"/>
        <v>37</v>
      </c>
      <c r="AJ36" s="714">
        <f t="shared" si="25"/>
        <v>9</v>
      </c>
      <c r="AK36" s="714">
        <f t="shared" si="25"/>
        <v>4</v>
      </c>
      <c r="AL36" s="802"/>
      <c r="BB36" s="8" t="s">
        <v>542</v>
      </c>
      <c r="BC36" s="176">
        <f>+集計・資料①!Z8</f>
        <v>67</v>
      </c>
      <c r="BD36" s="165">
        <f>+集計・資料①!AA8</f>
        <v>7</v>
      </c>
      <c r="BE36" s="165">
        <f>+集計・資料①!AB8</f>
        <v>12</v>
      </c>
      <c r="BF36" s="165">
        <f>+集計・資料①!AC8</f>
        <v>10</v>
      </c>
      <c r="BG36" s="165">
        <f>+集計・資料①!AD8</f>
        <v>2</v>
      </c>
      <c r="BH36" s="167">
        <f>+集計・資料①!AE8</f>
        <v>22</v>
      </c>
      <c r="BI36" s="167">
        <f>+集計・資料①!AF8</f>
        <v>16</v>
      </c>
      <c r="BJ36" s="167">
        <f>+集計・資料①!AG8</f>
        <v>3</v>
      </c>
      <c r="BK36" s="454">
        <f t="shared" ref="BK36:BK48" si="26">+SUM(BC36:BJ36)</f>
        <v>139</v>
      </c>
    </row>
    <row r="37" spans="1:63" ht="12.75" customHeight="1">
      <c r="A37" s="437"/>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438"/>
      <c r="AC37" s="700" t="s">
        <v>400</v>
      </c>
      <c r="AD37" s="714">
        <f t="shared" ref="AD37:AK37" si="27">BC45</f>
        <v>8</v>
      </c>
      <c r="AE37" s="714">
        <f t="shared" si="27"/>
        <v>0</v>
      </c>
      <c r="AF37" s="714">
        <f t="shared" si="27"/>
        <v>0</v>
      </c>
      <c r="AG37" s="714">
        <f t="shared" si="27"/>
        <v>1</v>
      </c>
      <c r="AH37" s="714">
        <f t="shared" si="27"/>
        <v>0</v>
      </c>
      <c r="AI37" s="714">
        <f t="shared" si="27"/>
        <v>2</v>
      </c>
      <c r="AJ37" s="714">
        <f t="shared" si="27"/>
        <v>0</v>
      </c>
      <c r="AK37" s="714">
        <f t="shared" si="27"/>
        <v>0</v>
      </c>
      <c r="AL37" s="803"/>
      <c r="BB37" s="8" t="s">
        <v>543</v>
      </c>
      <c r="BC37" s="176">
        <f>+集計・資料①!Z10</f>
        <v>65</v>
      </c>
      <c r="BD37" s="165">
        <f>+集計・資料①!AA10</f>
        <v>6</v>
      </c>
      <c r="BE37" s="165">
        <f>+集計・資料①!AB10</f>
        <v>15</v>
      </c>
      <c r="BF37" s="165">
        <f>+集計・資料①!AC10</f>
        <v>8</v>
      </c>
      <c r="BG37" s="165">
        <f>+集計・資料①!AD10</f>
        <v>6</v>
      </c>
      <c r="BH37" s="167">
        <f>+集計・資料①!AE10</f>
        <v>20</v>
      </c>
      <c r="BI37" s="167">
        <f>+集計・資料①!AF10</f>
        <v>7</v>
      </c>
      <c r="BJ37" s="167">
        <f>+集計・資料①!AG10</f>
        <v>9</v>
      </c>
      <c r="BK37" s="454">
        <f t="shared" si="26"/>
        <v>136</v>
      </c>
    </row>
    <row r="38" spans="1:63" ht="12.75" customHeight="1">
      <c r="A38" s="437"/>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438"/>
      <c r="AC38" s="700" t="s">
        <v>401</v>
      </c>
      <c r="AD38" s="714">
        <f t="shared" ref="AD38:AK38" si="28">BC44</f>
        <v>9</v>
      </c>
      <c r="AE38" s="714">
        <f t="shared" si="28"/>
        <v>4</v>
      </c>
      <c r="AF38" s="714">
        <f t="shared" si="28"/>
        <v>2</v>
      </c>
      <c r="AG38" s="714">
        <f t="shared" si="28"/>
        <v>0</v>
      </c>
      <c r="AH38" s="714">
        <f t="shared" si="28"/>
        <v>1</v>
      </c>
      <c r="AI38" s="714">
        <f t="shared" si="28"/>
        <v>4</v>
      </c>
      <c r="AJ38" s="714">
        <f t="shared" si="28"/>
        <v>1</v>
      </c>
      <c r="AK38" s="714">
        <f t="shared" si="28"/>
        <v>2</v>
      </c>
      <c r="AL38" s="802"/>
      <c r="BB38" s="8" t="s">
        <v>541</v>
      </c>
      <c r="BC38" s="176">
        <f>+集計・資料①!Z12</f>
        <v>12</v>
      </c>
      <c r="BD38" s="165">
        <f>+集計・資料①!AA12</f>
        <v>2</v>
      </c>
      <c r="BE38" s="165">
        <f>+集計・資料①!AB12</f>
        <v>4</v>
      </c>
      <c r="BF38" s="165">
        <f>+集計・資料①!AC12</f>
        <v>2</v>
      </c>
      <c r="BG38" s="165">
        <f>+集計・資料①!AD12</f>
        <v>0</v>
      </c>
      <c r="BH38" s="167">
        <f>+集計・資料①!AE12</f>
        <v>4</v>
      </c>
      <c r="BI38" s="167">
        <f>+集計・資料①!AF12</f>
        <v>2</v>
      </c>
      <c r="BJ38" s="167">
        <f>+集計・資料①!AG12</f>
        <v>1</v>
      </c>
      <c r="BK38" s="454">
        <f t="shared" si="26"/>
        <v>27</v>
      </c>
    </row>
    <row r="39" spans="1:63" ht="12.75" customHeight="1">
      <c r="A39" s="437"/>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438"/>
      <c r="AC39" s="700" t="s">
        <v>402</v>
      </c>
      <c r="AD39" s="714">
        <f t="shared" ref="AD39:AK39" si="29">BC43</f>
        <v>85</v>
      </c>
      <c r="AE39" s="714">
        <f t="shared" si="29"/>
        <v>18</v>
      </c>
      <c r="AF39" s="714">
        <f t="shared" si="29"/>
        <v>9</v>
      </c>
      <c r="AG39" s="714">
        <f t="shared" si="29"/>
        <v>9</v>
      </c>
      <c r="AH39" s="714">
        <f t="shared" si="29"/>
        <v>2</v>
      </c>
      <c r="AI39" s="714">
        <f t="shared" si="29"/>
        <v>30</v>
      </c>
      <c r="AJ39" s="714">
        <f t="shared" si="29"/>
        <v>24</v>
      </c>
      <c r="AK39" s="714">
        <f t="shared" si="29"/>
        <v>2</v>
      </c>
      <c r="AL39" s="803"/>
      <c r="BB39" s="8" t="s">
        <v>540</v>
      </c>
      <c r="BC39" s="176">
        <f>+集計・資料①!Z14</f>
        <v>85</v>
      </c>
      <c r="BD39" s="165">
        <f>+集計・資料①!AA14</f>
        <v>2</v>
      </c>
      <c r="BE39" s="165">
        <f>+集計・資料①!AB14</f>
        <v>6</v>
      </c>
      <c r="BF39" s="165">
        <f>+集計・資料①!AC14</f>
        <v>1</v>
      </c>
      <c r="BG39" s="165">
        <f>+集計・資料①!AD14</f>
        <v>3</v>
      </c>
      <c r="BH39" s="167">
        <f>+集計・資料①!AE14</f>
        <v>43</v>
      </c>
      <c r="BI39" s="167">
        <f>+集計・資料①!AF14</f>
        <v>12</v>
      </c>
      <c r="BJ39" s="167">
        <f>+集計・資料①!AG14</f>
        <v>3</v>
      </c>
      <c r="BK39" s="454">
        <f t="shared" si="26"/>
        <v>155</v>
      </c>
    </row>
    <row r="40" spans="1:63" ht="12.75" customHeight="1">
      <c r="A40" s="437"/>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438"/>
      <c r="AC40" s="700" t="s">
        <v>403</v>
      </c>
      <c r="AD40" s="714">
        <f t="shared" ref="AD40:AK40" si="30">BC42</f>
        <v>15</v>
      </c>
      <c r="AE40" s="714">
        <f t="shared" si="30"/>
        <v>0</v>
      </c>
      <c r="AF40" s="714">
        <f t="shared" si="30"/>
        <v>0</v>
      </c>
      <c r="AG40" s="714">
        <f t="shared" si="30"/>
        <v>0</v>
      </c>
      <c r="AH40" s="714">
        <f t="shared" si="30"/>
        <v>0</v>
      </c>
      <c r="AI40" s="714">
        <f t="shared" si="30"/>
        <v>4</v>
      </c>
      <c r="AJ40" s="714">
        <f t="shared" si="30"/>
        <v>1</v>
      </c>
      <c r="AK40" s="714">
        <f t="shared" si="30"/>
        <v>0</v>
      </c>
      <c r="AL40" s="802"/>
      <c r="BB40" s="8" t="s">
        <v>539</v>
      </c>
      <c r="BC40" s="176">
        <f>+集計・資料①!Z16</f>
        <v>10</v>
      </c>
      <c r="BD40" s="165">
        <f>+集計・資料①!AA16</f>
        <v>1</v>
      </c>
      <c r="BE40" s="165">
        <f>+集計・資料①!AB16</f>
        <v>7</v>
      </c>
      <c r="BF40" s="165">
        <f>+集計・資料①!AC16</f>
        <v>0</v>
      </c>
      <c r="BG40" s="165">
        <f>+集計・資料①!AD16</f>
        <v>6</v>
      </c>
      <c r="BH40" s="167">
        <f>+集計・資料①!AE16</f>
        <v>3</v>
      </c>
      <c r="BI40" s="167">
        <f>+集計・資料①!AF16</f>
        <v>12</v>
      </c>
      <c r="BJ40" s="167">
        <f>+集計・資料①!AG16</f>
        <v>2</v>
      </c>
      <c r="BK40" s="454">
        <f t="shared" si="26"/>
        <v>41</v>
      </c>
    </row>
    <row r="41" spans="1:63" ht="12.75" customHeight="1">
      <c r="A41" s="437"/>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438"/>
      <c r="AC41" s="700" t="s">
        <v>404</v>
      </c>
      <c r="AD41" s="714">
        <f t="shared" ref="AD41:AK41" si="31">BC41</f>
        <v>9</v>
      </c>
      <c r="AE41" s="714">
        <f t="shared" si="31"/>
        <v>1</v>
      </c>
      <c r="AF41" s="714">
        <f t="shared" si="31"/>
        <v>1</v>
      </c>
      <c r="AG41" s="714">
        <f t="shared" si="31"/>
        <v>0</v>
      </c>
      <c r="AH41" s="714">
        <f t="shared" si="31"/>
        <v>0</v>
      </c>
      <c r="AI41" s="714">
        <f t="shared" si="31"/>
        <v>2</v>
      </c>
      <c r="AJ41" s="714">
        <f t="shared" si="31"/>
        <v>2</v>
      </c>
      <c r="AK41" s="714">
        <f t="shared" si="31"/>
        <v>0</v>
      </c>
      <c r="AL41" s="803"/>
      <c r="BB41" s="8" t="s">
        <v>544</v>
      </c>
      <c r="BC41" s="176">
        <f>+集計・資料①!Z18</f>
        <v>9</v>
      </c>
      <c r="BD41" s="165">
        <f>+集計・資料①!AA18</f>
        <v>1</v>
      </c>
      <c r="BE41" s="165">
        <f>+集計・資料①!AB18</f>
        <v>1</v>
      </c>
      <c r="BF41" s="165">
        <f>+集計・資料①!AC18</f>
        <v>0</v>
      </c>
      <c r="BG41" s="165">
        <f>+集計・資料①!AD18</f>
        <v>0</v>
      </c>
      <c r="BH41" s="167">
        <f>+集計・資料①!AE18</f>
        <v>2</v>
      </c>
      <c r="BI41" s="167">
        <f>+集計・資料①!AF18</f>
        <v>2</v>
      </c>
      <c r="BJ41" s="167">
        <f>+集計・資料①!AG18</f>
        <v>0</v>
      </c>
      <c r="BK41" s="454">
        <f t="shared" si="26"/>
        <v>15</v>
      </c>
    </row>
    <row r="42" spans="1:63" ht="12.75" customHeight="1">
      <c r="A42" s="437"/>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438"/>
      <c r="AC42" s="700" t="s">
        <v>405</v>
      </c>
      <c r="AD42" s="714">
        <f t="shared" ref="AD42:AK42" si="32">BC40</f>
        <v>10</v>
      </c>
      <c r="AE42" s="714">
        <f t="shared" si="32"/>
        <v>1</v>
      </c>
      <c r="AF42" s="714">
        <f t="shared" si="32"/>
        <v>7</v>
      </c>
      <c r="AG42" s="714">
        <f t="shared" si="32"/>
        <v>0</v>
      </c>
      <c r="AH42" s="714">
        <f t="shared" si="32"/>
        <v>6</v>
      </c>
      <c r="AI42" s="714">
        <f t="shared" si="32"/>
        <v>3</v>
      </c>
      <c r="AJ42" s="714">
        <f t="shared" si="32"/>
        <v>12</v>
      </c>
      <c r="AK42" s="714">
        <f t="shared" si="32"/>
        <v>2</v>
      </c>
      <c r="AL42" s="802"/>
      <c r="BB42" s="8" t="s">
        <v>538</v>
      </c>
      <c r="BC42" s="176">
        <f>+集計・資料①!Z20</f>
        <v>15</v>
      </c>
      <c r="BD42" s="165">
        <f>+集計・資料①!AA20</f>
        <v>0</v>
      </c>
      <c r="BE42" s="165">
        <f>+集計・資料①!AB20</f>
        <v>0</v>
      </c>
      <c r="BF42" s="165">
        <f>+集計・資料①!AC20</f>
        <v>0</v>
      </c>
      <c r="BG42" s="165">
        <f>+集計・資料①!AD20</f>
        <v>0</v>
      </c>
      <c r="BH42" s="167">
        <f>+集計・資料①!AE20</f>
        <v>4</v>
      </c>
      <c r="BI42" s="167">
        <f>+集計・資料①!AF20</f>
        <v>1</v>
      </c>
      <c r="BJ42" s="167">
        <f>+集計・資料①!AG20</f>
        <v>0</v>
      </c>
      <c r="BK42" s="454">
        <f t="shared" si="26"/>
        <v>20</v>
      </c>
    </row>
    <row r="43" spans="1:63" ht="12.75" customHeight="1">
      <c r="A43" s="437"/>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438"/>
      <c r="AC43" s="700" t="s">
        <v>406</v>
      </c>
      <c r="AD43" s="714">
        <f t="shared" ref="AD43:AK43" si="33">BC39</f>
        <v>85</v>
      </c>
      <c r="AE43" s="714">
        <f t="shared" si="33"/>
        <v>2</v>
      </c>
      <c r="AF43" s="714">
        <f t="shared" si="33"/>
        <v>6</v>
      </c>
      <c r="AG43" s="714">
        <f t="shared" si="33"/>
        <v>1</v>
      </c>
      <c r="AH43" s="714">
        <f t="shared" si="33"/>
        <v>3</v>
      </c>
      <c r="AI43" s="714">
        <f t="shared" si="33"/>
        <v>43</v>
      </c>
      <c r="AJ43" s="714">
        <f t="shared" si="33"/>
        <v>12</v>
      </c>
      <c r="AK43" s="714">
        <f t="shared" si="33"/>
        <v>3</v>
      </c>
      <c r="AL43" s="803"/>
      <c r="BB43" s="8" t="s">
        <v>537</v>
      </c>
      <c r="BC43" s="176">
        <f>+集計・資料①!Z22</f>
        <v>85</v>
      </c>
      <c r="BD43" s="165">
        <f>+集計・資料①!AA22</f>
        <v>18</v>
      </c>
      <c r="BE43" s="165">
        <f>+集計・資料①!AB22</f>
        <v>9</v>
      </c>
      <c r="BF43" s="165">
        <f>+集計・資料①!AC22</f>
        <v>9</v>
      </c>
      <c r="BG43" s="165">
        <f>+集計・資料①!AD22</f>
        <v>2</v>
      </c>
      <c r="BH43" s="167">
        <f>+集計・資料①!AE22</f>
        <v>30</v>
      </c>
      <c r="BI43" s="167">
        <f>+集計・資料①!AF22</f>
        <v>24</v>
      </c>
      <c r="BJ43" s="167">
        <f>+集計・資料①!AG22</f>
        <v>2</v>
      </c>
      <c r="BK43" s="454">
        <f t="shared" si="26"/>
        <v>179</v>
      </c>
    </row>
    <row r="44" spans="1:63" ht="12.75" customHeight="1">
      <c r="A44" s="437"/>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438"/>
      <c r="AC44" s="700" t="s">
        <v>407</v>
      </c>
      <c r="AD44" s="714">
        <f t="shared" ref="AD44:AK44" si="34">BC38</f>
        <v>12</v>
      </c>
      <c r="AE44" s="714">
        <f t="shared" si="34"/>
        <v>2</v>
      </c>
      <c r="AF44" s="714">
        <f t="shared" si="34"/>
        <v>4</v>
      </c>
      <c r="AG44" s="714">
        <f t="shared" si="34"/>
        <v>2</v>
      </c>
      <c r="AH44" s="714">
        <f t="shared" si="34"/>
        <v>0</v>
      </c>
      <c r="AI44" s="714">
        <f t="shared" si="34"/>
        <v>4</v>
      </c>
      <c r="AJ44" s="714">
        <f t="shared" si="34"/>
        <v>2</v>
      </c>
      <c r="AK44" s="714">
        <f t="shared" si="34"/>
        <v>1</v>
      </c>
      <c r="AL44" s="802"/>
      <c r="BB44" s="8" t="s">
        <v>536</v>
      </c>
      <c r="BC44" s="176">
        <f>+集計・資料①!Z24</f>
        <v>9</v>
      </c>
      <c r="BD44" s="165">
        <f>+集計・資料①!AA24</f>
        <v>4</v>
      </c>
      <c r="BE44" s="165">
        <f>+集計・資料①!AB24</f>
        <v>2</v>
      </c>
      <c r="BF44" s="165">
        <f>+集計・資料①!AC24</f>
        <v>0</v>
      </c>
      <c r="BG44" s="165">
        <f>+集計・資料①!AD24</f>
        <v>1</v>
      </c>
      <c r="BH44" s="167">
        <f>+集計・資料①!AE24</f>
        <v>4</v>
      </c>
      <c r="BI44" s="167">
        <f>+集計・資料①!AF24</f>
        <v>1</v>
      </c>
      <c r="BJ44" s="167">
        <f>+集計・資料①!AG24</f>
        <v>2</v>
      </c>
      <c r="BK44" s="454">
        <f t="shared" si="26"/>
        <v>23</v>
      </c>
    </row>
    <row r="45" spans="1:63" ht="12.75" customHeight="1">
      <c r="A45" s="437"/>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438"/>
      <c r="AC45" s="700" t="s">
        <v>408</v>
      </c>
      <c r="AD45" s="714">
        <f t="shared" ref="AD45:AK45" si="35">BC37</f>
        <v>65</v>
      </c>
      <c r="AE45" s="714">
        <f t="shared" si="35"/>
        <v>6</v>
      </c>
      <c r="AF45" s="714">
        <f t="shared" si="35"/>
        <v>15</v>
      </c>
      <c r="AG45" s="714">
        <f t="shared" si="35"/>
        <v>8</v>
      </c>
      <c r="AH45" s="714">
        <f t="shared" si="35"/>
        <v>6</v>
      </c>
      <c r="AI45" s="714">
        <f t="shared" si="35"/>
        <v>20</v>
      </c>
      <c r="AJ45" s="714">
        <f t="shared" si="35"/>
        <v>7</v>
      </c>
      <c r="AK45" s="714">
        <f t="shared" si="35"/>
        <v>9</v>
      </c>
      <c r="AL45" s="803"/>
      <c r="BB45" s="8" t="s">
        <v>535</v>
      </c>
      <c r="BC45" s="176">
        <f>+集計・資料①!Z26</f>
        <v>8</v>
      </c>
      <c r="BD45" s="165">
        <f>+集計・資料①!AA26</f>
        <v>0</v>
      </c>
      <c r="BE45" s="165">
        <f>+集計・資料①!AB26</f>
        <v>0</v>
      </c>
      <c r="BF45" s="165">
        <f>+集計・資料①!AC26</f>
        <v>1</v>
      </c>
      <c r="BG45" s="165">
        <f>+集計・資料①!AD26</f>
        <v>0</v>
      </c>
      <c r="BH45" s="167">
        <f>+集計・資料①!AE26</f>
        <v>2</v>
      </c>
      <c r="BI45" s="167">
        <f>+集計・資料①!AF26</f>
        <v>0</v>
      </c>
      <c r="BJ45" s="167">
        <f>+集計・資料①!AG26</f>
        <v>0</v>
      </c>
      <c r="BK45" s="454">
        <f t="shared" si="26"/>
        <v>11</v>
      </c>
    </row>
    <row r="46" spans="1:63" ht="12.75" customHeight="1">
      <c r="A46" s="437"/>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438"/>
      <c r="AC46" s="700" t="s">
        <v>409</v>
      </c>
      <c r="AD46" s="714">
        <f t="shared" ref="AD46:AK46" si="36">BC36</f>
        <v>67</v>
      </c>
      <c r="AE46" s="714">
        <f t="shared" si="36"/>
        <v>7</v>
      </c>
      <c r="AF46" s="714">
        <f t="shared" si="36"/>
        <v>12</v>
      </c>
      <c r="AG46" s="714">
        <f t="shared" si="36"/>
        <v>10</v>
      </c>
      <c r="AH46" s="714">
        <f t="shared" si="36"/>
        <v>2</v>
      </c>
      <c r="AI46" s="714">
        <f t="shared" si="36"/>
        <v>22</v>
      </c>
      <c r="AJ46" s="714">
        <f t="shared" si="36"/>
        <v>16</v>
      </c>
      <c r="AK46" s="714">
        <f t="shared" si="36"/>
        <v>3</v>
      </c>
      <c r="AL46" s="802"/>
      <c r="BB46" s="17" t="s">
        <v>545</v>
      </c>
      <c r="BC46" s="176">
        <f>+集計・資料①!Z28</f>
        <v>64</v>
      </c>
      <c r="BD46" s="165">
        <f>+集計・資料①!AA28</f>
        <v>9</v>
      </c>
      <c r="BE46" s="165">
        <f>+集計・資料①!AB28</f>
        <v>15</v>
      </c>
      <c r="BF46" s="165">
        <f>+集計・資料①!AC28</f>
        <v>14</v>
      </c>
      <c r="BG46" s="165">
        <f>+集計・資料①!AD28</f>
        <v>4</v>
      </c>
      <c r="BH46" s="167">
        <f>+集計・資料①!AE28</f>
        <v>37</v>
      </c>
      <c r="BI46" s="167">
        <f>+集計・資料①!AF28</f>
        <v>9</v>
      </c>
      <c r="BJ46" s="167">
        <f>+集計・資料①!AG28</f>
        <v>4</v>
      </c>
      <c r="BK46" s="454">
        <f t="shared" si="26"/>
        <v>156</v>
      </c>
    </row>
    <row r="47" spans="1:63" ht="12.75" customHeight="1" thickBot="1">
      <c r="A47" s="437"/>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438"/>
      <c r="AC47" s="700" t="s">
        <v>23</v>
      </c>
      <c r="AD47" s="714">
        <f t="shared" ref="AD47:AK47" si="37">BC35</f>
        <v>0</v>
      </c>
      <c r="AE47" s="714">
        <f t="shared" si="37"/>
        <v>0</v>
      </c>
      <c r="AF47" s="714">
        <f t="shared" si="37"/>
        <v>0</v>
      </c>
      <c r="AG47" s="714">
        <f t="shared" si="37"/>
        <v>0</v>
      </c>
      <c r="AH47" s="714">
        <f t="shared" si="37"/>
        <v>0</v>
      </c>
      <c r="AI47" s="714">
        <f t="shared" si="37"/>
        <v>0</v>
      </c>
      <c r="AJ47" s="714">
        <f t="shared" si="37"/>
        <v>0</v>
      </c>
      <c r="AK47" s="714">
        <f t="shared" si="37"/>
        <v>0</v>
      </c>
      <c r="AL47" s="803"/>
      <c r="BB47" s="9" t="s">
        <v>546</v>
      </c>
      <c r="BC47" s="177">
        <f>+集計・資料①!Z30</f>
        <v>54</v>
      </c>
      <c r="BD47" s="168">
        <f>+集計・資料①!AA30</f>
        <v>15</v>
      </c>
      <c r="BE47" s="168">
        <f>+集計・資料①!AB30</f>
        <v>32</v>
      </c>
      <c r="BF47" s="168">
        <f>+集計・資料①!AC30</f>
        <v>28</v>
      </c>
      <c r="BG47" s="168">
        <f>+集計・資料①!AD30</f>
        <v>9</v>
      </c>
      <c r="BH47" s="169">
        <f>+集計・資料①!AE30</f>
        <v>33</v>
      </c>
      <c r="BI47" s="169">
        <f>+集計・資料①!AF30</f>
        <v>40</v>
      </c>
      <c r="BJ47" s="169">
        <f>+集計・資料①!AG30</f>
        <v>6</v>
      </c>
      <c r="BK47" s="455">
        <f t="shared" si="26"/>
        <v>217</v>
      </c>
    </row>
    <row r="48" spans="1:63" ht="12.75" customHeight="1" thickTop="1" thickBot="1">
      <c r="A48" s="437"/>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438"/>
      <c r="AC48" s="577" t="s">
        <v>554</v>
      </c>
      <c r="AD48" s="714">
        <f>SUM(AD35:AD47)</f>
        <v>483</v>
      </c>
      <c r="AE48" s="714">
        <f t="shared" ref="AE48:AK48" si="38">SUM(AE35:AE47)</f>
        <v>65</v>
      </c>
      <c r="AF48" s="714">
        <f t="shared" si="38"/>
        <v>103</v>
      </c>
      <c r="AG48" s="714">
        <f t="shared" si="38"/>
        <v>73</v>
      </c>
      <c r="AH48" s="714">
        <f t="shared" si="38"/>
        <v>33</v>
      </c>
      <c r="AI48" s="714">
        <f t="shared" si="38"/>
        <v>204</v>
      </c>
      <c r="AJ48" s="714">
        <f t="shared" si="38"/>
        <v>126</v>
      </c>
      <c r="AK48" s="714">
        <f t="shared" si="38"/>
        <v>32</v>
      </c>
      <c r="AL48" s="802"/>
      <c r="BB48" s="35" t="s">
        <v>554</v>
      </c>
      <c r="BC48" s="170">
        <f>+集計・資料①!Z32</f>
        <v>483</v>
      </c>
      <c r="BD48" s="171">
        <f>+集計・資料①!AA32</f>
        <v>65</v>
      </c>
      <c r="BE48" s="171">
        <f>+集計・資料①!AB32</f>
        <v>103</v>
      </c>
      <c r="BF48" s="171">
        <f>+集計・資料①!AC32</f>
        <v>73</v>
      </c>
      <c r="BG48" s="171">
        <f>+集計・資料①!AD32</f>
        <v>33</v>
      </c>
      <c r="BH48" s="172">
        <f>+集計・資料①!AE32</f>
        <v>204</v>
      </c>
      <c r="BI48" s="172">
        <f>+集計・資料①!AF32</f>
        <v>126</v>
      </c>
      <c r="BJ48" s="172">
        <f>+集計・資料①!AG32</f>
        <v>32</v>
      </c>
      <c r="BK48" s="456">
        <f t="shared" si="26"/>
        <v>1119</v>
      </c>
    </row>
    <row r="49" spans="1:63" ht="15" customHeight="1" thickBot="1">
      <c r="A49" s="437"/>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438"/>
      <c r="AC49" s="161" t="s">
        <v>7</v>
      </c>
      <c r="AL49" s="803"/>
      <c r="BB49" s="161" t="s">
        <v>7</v>
      </c>
    </row>
    <row r="50" spans="1:63" ht="17.399999999999999" thickBot="1">
      <c r="A50" s="437"/>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438"/>
      <c r="AC50" s="577" t="s">
        <v>8</v>
      </c>
      <c r="AD50" s="586" t="s">
        <v>584</v>
      </c>
      <c r="AE50" s="586" t="s">
        <v>585</v>
      </c>
      <c r="AF50" s="586" t="s">
        <v>586</v>
      </c>
      <c r="AG50" s="586" t="s">
        <v>587</v>
      </c>
      <c r="AH50" s="586" t="s">
        <v>588</v>
      </c>
      <c r="AI50" s="586" t="s">
        <v>589</v>
      </c>
      <c r="AJ50" s="578" t="s">
        <v>3</v>
      </c>
      <c r="AK50" s="577" t="s">
        <v>397</v>
      </c>
      <c r="AL50" s="802"/>
      <c r="AM50" s="802"/>
      <c r="BB50" s="29" t="s">
        <v>8</v>
      </c>
      <c r="BC50" s="180" t="s">
        <v>584</v>
      </c>
      <c r="BD50" s="163" t="s">
        <v>585</v>
      </c>
      <c r="BE50" s="163" t="s">
        <v>586</v>
      </c>
      <c r="BF50" s="163" t="s">
        <v>587</v>
      </c>
      <c r="BG50" s="163" t="s">
        <v>588</v>
      </c>
      <c r="BH50" s="178" t="s">
        <v>589</v>
      </c>
      <c r="BI50" s="159" t="s">
        <v>3</v>
      </c>
      <c r="BJ50" s="45" t="s">
        <v>397</v>
      </c>
      <c r="BK50" s="34" t="s">
        <v>554</v>
      </c>
    </row>
    <row r="51" spans="1:63" ht="12" customHeight="1">
      <c r="A51" s="437"/>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438"/>
      <c r="AC51" s="579" t="s">
        <v>410</v>
      </c>
      <c r="AD51" s="714">
        <f t="shared" ref="AD51:AK51" si="39">BC56</f>
        <v>90</v>
      </c>
      <c r="AE51" s="714">
        <f t="shared" si="39"/>
        <v>11</v>
      </c>
      <c r="AF51" s="714">
        <f t="shared" si="39"/>
        <v>15</v>
      </c>
      <c r="AG51" s="714">
        <f t="shared" si="39"/>
        <v>9</v>
      </c>
      <c r="AH51" s="714">
        <f t="shared" si="39"/>
        <v>5</v>
      </c>
      <c r="AI51" s="714">
        <f t="shared" si="39"/>
        <v>26</v>
      </c>
      <c r="AJ51" s="714">
        <f t="shared" si="39"/>
        <v>43</v>
      </c>
      <c r="AK51" s="714">
        <f t="shared" si="39"/>
        <v>10</v>
      </c>
      <c r="AL51" s="803"/>
      <c r="AM51" s="802"/>
      <c r="BB51" s="179" t="s">
        <v>553</v>
      </c>
      <c r="BC51" s="499">
        <f>+集計・資料①!Z40</f>
        <v>7</v>
      </c>
      <c r="BD51" s="500">
        <f>+集計・資料①!AA40</f>
        <v>0</v>
      </c>
      <c r="BE51" s="500">
        <f>+集計・資料①!AB40</f>
        <v>1</v>
      </c>
      <c r="BF51" s="500">
        <f>+集計・資料①!AC40</f>
        <v>0</v>
      </c>
      <c r="BG51" s="500">
        <f>+集計・資料①!AD40</f>
        <v>0</v>
      </c>
      <c r="BH51" s="500">
        <f>+集計・資料①!AE40</f>
        <v>8</v>
      </c>
      <c r="BI51" s="500">
        <f>+集計・資料①!AF40</f>
        <v>0</v>
      </c>
      <c r="BJ51" s="500">
        <f>+集計・資料①!AG40</f>
        <v>0</v>
      </c>
      <c r="BK51" s="454">
        <f>+SUM(BC51:BJ51)</f>
        <v>16</v>
      </c>
    </row>
    <row r="52" spans="1:63" ht="12" customHeight="1">
      <c r="A52" s="437"/>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438"/>
      <c r="AC52" s="579" t="s">
        <v>411</v>
      </c>
      <c r="AD52" s="714">
        <f t="shared" ref="AD52:AK52" si="40">BC55</f>
        <v>177</v>
      </c>
      <c r="AE52" s="714">
        <f t="shared" si="40"/>
        <v>22</v>
      </c>
      <c r="AF52" s="714">
        <f t="shared" si="40"/>
        <v>46</v>
      </c>
      <c r="AG52" s="714">
        <f t="shared" si="40"/>
        <v>29</v>
      </c>
      <c r="AH52" s="714">
        <f t="shared" si="40"/>
        <v>12</v>
      </c>
      <c r="AI52" s="714">
        <f t="shared" si="40"/>
        <v>63</v>
      </c>
      <c r="AJ52" s="714">
        <f t="shared" si="40"/>
        <v>36</v>
      </c>
      <c r="AK52" s="714">
        <f t="shared" si="40"/>
        <v>13</v>
      </c>
      <c r="AL52" s="802"/>
      <c r="AM52" s="802"/>
      <c r="BB52" s="110" t="s">
        <v>427</v>
      </c>
      <c r="BC52" s="499">
        <f>+集計・資料①!Z42</f>
        <v>15</v>
      </c>
      <c r="BD52" s="500">
        <f>+集計・資料①!AA42</f>
        <v>2</v>
      </c>
      <c r="BE52" s="500">
        <f>+集計・資料①!AB42</f>
        <v>1</v>
      </c>
      <c r="BF52" s="500">
        <f>+集計・資料①!AC42</f>
        <v>2</v>
      </c>
      <c r="BG52" s="500">
        <f>+集計・資料①!AD42</f>
        <v>0</v>
      </c>
      <c r="BH52" s="500">
        <f>+集計・資料①!AE42</f>
        <v>5</v>
      </c>
      <c r="BI52" s="500">
        <f>+集計・資料①!AF42</f>
        <v>2</v>
      </c>
      <c r="BJ52" s="500">
        <f>+集計・資料①!AG42</f>
        <v>0</v>
      </c>
      <c r="BK52" s="454">
        <f t="shared" ref="BK52:BK57" si="41">+SUM(BC52:BJ52)</f>
        <v>27</v>
      </c>
    </row>
    <row r="53" spans="1:63" ht="12" customHeight="1">
      <c r="A53" s="437"/>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438"/>
      <c r="AC53" s="579" t="s">
        <v>412</v>
      </c>
      <c r="AD53" s="714">
        <f t="shared" ref="AD53:AK53" si="42">BC54</f>
        <v>154</v>
      </c>
      <c r="AE53" s="714">
        <f t="shared" si="42"/>
        <v>26</v>
      </c>
      <c r="AF53" s="714">
        <f t="shared" si="42"/>
        <v>34</v>
      </c>
      <c r="AG53" s="714">
        <f t="shared" si="42"/>
        <v>31</v>
      </c>
      <c r="AH53" s="714">
        <f t="shared" si="42"/>
        <v>15</v>
      </c>
      <c r="AI53" s="714">
        <f t="shared" si="42"/>
        <v>79</v>
      </c>
      <c r="AJ53" s="714">
        <f t="shared" si="42"/>
        <v>40</v>
      </c>
      <c r="AK53" s="714">
        <f t="shared" si="42"/>
        <v>6</v>
      </c>
      <c r="AL53" s="803"/>
      <c r="AM53" s="802"/>
      <c r="BB53" s="110" t="s">
        <v>428</v>
      </c>
      <c r="BC53" s="499">
        <f>+集計・資料①!Z44</f>
        <v>40</v>
      </c>
      <c r="BD53" s="500">
        <f>+集計・資料①!AA44</f>
        <v>4</v>
      </c>
      <c r="BE53" s="500">
        <f>+集計・資料①!AB44</f>
        <v>6</v>
      </c>
      <c r="BF53" s="500">
        <f>+集計・資料①!AC44</f>
        <v>2</v>
      </c>
      <c r="BG53" s="500">
        <f>+集計・資料①!AD44</f>
        <v>1</v>
      </c>
      <c r="BH53" s="500">
        <f>+集計・資料①!AE44</f>
        <v>23</v>
      </c>
      <c r="BI53" s="500">
        <f>+集計・資料①!AF44</f>
        <v>5</v>
      </c>
      <c r="BJ53" s="500">
        <f>+集計・資料①!AG44</f>
        <v>3</v>
      </c>
      <c r="BK53" s="454">
        <f t="shared" si="41"/>
        <v>84</v>
      </c>
    </row>
    <row r="54" spans="1:63" ht="12" customHeight="1">
      <c r="A54" s="437"/>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438"/>
      <c r="AC54" s="579" t="s">
        <v>413</v>
      </c>
      <c r="AD54" s="714">
        <f t="shared" ref="AD54:AK54" si="43">BC53</f>
        <v>40</v>
      </c>
      <c r="AE54" s="714">
        <f t="shared" si="43"/>
        <v>4</v>
      </c>
      <c r="AF54" s="714">
        <f t="shared" si="43"/>
        <v>6</v>
      </c>
      <c r="AG54" s="714">
        <f t="shared" si="43"/>
        <v>2</v>
      </c>
      <c r="AH54" s="714">
        <f t="shared" si="43"/>
        <v>1</v>
      </c>
      <c r="AI54" s="714">
        <f t="shared" si="43"/>
        <v>23</v>
      </c>
      <c r="AJ54" s="714">
        <f t="shared" si="43"/>
        <v>5</v>
      </c>
      <c r="AK54" s="714">
        <f t="shared" si="43"/>
        <v>3</v>
      </c>
      <c r="AL54" s="802"/>
      <c r="AM54" s="802"/>
      <c r="BB54" s="110" t="s">
        <v>429</v>
      </c>
      <c r="BC54" s="499">
        <f>+集計・資料①!Z46</f>
        <v>154</v>
      </c>
      <c r="BD54" s="500">
        <f>+集計・資料①!AA46</f>
        <v>26</v>
      </c>
      <c r="BE54" s="500">
        <f>+集計・資料①!AB46</f>
        <v>34</v>
      </c>
      <c r="BF54" s="500">
        <f>+集計・資料①!AC46</f>
        <v>31</v>
      </c>
      <c r="BG54" s="500">
        <f>+集計・資料①!AD46</f>
        <v>15</v>
      </c>
      <c r="BH54" s="500">
        <f>+集計・資料①!AE46</f>
        <v>79</v>
      </c>
      <c r="BI54" s="500">
        <f>+集計・資料①!AF46</f>
        <v>40</v>
      </c>
      <c r="BJ54" s="500">
        <f>+集計・資料①!AG46</f>
        <v>6</v>
      </c>
      <c r="BK54" s="454">
        <f t="shared" si="41"/>
        <v>385</v>
      </c>
    </row>
    <row r="55" spans="1:63" ht="12" customHeight="1">
      <c r="A55" s="437"/>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438"/>
      <c r="AC55" s="579" t="s">
        <v>414</v>
      </c>
      <c r="AD55" s="714">
        <f t="shared" ref="AD55:AK55" si="44">BC52</f>
        <v>15</v>
      </c>
      <c r="AE55" s="714">
        <f t="shared" si="44"/>
        <v>2</v>
      </c>
      <c r="AF55" s="714">
        <f t="shared" si="44"/>
        <v>1</v>
      </c>
      <c r="AG55" s="714">
        <f t="shared" si="44"/>
        <v>2</v>
      </c>
      <c r="AH55" s="714">
        <f t="shared" si="44"/>
        <v>0</v>
      </c>
      <c r="AI55" s="714">
        <f t="shared" si="44"/>
        <v>5</v>
      </c>
      <c r="AJ55" s="714">
        <f t="shared" si="44"/>
        <v>2</v>
      </c>
      <c r="AK55" s="714">
        <f t="shared" si="44"/>
        <v>0</v>
      </c>
      <c r="BB55" s="110" t="s">
        <v>430</v>
      </c>
      <c r="BC55" s="499">
        <f>+集計・資料①!Z48</f>
        <v>177</v>
      </c>
      <c r="BD55" s="500">
        <f>+集計・資料①!AA48</f>
        <v>22</v>
      </c>
      <c r="BE55" s="500">
        <f>+集計・資料①!AB48</f>
        <v>46</v>
      </c>
      <c r="BF55" s="500">
        <f>+集計・資料①!AC48</f>
        <v>29</v>
      </c>
      <c r="BG55" s="500">
        <f>+集計・資料①!AD48</f>
        <v>12</v>
      </c>
      <c r="BH55" s="500">
        <f>+集計・資料①!AE48</f>
        <v>63</v>
      </c>
      <c r="BI55" s="500">
        <f>+集計・資料①!AF48</f>
        <v>36</v>
      </c>
      <c r="BJ55" s="500">
        <f>+集計・資料①!AG48</f>
        <v>13</v>
      </c>
      <c r="BK55" s="454">
        <f t="shared" si="41"/>
        <v>398</v>
      </c>
    </row>
    <row r="56" spans="1:63" ht="12" customHeight="1" thickBot="1">
      <c r="A56" s="437"/>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438"/>
      <c r="AC56" s="579" t="s">
        <v>415</v>
      </c>
      <c r="AD56" s="714">
        <f t="shared" ref="AD56:AK56" si="45">BC51</f>
        <v>7</v>
      </c>
      <c r="AE56" s="714">
        <f t="shared" si="45"/>
        <v>0</v>
      </c>
      <c r="AF56" s="714">
        <f t="shared" si="45"/>
        <v>1</v>
      </c>
      <c r="AG56" s="714">
        <f t="shared" si="45"/>
        <v>0</v>
      </c>
      <c r="AH56" s="714">
        <f t="shared" si="45"/>
        <v>0</v>
      </c>
      <c r="AI56" s="714">
        <f t="shared" si="45"/>
        <v>8</v>
      </c>
      <c r="AJ56" s="714">
        <f t="shared" si="45"/>
        <v>0</v>
      </c>
      <c r="AK56" s="714">
        <f t="shared" si="45"/>
        <v>0</v>
      </c>
      <c r="BB56" s="181" t="s">
        <v>431</v>
      </c>
      <c r="BC56" s="501">
        <f>+集計・資料①!Z50</f>
        <v>90</v>
      </c>
      <c r="BD56" s="502">
        <f>+集計・資料①!AA50</f>
        <v>11</v>
      </c>
      <c r="BE56" s="502">
        <f>+集計・資料①!AB50</f>
        <v>15</v>
      </c>
      <c r="BF56" s="502">
        <f>+集計・資料①!AC50</f>
        <v>9</v>
      </c>
      <c r="BG56" s="502">
        <f>+集計・資料①!AD50</f>
        <v>5</v>
      </c>
      <c r="BH56" s="502">
        <f>+集計・資料①!AE50</f>
        <v>26</v>
      </c>
      <c r="BI56" s="502">
        <f>+集計・資料①!AF50</f>
        <v>43</v>
      </c>
      <c r="BJ56" s="502">
        <f>+集計・資料①!AG50</f>
        <v>10</v>
      </c>
      <c r="BK56" s="455">
        <f t="shared" si="41"/>
        <v>209</v>
      </c>
    </row>
    <row r="57" spans="1:63" ht="12" customHeight="1" thickTop="1" thickBot="1">
      <c r="A57" s="437"/>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438"/>
      <c r="AC57" s="577" t="s">
        <v>554</v>
      </c>
      <c r="AD57" s="713">
        <f>SUM(AD51:AD56)</f>
        <v>483</v>
      </c>
      <c r="AE57" s="713">
        <f t="shared" ref="AE57:AK57" si="46">SUM(AE51:AE56)</f>
        <v>65</v>
      </c>
      <c r="AF57" s="713">
        <f t="shared" si="46"/>
        <v>103</v>
      </c>
      <c r="AG57" s="713">
        <f t="shared" si="46"/>
        <v>73</v>
      </c>
      <c r="AH57" s="713">
        <f t="shared" si="46"/>
        <v>33</v>
      </c>
      <c r="AI57" s="713">
        <f t="shared" si="46"/>
        <v>204</v>
      </c>
      <c r="AJ57" s="713">
        <f t="shared" si="46"/>
        <v>126</v>
      </c>
      <c r="AK57" s="713">
        <f t="shared" si="46"/>
        <v>32</v>
      </c>
      <c r="BB57" s="33" t="s">
        <v>554</v>
      </c>
      <c r="BC57" s="503">
        <f>+集計・資料①!Z52</f>
        <v>483</v>
      </c>
      <c r="BD57" s="504">
        <f>+集計・資料①!AA52</f>
        <v>65</v>
      </c>
      <c r="BE57" s="504">
        <f>+集計・資料①!AB52</f>
        <v>103</v>
      </c>
      <c r="BF57" s="504">
        <f>+集計・資料①!AC52</f>
        <v>73</v>
      </c>
      <c r="BG57" s="504">
        <f>+集計・資料①!AD52</f>
        <v>33</v>
      </c>
      <c r="BH57" s="504">
        <f>+集計・資料①!AE52</f>
        <v>204</v>
      </c>
      <c r="BI57" s="504">
        <f>+集計・資料①!AF52</f>
        <v>126</v>
      </c>
      <c r="BJ57" s="504">
        <f>+集計・資料①!AG52</f>
        <v>32</v>
      </c>
      <c r="BK57" s="456">
        <f t="shared" si="41"/>
        <v>1119</v>
      </c>
    </row>
    <row r="58" spans="1:63">
      <c r="A58" s="437"/>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438"/>
    </row>
    <row r="59" spans="1:63">
      <c r="A59" s="437"/>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438"/>
    </row>
    <row r="60" spans="1:63">
      <c r="A60" s="437"/>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438"/>
    </row>
    <row r="61" spans="1:63">
      <c r="A61" s="437"/>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438"/>
    </row>
    <row r="62" spans="1:63">
      <c r="A62" s="437"/>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438"/>
    </row>
    <row r="63" spans="1:63">
      <c r="A63" s="437"/>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438"/>
    </row>
    <row r="64" spans="1:63">
      <c r="A64" s="437"/>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438"/>
    </row>
    <row r="65" spans="1:27">
      <c r="A65" s="437"/>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438"/>
    </row>
    <row r="66" spans="1:27">
      <c r="A66" s="437"/>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438"/>
    </row>
    <row r="67" spans="1:27">
      <c r="A67" s="437"/>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438"/>
    </row>
    <row r="68" spans="1:27">
      <c r="A68" s="437"/>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438"/>
    </row>
    <row r="69" spans="1:27">
      <c r="A69" s="437"/>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438"/>
    </row>
    <row r="70" spans="1:27">
      <c r="A70" s="439"/>
      <c r="B70" s="440"/>
      <c r="C70" s="440"/>
      <c r="D70" s="440"/>
      <c r="E70" s="440"/>
      <c r="F70" s="440"/>
      <c r="G70" s="440"/>
      <c r="H70" s="440"/>
      <c r="I70" s="440"/>
      <c r="J70" s="440"/>
      <c r="K70" s="440"/>
      <c r="L70" s="440"/>
      <c r="M70" s="440"/>
      <c r="N70" s="440"/>
      <c r="O70" s="440"/>
      <c r="P70" s="440"/>
      <c r="Q70" s="440"/>
      <c r="R70" s="440"/>
      <c r="S70" s="440"/>
      <c r="T70" s="440"/>
      <c r="U70" s="440"/>
      <c r="V70" s="440"/>
      <c r="W70" s="440"/>
      <c r="X70" s="440"/>
      <c r="Y70" s="440"/>
      <c r="Z70" s="440"/>
      <c r="AA70" s="441"/>
    </row>
    <row r="71" spans="1:27">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row>
    <row r="72" spans="1:27">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row>
    <row r="73" spans="1:27">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row>
    <row r="74" spans="1:27">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row>
    <row r="75" spans="1:27">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row>
    <row r="76" spans="1:27">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row>
    <row r="77" spans="1:27">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row>
    <row r="78" spans="1:27">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row>
    <row r="79" spans="1:27">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row>
  </sheetData>
  <mergeCells count="4">
    <mergeCell ref="A1:B1"/>
    <mergeCell ref="V1:AA1"/>
    <mergeCell ref="B3:L15"/>
    <mergeCell ref="AM15:AX27"/>
  </mergeCells>
  <phoneticPr fontId="4"/>
  <conditionalFormatting sqref="AD8:AD19">
    <cfRule type="top10" dxfId="41" priority="4" rank="1"/>
  </conditionalFormatting>
  <conditionalFormatting sqref="AD5:AK5">
    <cfRule type="top10" dxfId="40" priority="3" rank="1"/>
  </conditionalFormatting>
  <printOptions horizontalCentered="1" verticalCentered="1"/>
  <pageMargins left="0.36" right="0.39370078740157483" top="0.39370078740157483" bottom="0.39370078740157483" header="0.51181102362204722" footer="0.51181102362204722"/>
  <pageSetup paperSize="9" scale="89" orientation="portrait" r:id="rId1"/>
  <headerFooter alignWithMargins="0"/>
  <colBreaks count="3" manualBreakCount="3">
    <brk id="27" max="69" man="1"/>
    <brk id="52" max="1048575" man="1"/>
    <brk id="62"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業種リスト!$A$2:$A$14</xm:f>
          </x14:formula1>
          <xm:sqref>AO6:AQ7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C000"/>
  </sheetPr>
  <dimension ref="A1:BJ66"/>
  <sheetViews>
    <sheetView showGridLines="0" view="pageBreakPreview" zoomScaleNormal="100" zoomScaleSheetLayoutView="100" workbookViewId="0">
      <selection activeCell="AC2" sqref="AC2"/>
    </sheetView>
  </sheetViews>
  <sheetFormatPr defaultColWidth="10.33203125" defaultRowHeight="10.8"/>
  <cols>
    <col min="1" max="27" width="3.5546875" style="28" customWidth="1"/>
    <col min="28" max="28" width="1.6640625" style="28" customWidth="1"/>
    <col min="29" max="29" width="14.6640625" style="28" customWidth="1"/>
    <col min="30" max="32" width="7.6640625" style="28" customWidth="1"/>
    <col min="33" max="33" width="1.6640625" style="28" customWidth="1"/>
    <col min="34" max="34" width="14.6640625" style="28" customWidth="1"/>
    <col min="35" max="37" width="10.88671875" style="28" customWidth="1"/>
    <col min="38" max="38" width="8.33203125" style="338" customWidth="1"/>
    <col min="39" max="39" width="7.6640625" style="338" bestFit="1" customWidth="1"/>
    <col min="40" max="40" width="5.44140625" style="338" bestFit="1" customWidth="1"/>
    <col min="41" max="42" width="7.109375" style="338" bestFit="1" customWidth="1"/>
    <col min="43" max="43" width="8.33203125" style="338" bestFit="1" customWidth="1"/>
    <col min="44" max="44" width="5.44140625" style="338" bestFit="1" customWidth="1"/>
    <col min="45" max="50" width="5.44140625" style="338" customWidth="1"/>
    <col min="51" max="51" width="5.44140625" style="804" customWidth="1"/>
    <col min="52" max="52" width="1.6640625" style="28" customWidth="1"/>
    <col min="53" max="53" width="14.6640625" style="28" customWidth="1"/>
    <col min="54" max="56" width="7.6640625" style="28" customWidth="1"/>
    <col min="57" max="57" width="3.44140625" style="28" customWidth="1"/>
    <col min="58" max="58" width="14.6640625" style="28" customWidth="1"/>
    <col min="59" max="61" width="10.88671875" style="28" customWidth="1"/>
    <col min="62" max="62" width="10.33203125" style="120" customWidth="1"/>
    <col min="63" max="16384" width="10.33203125" style="28"/>
  </cols>
  <sheetData>
    <row r="1" spans="1:62" ht="21" customHeight="1" thickBot="1">
      <c r="A1" s="944">
        <v>35</v>
      </c>
      <c r="B1" s="944"/>
      <c r="C1" s="497" t="s">
        <v>9</v>
      </c>
      <c r="D1" s="497"/>
      <c r="E1" s="497"/>
      <c r="F1" s="497"/>
      <c r="G1" s="497"/>
      <c r="H1" s="497"/>
      <c r="I1" s="497"/>
      <c r="J1" s="497"/>
      <c r="K1" s="497"/>
      <c r="L1" s="497"/>
      <c r="M1" s="497"/>
      <c r="N1" s="497"/>
      <c r="O1" s="497"/>
      <c r="P1" s="497"/>
      <c r="Q1" s="497"/>
      <c r="R1" s="497"/>
      <c r="S1" s="497"/>
      <c r="T1" s="497"/>
      <c r="U1" s="497"/>
      <c r="V1" s="945" t="s">
        <v>859</v>
      </c>
      <c r="W1" s="946"/>
      <c r="X1" s="946"/>
      <c r="Y1" s="946"/>
      <c r="Z1" s="946"/>
      <c r="AA1" s="946"/>
      <c r="AC1" s="28" t="s">
        <v>951</v>
      </c>
      <c r="BA1" s="28" t="s">
        <v>260</v>
      </c>
    </row>
    <row r="3" spans="1:62" ht="11.25" customHeight="1">
      <c r="B3" s="930" t="s">
        <v>914</v>
      </c>
      <c r="C3" s="930"/>
      <c r="D3" s="930"/>
      <c r="E3" s="930"/>
      <c r="F3" s="930"/>
      <c r="G3" s="930"/>
      <c r="H3" s="930"/>
      <c r="I3" s="930"/>
      <c r="J3" s="930"/>
      <c r="K3" s="930"/>
      <c r="L3" s="930"/>
      <c r="M3" s="930"/>
      <c r="O3" s="434"/>
      <c r="P3" s="435"/>
      <c r="Q3" s="435"/>
      <c r="R3" s="435"/>
      <c r="S3" s="435"/>
      <c r="T3" s="435"/>
      <c r="U3" s="435"/>
      <c r="V3" s="435"/>
      <c r="W3" s="435"/>
      <c r="X3" s="435"/>
      <c r="Y3" s="435"/>
      <c r="Z3" s="435"/>
      <c r="AA3" s="436"/>
      <c r="AC3" s="28" t="s">
        <v>17</v>
      </c>
      <c r="AH3" s="28" t="s">
        <v>15</v>
      </c>
      <c r="AM3" s="338" t="s">
        <v>670</v>
      </c>
      <c r="BA3" s="28" t="s">
        <v>17</v>
      </c>
      <c r="BF3" s="28" t="s">
        <v>15</v>
      </c>
    </row>
    <row r="4" spans="1:62" ht="12" customHeight="1" thickBot="1">
      <c r="B4" s="930"/>
      <c r="C4" s="930"/>
      <c r="D4" s="930"/>
      <c r="E4" s="930"/>
      <c r="F4" s="930"/>
      <c r="G4" s="930"/>
      <c r="H4" s="930"/>
      <c r="I4" s="930"/>
      <c r="J4" s="930"/>
      <c r="K4" s="930"/>
      <c r="L4" s="930"/>
      <c r="M4" s="930"/>
      <c r="O4" s="437"/>
      <c r="P4" s="89"/>
      <c r="Q4" s="89"/>
      <c r="R4" s="89"/>
      <c r="S4" s="89"/>
      <c r="T4" s="89"/>
      <c r="U4" s="89"/>
      <c r="V4" s="89"/>
      <c r="W4" s="89"/>
      <c r="X4" s="89"/>
      <c r="Y4" s="89"/>
      <c r="Z4" s="89"/>
      <c r="AA4" s="438"/>
      <c r="AM4" s="338" t="str">
        <f>CONCATENATE("年次有給休暇の状況について、全体では従業員一人あたりに付与される有給休暇は",TEXT(AD7,"0.0日"),"、取得日数は",TEXT(AE7,"0.0日"),"であり、取得率は",TEXT(AF7,"0.0%"),"となった。")</f>
        <v>年次有給休暇の状況について、全体では従業員一人あたりに付与される有給休暇は21.9日、取得日数は10.3日であり、取得率は47.1%となった。</v>
      </c>
      <c r="AW4" s="799" t="s">
        <v>712</v>
      </c>
    </row>
    <row r="5" spans="1:62" ht="12" customHeight="1" thickBot="1">
      <c r="B5" s="930"/>
      <c r="C5" s="930"/>
      <c r="D5" s="930"/>
      <c r="E5" s="930"/>
      <c r="F5" s="930"/>
      <c r="G5" s="930"/>
      <c r="H5" s="930"/>
      <c r="I5" s="930"/>
      <c r="J5" s="930"/>
      <c r="K5" s="930"/>
      <c r="L5" s="930"/>
      <c r="M5" s="930"/>
      <c r="O5" s="437"/>
      <c r="P5" s="89"/>
      <c r="Q5" s="89"/>
      <c r="R5" s="89"/>
      <c r="S5" s="89"/>
      <c r="T5" s="89"/>
      <c r="U5" s="89"/>
      <c r="V5" s="89"/>
      <c r="W5" s="89"/>
      <c r="X5" s="89"/>
      <c r="Y5" s="89"/>
      <c r="Z5" s="89"/>
      <c r="AA5" s="438"/>
      <c r="AC5" s="954"/>
      <c r="AD5" s="954" t="s">
        <v>14</v>
      </c>
      <c r="AE5" s="954"/>
      <c r="AF5" s="954"/>
      <c r="AL5" s="805"/>
      <c r="AM5" s="338" t="s">
        <v>671</v>
      </c>
      <c r="AO5" s="799" t="s">
        <v>713</v>
      </c>
      <c r="AP5" s="799" t="s">
        <v>714</v>
      </c>
      <c r="AQ5" s="799" t="s">
        <v>715</v>
      </c>
      <c r="AW5" s="698">
        <v>0.40400000000000003</v>
      </c>
      <c r="AY5" s="806"/>
      <c r="BA5" s="957"/>
      <c r="BB5" s="984" t="s">
        <v>14</v>
      </c>
      <c r="BC5" s="985"/>
      <c r="BD5" s="986"/>
      <c r="BJ5" s="122"/>
    </row>
    <row r="6" spans="1:62" ht="12" customHeight="1" thickBot="1">
      <c r="B6" s="930"/>
      <c r="C6" s="930"/>
      <c r="D6" s="930"/>
      <c r="E6" s="930"/>
      <c r="F6" s="930"/>
      <c r="G6" s="930"/>
      <c r="H6" s="930"/>
      <c r="I6" s="930"/>
      <c r="J6" s="930"/>
      <c r="K6" s="930"/>
      <c r="L6" s="930"/>
      <c r="M6" s="930"/>
      <c r="O6" s="437"/>
      <c r="P6" s="89"/>
      <c r="Q6" s="89"/>
      <c r="R6" s="89"/>
      <c r="S6" s="89"/>
      <c r="T6" s="89"/>
      <c r="U6" s="89"/>
      <c r="V6" s="89"/>
      <c r="W6" s="89"/>
      <c r="X6" s="89"/>
      <c r="Y6" s="89"/>
      <c r="Z6" s="89"/>
      <c r="AA6" s="438"/>
      <c r="AC6" s="954"/>
      <c r="AD6" s="577" t="s">
        <v>597</v>
      </c>
      <c r="AE6" s="577" t="s">
        <v>596</v>
      </c>
      <c r="AF6" s="577" t="s">
        <v>598</v>
      </c>
      <c r="AH6" s="577" t="s">
        <v>548</v>
      </c>
      <c r="AI6" s="577" t="s">
        <v>13</v>
      </c>
      <c r="AJ6" s="577" t="s">
        <v>12</v>
      </c>
      <c r="AK6" s="577" t="s">
        <v>11</v>
      </c>
      <c r="AL6" s="805"/>
      <c r="AM6" s="338" t="s">
        <v>698</v>
      </c>
      <c r="AO6" s="799" t="s">
        <v>697</v>
      </c>
      <c r="AP6" s="799" t="s">
        <v>696</v>
      </c>
      <c r="AQ6" s="799" t="s">
        <v>686</v>
      </c>
      <c r="AR6" s="338" t="s">
        <v>716</v>
      </c>
      <c r="AY6" s="807"/>
      <c r="BA6" s="958"/>
      <c r="BB6" s="457" t="s">
        <v>596</v>
      </c>
      <c r="BC6" s="443" t="s">
        <v>597</v>
      </c>
      <c r="BD6" s="442" t="s">
        <v>598</v>
      </c>
      <c r="BF6" s="33" t="s">
        <v>548</v>
      </c>
      <c r="BG6" s="29" t="s">
        <v>13</v>
      </c>
      <c r="BH6" s="31" t="s">
        <v>11</v>
      </c>
      <c r="BI6" s="32" t="s">
        <v>12</v>
      </c>
      <c r="BJ6" s="198"/>
    </row>
    <row r="7" spans="1:62" ht="12" customHeight="1" thickBot="1">
      <c r="B7" s="930"/>
      <c r="C7" s="930"/>
      <c r="D7" s="930"/>
      <c r="E7" s="930"/>
      <c r="F7" s="930"/>
      <c r="G7" s="930"/>
      <c r="H7" s="930"/>
      <c r="I7" s="930"/>
      <c r="J7" s="930"/>
      <c r="K7" s="930"/>
      <c r="L7" s="930"/>
      <c r="M7" s="930"/>
      <c r="O7" s="437"/>
      <c r="P7" s="89"/>
      <c r="Q7" s="89"/>
      <c r="R7" s="89"/>
      <c r="S7" s="89"/>
      <c r="T7" s="89"/>
      <c r="U7" s="89"/>
      <c r="V7" s="89"/>
      <c r="W7" s="89"/>
      <c r="X7" s="89"/>
      <c r="Y7" s="89"/>
      <c r="Z7" s="89"/>
      <c r="AA7" s="438"/>
      <c r="AC7" s="577" t="s">
        <v>556</v>
      </c>
      <c r="AD7" s="715">
        <f>BC7</f>
        <v>21.864149305555554</v>
      </c>
      <c r="AE7" s="715">
        <f>BB7</f>
        <v>10.287964668548868</v>
      </c>
      <c r="AF7" s="698">
        <f>BD7</f>
        <v>0.47054035923248821</v>
      </c>
      <c r="AH7" s="577" t="s">
        <v>556</v>
      </c>
      <c r="AI7" s="716">
        <f>BG7</f>
        <v>10.116923076923078</v>
      </c>
      <c r="AJ7" s="715">
        <f>BI7</f>
        <v>221.19791666666666</v>
      </c>
      <c r="AK7" s="715">
        <f>BH7</f>
        <v>104.08254716981132</v>
      </c>
      <c r="AL7" s="705"/>
      <c r="AM7" s="338" t="str">
        <f>CONCATENATE(AM6,AO6,AP6,AQ6,AR6)</f>
        <v>業種別では、「その他」「サービス業」「運輸業」の取得率が低い。</v>
      </c>
      <c r="BA7" s="35" t="s">
        <v>556</v>
      </c>
      <c r="BB7" s="200">
        <f>+BH7/BG7</f>
        <v>10.287964668548868</v>
      </c>
      <c r="BC7" s="201">
        <f>+BI7/BG7</f>
        <v>21.864149305555554</v>
      </c>
      <c r="BD7" s="38">
        <f>+BB7/BC7</f>
        <v>0.47054035923248821</v>
      </c>
      <c r="BF7" s="39" t="s">
        <v>556</v>
      </c>
      <c r="BG7" s="202">
        <f>+集計・資料①!BI32</f>
        <v>10.116923076923078</v>
      </c>
      <c r="BH7" s="203">
        <f>+集計・資料①!BK32</f>
        <v>104.08254716981132</v>
      </c>
      <c r="BI7" s="204">
        <f>+集計・資料①!BJ32</f>
        <v>221.19791666666666</v>
      </c>
    </row>
    <row r="8" spans="1:62" ht="11.25" customHeight="1">
      <c r="B8" s="930"/>
      <c r="C8" s="930"/>
      <c r="D8" s="930"/>
      <c r="E8" s="930"/>
      <c r="F8" s="930"/>
      <c r="G8" s="930"/>
      <c r="H8" s="930"/>
      <c r="I8" s="930"/>
      <c r="J8" s="930"/>
      <c r="K8" s="930"/>
      <c r="L8" s="930"/>
      <c r="M8" s="930"/>
      <c r="O8" s="437"/>
      <c r="P8" s="89"/>
      <c r="Q8" s="89"/>
      <c r="R8" s="89"/>
      <c r="S8" s="89"/>
      <c r="T8" s="89"/>
      <c r="U8" s="89"/>
      <c r="V8" s="89"/>
      <c r="W8" s="89"/>
      <c r="X8" s="89"/>
      <c r="Y8" s="89"/>
      <c r="Z8" s="89"/>
      <c r="AA8" s="438"/>
      <c r="AM8" s="338" t="s">
        <v>678</v>
      </c>
    </row>
    <row r="9" spans="1:62" ht="11.25" customHeight="1">
      <c r="B9" s="930"/>
      <c r="C9" s="930"/>
      <c r="D9" s="930"/>
      <c r="E9" s="930"/>
      <c r="F9" s="930"/>
      <c r="G9" s="930"/>
      <c r="H9" s="930"/>
      <c r="I9" s="930"/>
      <c r="J9" s="930"/>
      <c r="K9" s="930"/>
      <c r="L9" s="930"/>
      <c r="M9" s="930"/>
      <c r="O9" s="437"/>
      <c r="P9" s="89"/>
      <c r="Q9" s="89"/>
      <c r="R9" s="89"/>
      <c r="S9" s="89"/>
      <c r="T9" s="89"/>
      <c r="U9" s="89"/>
      <c r="V9" s="89"/>
      <c r="W9" s="89"/>
      <c r="X9" s="89"/>
      <c r="Y9" s="89"/>
      <c r="Z9" s="89"/>
      <c r="AA9" s="438"/>
      <c r="AC9" s="28" t="s">
        <v>18</v>
      </c>
      <c r="AH9" s="28" t="s">
        <v>16</v>
      </c>
      <c r="AM9" s="338" t="s">
        <v>915</v>
      </c>
      <c r="BA9" s="28" t="s">
        <v>18</v>
      </c>
      <c r="BF9" s="28" t="s">
        <v>16</v>
      </c>
    </row>
    <row r="10" spans="1:62" ht="12" customHeight="1" thickBot="1">
      <c r="B10" s="930"/>
      <c r="C10" s="930"/>
      <c r="D10" s="930"/>
      <c r="E10" s="930"/>
      <c r="F10" s="930"/>
      <c r="G10" s="930"/>
      <c r="H10" s="930"/>
      <c r="I10" s="930"/>
      <c r="J10" s="930"/>
      <c r="K10" s="930"/>
      <c r="L10" s="930"/>
      <c r="M10" s="930"/>
      <c r="O10" s="437"/>
      <c r="P10" s="89"/>
      <c r="Q10" s="89"/>
      <c r="R10" s="89"/>
      <c r="S10" s="89"/>
      <c r="T10" s="89"/>
      <c r="U10" s="89"/>
      <c r="V10" s="89"/>
      <c r="W10" s="89"/>
      <c r="X10" s="89"/>
      <c r="Y10" s="89"/>
      <c r="Z10" s="89"/>
      <c r="AA10" s="438"/>
      <c r="AY10" s="806"/>
      <c r="BJ10" s="122"/>
    </row>
    <row r="11" spans="1:62" ht="12.6" thickBot="1">
      <c r="B11" s="930"/>
      <c r="C11" s="930"/>
      <c r="D11" s="930"/>
      <c r="E11" s="930"/>
      <c r="F11" s="930"/>
      <c r="G11" s="930"/>
      <c r="H11" s="930"/>
      <c r="I11" s="930"/>
      <c r="J11" s="930"/>
      <c r="K11" s="930"/>
      <c r="L11" s="930"/>
      <c r="M11" s="930"/>
      <c r="O11" s="437"/>
      <c r="P11" s="89"/>
      <c r="Q11" s="89"/>
      <c r="R11" s="89"/>
      <c r="S11" s="89"/>
      <c r="T11" s="89"/>
      <c r="U11" s="89"/>
      <c r="V11" s="89"/>
      <c r="W11" s="89"/>
      <c r="X11" s="89"/>
      <c r="Y11" s="89"/>
      <c r="Z11" s="89"/>
      <c r="AA11" s="438"/>
      <c r="AC11" s="954" t="s">
        <v>548</v>
      </c>
      <c r="AD11" s="954" t="s">
        <v>14</v>
      </c>
      <c r="AE11" s="954"/>
      <c r="AF11" s="954"/>
      <c r="AL11" s="805"/>
      <c r="AM11" s="800" t="s">
        <v>679</v>
      </c>
      <c r="AN11" s="801"/>
      <c r="AO11" s="801"/>
      <c r="AP11" s="801"/>
      <c r="AQ11" s="801"/>
      <c r="AR11" s="801"/>
      <c r="AS11" s="801"/>
      <c r="AT11" s="801"/>
      <c r="AU11" s="801"/>
      <c r="AV11" s="801"/>
      <c r="AW11" s="801"/>
      <c r="AX11" s="801"/>
      <c r="AY11" s="808"/>
      <c r="BA11" s="957" t="s">
        <v>548</v>
      </c>
      <c r="BB11" s="984" t="s">
        <v>14</v>
      </c>
      <c r="BC11" s="985"/>
      <c r="BD11" s="986"/>
      <c r="BJ11" s="199"/>
    </row>
    <row r="12" spans="1:62" ht="11.25" customHeight="1" thickBot="1">
      <c r="B12" s="930"/>
      <c r="C12" s="930"/>
      <c r="D12" s="930"/>
      <c r="E12" s="930"/>
      <c r="F12" s="930"/>
      <c r="G12" s="930"/>
      <c r="H12" s="930"/>
      <c r="I12" s="930"/>
      <c r="J12" s="930"/>
      <c r="K12" s="930"/>
      <c r="L12" s="930"/>
      <c r="M12" s="930"/>
      <c r="O12" s="437"/>
      <c r="P12" s="89"/>
      <c r="Q12" s="89"/>
      <c r="R12" s="89"/>
      <c r="S12" s="89"/>
      <c r="T12" s="89"/>
      <c r="U12" s="89"/>
      <c r="V12" s="89"/>
      <c r="W12" s="89"/>
      <c r="X12" s="89"/>
      <c r="Y12" s="89"/>
      <c r="Z12" s="89"/>
      <c r="AA12" s="438"/>
      <c r="AC12" s="954"/>
      <c r="AD12" s="577" t="s">
        <v>597</v>
      </c>
      <c r="AE12" s="577" t="s">
        <v>596</v>
      </c>
      <c r="AF12" s="577" t="s">
        <v>598</v>
      </c>
      <c r="AH12" s="577" t="s">
        <v>548</v>
      </c>
      <c r="AI12" s="577" t="s">
        <v>13</v>
      </c>
      <c r="AJ12" s="577" t="s">
        <v>12</v>
      </c>
      <c r="AK12" s="577" t="s">
        <v>11</v>
      </c>
      <c r="AL12" s="805"/>
      <c r="AM12" s="930" t="str">
        <f>CONCATENATE("　",AM4,CHAR(10),"　",AM7,,CHAR(10),"　",AM9)</f>
        <v>　年次有給休暇の状況について、全体では従業員一人あたりに付与される有給休暇は21.9日、取得日数は10.3日であり、取得率は47.1%となった。
　業種別では、「その他」「サービス業」「運輸業」の取得率が低い。
　規模別では、「30～49人」規模の事業所で取得率がやや低い。（注：1人あたりの付与日数に違いあり）</v>
      </c>
      <c r="AN12" s="930"/>
      <c r="AO12" s="930"/>
      <c r="AP12" s="930"/>
      <c r="AQ12" s="930"/>
      <c r="AR12" s="930"/>
      <c r="AS12" s="930"/>
      <c r="AT12" s="930"/>
      <c r="AU12" s="930"/>
      <c r="AV12" s="930"/>
      <c r="AW12" s="930"/>
      <c r="AX12" s="930"/>
      <c r="AY12" s="808"/>
      <c r="BA12" s="958"/>
      <c r="BB12" s="229" t="s">
        <v>596</v>
      </c>
      <c r="BC12" s="230" t="s">
        <v>597</v>
      </c>
      <c r="BD12" s="231" t="s">
        <v>598</v>
      </c>
      <c r="BF12" s="33" t="s">
        <v>548</v>
      </c>
      <c r="BG12" s="458" t="s">
        <v>13</v>
      </c>
      <c r="BH12" s="294" t="s">
        <v>11</v>
      </c>
      <c r="BI12" s="105" t="s">
        <v>12</v>
      </c>
      <c r="BJ12" s="199"/>
    </row>
    <row r="13" spans="1:62" ht="10.5" customHeight="1">
      <c r="B13" s="930"/>
      <c r="C13" s="930"/>
      <c r="D13" s="930"/>
      <c r="E13" s="930"/>
      <c r="F13" s="930"/>
      <c r="G13" s="930"/>
      <c r="H13" s="930"/>
      <c r="I13" s="930"/>
      <c r="J13" s="930"/>
      <c r="K13" s="930"/>
      <c r="L13" s="930"/>
      <c r="M13" s="930"/>
      <c r="O13" s="437"/>
      <c r="P13" s="89"/>
      <c r="Q13" s="89"/>
      <c r="R13" s="89"/>
      <c r="S13" s="89"/>
      <c r="T13" s="89"/>
      <c r="U13" s="89"/>
      <c r="V13" s="89"/>
      <c r="W13" s="89"/>
      <c r="X13" s="89"/>
      <c r="Y13" s="89"/>
      <c r="Z13" s="89"/>
      <c r="AA13" s="438"/>
      <c r="AC13" s="575" t="s">
        <v>398</v>
      </c>
      <c r="AD13" s="715">
        <f>BC25</f>
        <v>22.459981078524123</v>
      </c>
      <c r="AE13" s="715">
        <f>BB25</f>
        <v>10.219729740075795</v>
      </c>
      <c r="AF13" s="707">
        <f>BD25</f>
        <v>0.4550195169063494</v>
      </c>
      <c r="AH13" s="575" t="s">
        <v>398</v>
      </c>
      <c r="AI13" s="716">
        <f>BG25</f>
        <v>9.1515151515151523</v>
      </c>
      <c r="AJ13" s="715">
        <f>BI25</f>
        <v>205.54285714285714</v>
      </c>
      <c r="AK13" s="715">
        <f>BH25</f>
        <v>93.526011560693647</v>
      </c>
      <c r="AL13" s="705"/>
      <c r="AM13" s="930"/>
      <c r="AN13" s="930"/>
      <c r="AO13" s="930"/>
      <c r="AP13" s="930"/>
      <c r="AQ13" s="930"/>
      <c r="AR13" s="930"/>
      <c r="AS13" s="930"/>
      <c r="AT13" s="930"/>
      <c r="AU13" s="930"/>
      <c r="AV13" s="930"/>
      <c r="AW13" s="930"/>
      <c r="AX13" s="930"/>
      <c r="AY13" s="808"/>
      <c r="BA13" s="46" t="s">
        <v>555</v>
      </c>
      <c r="BB13" s="210" t="e">
        <f>+BH13/BG13</f>
        <v>#DIV/0!</v>
      </c>
      <c r="BC13" s="209" t="e">
        <f>+BI13/BG13</f>
        <v>#DIV/0!</v>
      </c>
      <c r="BD13" s="75" t="e">
        <f>+BB13/BC13</f>
        <v>#DIV/0!</v>
      </c>
      <c r="BF13" s="46" t="s">
        <v>555</v>
      </c>
      <c r="BG13" s="213" t="e">
        <f>+集計・資料①!BI6</f>
        <v>#DIV/0!</v>
      </c>
      <c r="BH13" s="205" t="e">
        <f>+集計・資料①!BK6</f>
        <v>#DIV/0!</v>
      </c>
      <c r="BI13" s="206" t="e">
        <f>+集計・資料①!BJ6</f>
        <v>#DIV/0!</v>
      </c>
    </row>
    <row r="14" spans="1:62" ht="11.25" customHeight="1">
      <c r="B14" s="930"/>
      <c r="C14" s="930"/>
      <c r="D14" s="930"/>
      <c r="E14" s="930"/>
      <c r="F14" s="930"/>
      <c r="G14" s="930"/>
      <c r="H14" s="930"/>
      <c r="I14" s="930"/>
      <c r="J14" s="930"/>
      <c r="K14" s="930"/>
      <c r="L14" s="930"/>
      <c r="M14" s="930"/>
      <c r="O14" s="437"/>
      <c r="P14" s="89"/>
      <c r="Q14" s="89"/>
      <c r="R14" s="89"/>
      <c r="S14" s="89"/>
      <c r="T14" s="89"/>
      <c r="U14" s="89"/>
      <c r="V14" s="89"/>
      <c r="W14" s="89"/>
      <c r="X14" s="89"/>
      <c r="Y14" s="89"/>
      <c r="Z14" s="89"/>
      <c r="AA14" s="438"/>
      <c r="AC14" s="700" t="s">
        <v>399</v>
      </c>
      <c r="AD14" s="715">
        <f>BC24</f>
        <v>21.29359165424739</v>
      </c>
      <c r="AE14" s="715">
        <f>BB24</f>
        <v>10.029637487775364</v>
      </c>
      <c r="AF14" s="707">
        <f>BD24</f>
        <v>0.47101671012718854</v>
      </c>
      <c r="AH14" s="700" t="s">
        <v>399</v>
      </c>
      <c r="AI14" s="716">
        <f>BG24</f>
        <v>9.9503546099290787</v>
      </c>
      <c r="AJ14" s="715">
        <f>BI24</f>
        <v>211.87878787878788</v>
      </c>
      <c r="AK14" s="715">
        <f>BH24</f>
        <v>99.798449612403104</v>
      </c>
      <c r="AL14" s="705"/>
      <c r="AM14" s="930"/>
      <c r="AN14" s="930"/>
      <c r="AO14" s="930"/>
      <c r="AP14" s="930"/>
      <c r="AQ14" s="930"/>
      <c r="AR14" s="930"/>
      <c r="AS14" s="930"/>
      <c r="AT14" s="930"/>
      <c r="AU14" s="930"/>
      <c r="AV14" s="930"/>
      <c r="AW14" s="930"/>
      <c r="AX14" s="930"/>
      <c r="AY14" s="808"/>
      <c r="BA14" s="8" t="s">
        <v>542</v>
      </c>
      <c r="BB14" s="210">
        <f t="shared" ref="BB14:BB25" si="0">+BH14/BG14</f>
        <v>9.3457831499920285</v>
      </c>
      <c r="BC14" s="209">
        <f t="shared" ref="BC14:BC25" si="1">+BI14/BG14</f>
        <v>22.254746265347414</v>
      </c>
      <c r="BD14" s="75">
        <f t="shared" ref="BD14:BD25" si="2">+BB14/BC14</f>
        <v>0.41994561692865623</v>
      </c>
      <c r="BF14" s="8" t="s">
        <v>542</v>
      </c>
      <c r="BG14" s="213">
        <f>+集計・資料①!BI8</f>
        <v>10.377049180327869</v>
      </c>
      <c r="BH14" s="205">
        <f>+集計・資料①!BK8</f>
        <v>96.981651376146786</v>
      </c>
      <c r="BI14" s="206">
        <f>+集計・資料①!BJ8</f>
        <v>230.93859649122808</v>
      </c>
      <c r="BJ14" s="199"/>
    </row>
    <row r="15" spans="1:62" ht="10.5" customHeight="1">
      <c r="B15" s="930"/>
      <c r="C15" s="930"/>
      <c r="D15" s="930"/>
      <c r="E15" s="930"/>
      <c r="F15" s="930"/>
      <c r="G15" s="930"/>
      <c r="H15" s="930"/>
      <c r="I15" s="930"/>
      <c r="J15" s="930"/>
      <c r="K15" s="930"/>
      <c r="L15" s="930"/>
      <c r="M15" s="930"/>
      <c r="O15" s="439"/>
      <c r="P15" s="440"/>
      <c r="Q15" s="440"/>
      <c r="R15" s="440"/>
      <c r="S15" s="440"/>
      <c r="T15" s="440"/>
      <c r="U15" s="440"/>
      <c r="V15" s="440"/>
      <c r="W15" s="440"/>
      <c r="X15" s="440"/>
      <c r="Y15" s="440"/>
      <c r="Z15" s="440"/>
      <c r="AA15" s="441"/>
      <c r="AC15" s="575" t="s">
        <v>400</v>
      </c>
      <c r="AD15" s="715">
        <f>BC23</f>
        <v>24.804320987654322</v>
      </c>
      <c r="AE15" s="715">
        <f>BB23</f>
        <v>11.841975308641976</v>
      </c>
      <c r="AF15" s="707">
        <f>BD23</f>
        <v>0.47741582261155213</v>
      </c>
      <c r="AH15" s="575" t="s">
        <v>400</v>
      </c>
      <c r="AI15" s="716">
        <f>BG23</f>
        <v>14.727272727272727</v>
      </c>
      <c r="AJ15" s="715">
        <f>BI23</f>
        <v>365.3</v>
      </c>
      <c r="AK15" s="715">
        <f>BH23</f>
        <v>174.4</v>
      </c>
      <c r="AL15" s="705"/>
      <c r="AM15" s="930"/>
      <c r="AN15" s="930"/>
      <c r="AO15" s="930"/>
      <c r="AP15" s="930"/>
      <c r="AQ15" s="930"/>
      <c r="AR15" s="930"/>
      <c r="AS15" s="930"/>
      <c r="AT15" s="930"/>
      <c r="AU15" s="930"/>
      <c r="AV15" s="930"/>
      <c r="AW15" s="930"/>
      <c r="AX15" s="930"/>
      <c r="AY15" s="808"/>
      <c r="BA15" s="8" t="s">
        <v>543</v>
      </c>
      <c r="BB15" s="210">
        <f t="shared" si="0"/>
        <v>9.6973720678273558</v>
      </c>
      <c r="BC15" s="209">
        <f t="shared" si="1"/>
        <v>22.392435959701622</v>
      </c>
      <c r="BD15" s="75">
        <f t="shared" si="2"/>
        <v>0.43306463331096079</v>
      </c>
      <c r="BF15" s="8" t="s">
        <v>543</v>
      </c>
      <c r="BG15" s="213">
        <f>+集計・資料①!BI10</f>
        <v>8.6261682242990663</v>
      </c>
      <c r="BH15" s="205">
        <f>+集計・資料①!BK10</f>
        <v>83.651162790697668</v>
      </c>
      <c r="BI15" s="206">
        <f>+集計・資料①!BJ10</f>
        <v>193.16091954022988</v>
      </c>
      <c r="BJ15" s="199"/>
    </row>
    <row r="16" spans="1:62" ht="10.5" customHeight="1">
      <c r="AC16" s="700" t="s">
        <v>401</v>
      </c>
      <c r="AD16" s="715">
        <f>BC22</f>
        <v>21.770700636942678</v>
      </c>
      <c r="AE16" s="715">
        <f>BB22</f>
        <v>9.6082802547770694</v>
      </c>
      <c r="AF16" s="779">
        <f>BD22</f>
        <v>0.44133996489174948</v>
      </c>
      <c r="AH16" s="700" t="s">
        <v>401</v>
      </c>
      <c r="AI16" s="716">
        <f>BG22</f>
        <v>15.7</v>
      </c>
      <c r="AJ16" s="715">
        <f>BI22</f>
        <v>341.8</v>
      </c>
      <c r="AK16" s="715">
        <f>BH22</f>
        <v>150.85</v>
      </c>
      <c r="AL16" s="705"/>
      <c r="AM16" s="930"/>
      <c r="AN16" s="930"/>
      <c r="AO16" s="930"/>
      <c r="AP16" s="930"/>
      <c r="AQ16" s="930"/>
      <c r="AR16" s="930"/>
      <c r="AS16" s="930"/>
      <c r="AT16" s="930"/>
      <c r="AU16" s="930"/>
      <c r="AV16" s="930"/>
      <c r="AW16" s="930"/>
      <c r="AX16" s="930"/>
      <c r="AY16" s="808"/>
      <c r="BA16" s="8" t="s">
        <v>541</v>
      </c>
      <c r="BB16" s="210">
        <f t="shared" si="0"/>
        <v>10.88702147525677</v>
      </c>
      <c r="BC16" s="209">
        <f t="shared" si="1"/>
        <v>18.668845315904143</v>
      </c>
      <c r="BD16" s="75">
        <f t="shared" si="2"/>
        <v>0.58316523014854205</v>
      </c>
      <c r="BF16" s="8" t="s">
        <v>541</v>
      </c>
      <c r="BG16" s="213">
        <f>+集計・資料①!BI12</f>
        <v>13.909090909090908</v>
      </c>
      <c r="BH16" s="205">
        <f>+集計・資料①!BK12</f>
        <v>151.42857142857142</v>
      </c>
      <c r="BI16" s="206">
        <f>+集計・資料①!BJ12</f>
        <v>259.66666666666669</v>
      </c>
      <c r="BJ16" s="199"/>
    </row>
    <row r="17" spans="1:62" ht="9.6">
      <c r="A17" s="434"/>
      <c r="B17" s="435"/>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5"/>
      <c r="AA17" s="436"/>
      <c r="AC17" s="575" t="s">
        <v>402</v>
      </c>
      <c r="AD17" s="715">
        <f>BC21</f>
        <v>19.319273356401382</v>
      </c>
      <c r="AE17" s="715">
        <f>BB21</f>
        <v>9.2764129181084201</v>
      </c>
      <c r="AF17" s="707">
        <f>BD21</f>
        <v>0.48016365558773511</v>
      </c>
      <c r="AH17" s="575" t="s">
        <v>402</v>
      </c>
      <c r="AI17" s="716">
        <f>BG21</f>
        <v>8.279220779220779</v>
      </c>
      <c r="AJ17" s="715">
        <f>BI21</f>
        <v>159.9485294117647</v>
      </c>
      <c r="AK17" s="715">
        <f>BH21</f>
        <v>76.80147058823529</v>
      </c>
      <c r="AL17" s="705"/>
      <c r="AM17" s="930"/>
      <c r="AN17" s="930"/>
      <c r="AO17" s="930"/>
      <c r="AP17" s="930"/>
      <c r="AQ17" s="930"/>
      <c r="AR17" s="930"/>
      <c r="AS17" s="930"/>
      <c r="AT17" s="930"/>
      <c r="AU17" s="930"/>
      <c r="AV17" s="930"/>
      <c r="AW17" s="930"/>
      <c r="AX17" s="930"/>
      <c r="AY17" s="808"/>
      <c r="BA17" s="8" t="s">
        <v>540</v>
      </c>
      <c r="BB17" s="210">
        <f t="shared" si="0"/>
        <v>10.370809072079371</v>
      </c>
      <c r="BC17" s="209">
        <f t="shared" si="1"/>
        <v>20.398543122856232</v>
      </c>
      <c r="BD17" s="75">
        <f t="shared" si="2"/>
        <v>0.50840930205741264</v>
      </c>
      <c r="BF17" s="8" t="s">
        <v>540</v>
      </c>
      <c r="BG17" s="213">
        <f>+集計・資料①!BI14</f>
        <v>13.701388888888889</v>
      </c>
      <c r="BH17" s="205">
        <f>+集計・資料①!BK14</f>
        <v>142.09448818897638</v>
      </c>
      <c r="BI17" s="206">
        <f>+集計・資料①!BJ14</f>
        <v>279.48837209302326</v>
      </c>
      <c r="BJ17" s="199"/>
    </row>
    <row r="18" spans="1:62" ht="9.6">
      <c r="A18" s="437"/>
      <c r="B18" s="89"/>
      <c r="C18" s="89"/>
      <c r="D18" s="89"/>
      <c r="E18" s="89"/>
      <c r="F18" s="89"/>
      <c r="G18" s="89"/>
      <c r="H18" s="89"/>
      <c r="I18" s="89"/>
      <c r="J18" s="89"/>
      <c r="K18" s="89"/>
      <c r="L18" s="89"/>
      <c r="M18" s="89"/>
      <c r="N18" s="89"/>
      <c r="O18" s="89"/>
      <c r="P18" s="89"/>
      <c r="Q18" s="89"/>
      <c r="R18" s="89"/>
      <c r="S18" s="89"/>
      <c r="T18" s="89"/>
      <c r="U18" s="89"/>
      <c r="V18" s="89"/>
      <c r="W18" s="89"/>
      <c r="X18" s="89"/>
      <c r="Y18" s="89"/>
      <c r="Z18" s="89"/>
      <c r="AA18" s="438"/>
      <c r="AC18" s="700" t="s">
        <v>403</v>
      </c>
      <c r="AD18" s="715">
        <f>BC20</f>
        <v>37.342857142857142</v>
      </c>
      <c r="AE18" s="715">
        <f>BB20</f>
        <v>17.961904761904762</v>
      </c>
      <c r="AF18" s="707">
        <f>BD20</f>
        <v>0.48099974496301967</v>
      </c>
      <c r="AH18" s="700" t="s">
        <v>403</v>
      </c>
      <c r="AI18" s="716">
        <f>BG20</f>
        <v>14</v>
      </c>
      <c r="AJ18" s="715">
        <f>BI20</f>
        <v>522.79999999999995</v>
      </c>
      <c r="AK18" s="715">
        <f>BH20</f>
        <v>251.46666666666667</v>
      </c>
      <c r="AL18" s="705"/>
      <c r="AM18" s="930"/>
      <c r="AN18" s="930"/>
      <c r="AO18" s="930"/>
      <c r="AP18" s="930"/>
      <c r="AQ18" s="930"/>
      <c r="AR18" s="930"/>
      <c r="AS18" s="930"/>
      <c r="AT18" s="930"/>
      <c r="AU18" s="930"/>
      <c r="AV18" s="930"/>
      <c r="AW18" s="930"/>
      <c r="AX18" s="930"/>
      <c r="AY18" s="808"/>
      <c r="BA18" s="8" t="s">
        <v>539</v>
      </c>
      <c r="BB18" s="210">
        <f t="shared" si="0"/>
        <v>7.810699588477366</v>
      </c>
      <c r="BC18" s="209">
        <f t="shared" si="1"/>
        <v>14.845679012345679</v>
      </c>
      <c r="BD18" s="75">
        <f t="shared" si="2"/>
        <v>0.52612612612612608</v>
      </c>
      <c r="BF18" s="8" t="s">
        <v>539</v>
      </c>
      <c r="BG18" s="213">
        <f>+集計・資料①!BI16</f>
        <v>6.2307692307692308</v>
      </c>
      <c r="BH18" s="205">
        <f>+集計・資料①!BK16</f>
        <v>48.666666666666664</v>
      </c>
      <c r="BI18" s="206">
        <f>+集計・資料①!BJ16</f>
        <v>92.5</v>
      </c>
      <c r="BJ18" s="199"/>
    </row>
    <row r="19" spans="1:62" ht="9.6">
      <c r="A19" s="437"/>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438"/>
      <c r="AC19" s="575" t="s">
        <v>404</v>
      </c>
      <c r="AD19" s="715">
        <f>BC19</f>
        <v>33.52479338842975</v>
      </c>
      <c r="AE19" s="715">
        <f>BB19</f>
        <v>20.84090909090909</v>
      </c>
      <c r="AF19" s="707">
        <f>BD19</f>
        <v>0.62165660051768767</v>
      </c>
      <c r="AH19" s="575" t="s">
        <v>404</v>
      </c>
      <c r="AI19" s="716">
        <f>BG19</f>
        <v>3.1428571428571428</v>
      </c>
      <c r="AJ19" s="715">
        <f>BI19</f>
        <v>105.36363636363636</v>
      </c>
      <c r="AK19" s="715">
        <f>BH19</f>
        <v>65.5</v>
      </c>
      <c r="AL19" s="705"/>
      <c r="AM19" s="930"/>
      <c r="AN19" s="930"/>
      <c r="AO19" s="930"/>
      <c r="AP19" s="930"/>
      <c r="AQ19" s="930"/>
      <c r="AR19" s="930"/>
      <c r="AS19" s="930"/>
      <c r="AT19" s="930"/>
      <c r="AU19" s="930"/>
      <c r="AV19" s="930"/>
      <c r="AW19" s="930"/>
      <c r="AX19" s="930"/>
      <c r="AY19" s="808"/>
      <c r="BA19" s="8" t="s">
        <v>544</v>
      </c>
      <c r="BB19" s="210">
        <f t="shared" si="0"/>
        <v>20.84090909090909</v>
      </c>
      <c r="BC19" s="209">
        <f t="shared" si="1"/>
        <v>33.52479338842975</v>
      </c>
      <c r="BD19" s="75">
        <f t="shared" si="2"/>
        <v>0.62165660051768767</v>
      </c>
      <c r="BF19" s="8" t="s">
        <v>544</v>
      </c>
      <c r="BG19" s="213">
        <f>+集計・資料①!BI18</f>
        <v>3.1428571428571428</v>
      </c>
      <c r="BH19" s="205">
        <f>+集計・資料①!BK18</f>
        <v>65.5</v>
      </c>
      <c r="BI19" s="206">
        <f>+集計・資料①!BJ18</f>
        <v>105.36363636363636</v>
      </c>
      <c r="BJ19" s="199"/>
    </row>
    <row r="20" spans="1:62" ht="9.6">
      <c r="A20" s="437"/>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438"/>
      <c r="AC20" s="700" t="s">
        <v>405</v>
      </c>
      <c r="AD20" s="715">
        <f>BC18</f>
        <v>14.845679012345679</v>
      </c>
      <c r="AE20" s="715">
        <f>BB18</f>
        <v>7.810699588477366</v>
      </c>
      <c r="AF20" s="707">
        <f>BD18</f>
        <v>0.52612612612612608</v>
      </c>
      <c r="AH20" s="700" t="s">
        <v>405</v>
      </c>
      <c r="AI20" s="716">
        <f>BG18</f>
        <v>6.2307692307692308</v>
      </c>
      <c r="AJ20" s="715">
        <f>BI18</f>
        <v>92.5</v>
      </c>
      <c r="AK20" s="715">
        <f>BH18</f>
        <v>48.666666666666664</v>
      </c>
      <c r="AL20" s="705"/>
      <c r="AM20" s="930"/>
      <c r="AN20" s="930"/>
      <c r="AO20" s="930"/>
      <c r="AP20" s="930"/>
      <c r="AQ20" s="930"/>
      <c r="AR20" s="930"/>
      <c r="AS20" s="930"/>
      <c r="AT20" s="930"/>
      <c r="AU20" s="930"/>
      <c r="AV20" s="930"/>
      <c r="AW20" s="930"/>
      <c r="AX20" s="930"/>
      <c r="AY20" s="808"/>
      <c r="BA20" s="8" t="s">
        <v>538</v>
      </c>
      <c r="BB20" s="210">
        <f t="shared" si="0"/>
        <v>17.961904761904762</v>
      </c>
      <c r="BC20" s="209">
        <f t="shared" si="1"/>
        <v>37.342857142857142</v>
      </c>
      <c r="BD20" s="75">
        <f t="shared" si="2"/>
        <v>0.48099974496301967</v>
      </c>
      <c r="BF20" s="8" t="s">
        <v>538</v>
      </c>
      <c r="BG20" s="213">
        <f>+集計・資料①!BI20</f>
        <v>14</v>
      </c>
      <c r="BH20" s="205">
        <f>+集計・資料①!BK20</f>
        <v>251.46666666666667</v>
      </c>
      <c r="BI20" s="206">
        <f>+集計・資料①!BJ20</f>
        <v>522.79999999999995</v>
      </c>
      <c r="BJ20" s="199"/>
    </row>
    <row r="21" spans="1:62" ht="9.6">
      <c r="A21" s="437"/>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438"/>
      <c r="AC21" s="575" t="s">
        <v>406</v>
      </c>
      <c r="AD21" s="715">
        <f>BC17</f>
        <v>20.398543122856232</v>
      </c>
      <c r="AE21" s="715">
        <f>BB17</f>
        <v>10.370809072079371</v>
      </c>
      <c r="AF21" s="707">
        <f>BD17</f>
        <v>0.50840930205741264</v>
      </c>
      <c r="AH21" s="575" t="s">
        <v>406</v>
      </c>
      <c r="AI21" s="716">
        <f>BG17</f>
        <v>13.701388888888889</v>
      </c>
      <c r="AJ21" s="715">
        <f>BI17</f>
        <v>279.48837209302326</v>
      </c>
      <c r="AK21" s="715">
        <f>BH17</f>
        <v>142.09448818897638</v>
      </c>
      <c r="AL21" s="705"/>
      <c r="AM21" s="930"/>
      <c r="AN21" s="930"/>
      <c r="AO21" s="930"/>
      <c r="AP21" s="930"/>
      <c r="AQ21" s="930"/>
      <c r="AR21" s="930"/>
      <c r="AS21" s="930"/>
      <c r="AT21" s="930"/>
      <c r="AU21" s="930"/>
      <c r="AV21" s="930"/>
      <c r="AW21" s="930"/>
      <c r="AX21" s="930"/>
      <c r="AY21" s="808"/>
      <c r="BA21" s="8" t="s">
        <v>537</v>
      </c>
      <c r="BB21" s="210">
        <f t="shared" si="0"/>
        <v>9.2764129181084201</v>
      </c>
      <c r="BC21" s="209">
        <f t="shared" si="1"/>
        <v>19.319273356401382</v>
      </c>
      <c r="BD21" s="75">
        <f t="shared" si="2"/>
        <v>0.48016365558773511</v>
      </c>
      <c r="BF21" s="8" t="s">
        <v>537</v>
      </c>
      <c r="BG21" s="213">
        <f>+集計・資料①!BI22</f>
        <v>8.279220779220779</v>
      </c>
      <c r="BH21" s="205">
        <f>+集計・資料①!BK22</f>
        <v>76.80147058823529</v>
      </c>
      <c r="BI21" s="206">
        <f>+集計・資料①!BJ22</f>
        <v>159.9485294117647</v>
      </c>
      <c r="BJ21" s="199"/>
    </row>
    <row r="22" spans="1:62" ht="9.6">
      <c r="A22" s="437"/>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438"/>
      <c r="AC22" s="700" t="s">
        <v>407</v>
      </c>
      <c r="AD22" s="715">
        <f>BC16</f>
        <v>18.668845315904143</v>
      </c>
      <c r="AE22" s="715">
        <f>BB16</f>
        <v>10.88702147525677</v>
      </c>
      <c r="AF22" s="707">
        <f>BD16</f>
        <v>0.58316523014854205</v>
      </c>
      <c r="AH22" s="700" t="s">
        <v>407</v>
      </c>
      <c r="AI22" s="716">
        <f>BG16</f>
        <v>13.909090909090908</v>
      </c>
      <c r="AJ22" s="715">
        <f>BI16</f>
        <v>259.66666666666669</v>
      </c>
      <c r="AK22" s="715">
        <f>BH16</f>
        <v>151.42857142857142</v>
      </c>
      <c r="AL22" s="705"/>
      <c r="AM22" s="930"/>
      <c r="AN22" s="930"/>
      <c r="AO22" s="930"/>
      <c r="AP22" s="930"/>
      <c r="AQ22" s="930"/>
      <c r="AR22" s="930"/>
      <c r="AS22" s="930"/>
      <c r="AT22" s="930"/>
      <c r="AU22" s="930"/>
      <c r="AV22" s="930"/>
      <c r="AW22" s="930"/>
      <c r="AX22" s="930"/>
      <c r="AY22" s="808"/>
      <c r="BA22" s="8" t="s">
        <v>536</v>
      </c>
      <c r="BB22" s="210">
        <f t="shared" si="0"/>
        <v>9.6082802547770694</v>
      </c>
      <c r="BC22" s="209">
        <f t="shared" si="1"/>
        <v>21.770700636942678</v>
      </c>
      <c r="BD22" s="75">
        <f t="shared" si="2"/>
        <v>0.44133996489174948</v>
      </c>
      <c r="BF22" s="8" t="s">
        <v>536</v>
      </c>
      <c r="BG22" s="213">
        <f>+集計・資料①!BI24</f>
        <v>15.7</v>
      </c>
      <c r="BH22" s="205">
        <f>+集計・資料①!BK24</f>
        <v>150.85</v>
      </c>
      <c r="BI22" s="206">
        <f>+集計・資料①!BJ24</f>
        <v>341.8</v>
      </c>
      <c r="BJ22" s="199"/>
    </row>
    <row r="23" spans="1:62" ht="9.6">
      <c r="A23" s="437"/>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438"/>
      <c r="AC23" s="575" t="s">
        <v>408</v>
      </c>
      <c r="AD23" s="715">
        <f>BC15</f>
        <v>22.392435959701622</v>
      </c>
      <c r="AE23" s="715">
        <f>BB15</f>
        <v>9.6973720678273558</v>
      </c>
      <c r="AF23" s="779">
        <f>BD15</f>
        <v>0.43306463331096079</v>
      </c>
      <c r="AH23" s="575" t="s">
        <v>408</v>
      </c>
      <c r="AI23" s="716">
        <f>BG15</f>
        <v>8.6261682242990663</v>
      </c>
      <c r="AJ23" s="715">
        <f>BI15</f>
        <v>193.16091954022988</v>
      </c>
      <c r="AK23" s="715">
        <f>BH15</f>
        <v>83.651162790697668</v>
      </c>
      <c r="AL23" s="705"/>
      <c r="AM23" s="930"/>
      <c r="AN23" s="930"/>
      <c r="AO23" s="930"/>
      <c r="AP23" s="930"/>
      <c r="AQ23" s="930"/>
      <c r="AR23" s="930"/>
      <c r="AS23" s="930"/>
      <c r="AT23" s="930"/>
      <c r="AU23" s="930"/>
      <c r="AV23" s="930"/>
      <c r="AW23" s="930"/>
      <c r="AX23" s="930"/>
      <c r="AY23" s="808"/>
      <c r="BA23" s="8" t="s">
        <v>535</v>
      </c>
      <c r="BB23" s="210">
        <f>+BH23/BG23</f>
        <v>11.841975308641976</v>
      </c>
      <c r="BC23" s="209">
        <f>+BI23/BG23</f>
        <v>24.804320987654322</v>
      </c>
      <c r="BD23" s="75">
        <f>+BB23/BC23</f>
        <v>0.47741582261155213</v>
      </c>
      <c r="BF23" s="8" t="s">
        <v>535</v>
      </c>
      <c r="BG23" s="213">
        <f>+集計・資料①!BI26</f>
        <v>14.727272727272727</v>
      </c>
      <c r="BH23" s="205">
        <f>+集計・資料①!BK26</f>
        <v>174.4</v>
      </c>
      <c r="BI23" s="206">
        <f>+集計・資料①!BJ26</f>
        <v>365.3</v>
      </c>
      <c r="BJ23" s="199"/>
    </row>
    <row r="24" spans="1:62" ht="9.6">
      <c r="A24" s="437"/>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438"/>
      <c r="AC24" s="700" t="s">
        <v>409</v>
      </c>
      <c r="AD24" s="715">
        <f>BC14</f>
        <v>22.254746265347414</v>
      </c>
      <c r="AE24" s="715">
        <f>BB14</f>
        <v>9.3457831499920285</v>
      </c>
      <c r="AF24" s="707">
        <f>BD14</f>
        <v>0.41994561692865623</v>
      </c>
      <c r="AH24" s="700" t="s">
        <v>409</v>
      </c>
      <c r="AI24" s="716">
        <f>BG14</f>
        <v>10.377049180327869</v>
      </c>
      <c r="AJ24" s="715">
        <f>BI14</f>
        <v>230.93859649122808</v>
      </c>
      <c r="AK24" s="715">
        <f>BH14</f>
        <v>96.981651376146786</v>
      </c>
      <c r="AL24" s="705"/>
      <c r="AM24" s="930"/>
      <c r="AN24" s="930"/>
      <c r="AO24" s="930"/>
      <c r="AP24" s="930"/>
      <c r="AQ24" s="930"/>
      <c r="AR24" s="930"/>
      <c r="AS24" s="930"/>
      <c r="AT24" s="930"/>
      <c r="AU24" s="930"/>
      <c r="AV24" s="930"/>
      <c r="AW24" s="930"/>
      <c r="AX24" s="930"/>
      <c r="AY24" s="808"/>
      <c r="BA24" s="17" t="s">
        <v>545</v>
      </c>
      <c r="BB24" s="210">
        <f t="shared" si="0"/>
        <v>10.029637487775364</v>
      </c>
      <c r="BC24" s="209">
        <f t="shared" si="1"/>
        <v>21.29359165424739</v>
      </c>
      <c r="BD24" s="75">
        <f t="shared" si="2"/>
        <v>0.47101671012718854</v>
      </c>
      <c r="BF24" s="17" t="s">
        <v>545</v>
      </c>
      <c r="BG24" s="213">
        <f>+集計・資料①!BI28</f>
        <v>9.9503546099290787</v>
      </c>
      <c r="BH24" s="205">
        <f>+集計・資料①!BK28</f>
        <v>99.798449612403104</v>
      </c>
      <c r="BI24" s="206">
        <f>+集計・資料①!BJ28</f>
        <v>211.87878787878788</v>
      </c>
      <c r="BJ24" s="199"/>
    </row>
    <row r="25" spans="1:62" ht="11.4" thickBot="1">
      <c r="A25" s="437"/>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438"/>
      <c r="AC25" s="575" t="s">
        <v>23</v>
      </c>
      <c r="AD25" s="715" t="e">
        <f>BC13</f>
        <v>#DIV/0!</v>
      </c>
      <c r="AE25" s="715" t="e">
        <f>BB13</f>
        <v>#DIV/0!</v>
      </c>
      <c r="AF25" s="698" t="e">
        <f>BD13</f>
        <v>#DIV/0!</v>
      </c>
      <c r="AH25" s="575" t="s">
        <v>23</v>
      </c>
      <c r="AI25" s="716" t="e">
        <f>BG13</f>
        <v>#DIV/0!</v>
      </c>
      <c r="AJ25" s="715" t="e">
        <f>BI13</f>
        <v>#DIV/0!</v>
      </c>
      <c r="AK25" s="715" t="e">
        <f>BH13</f>
        <v>#DIV/0!</v>
      </c>
      <c r="AL25" s="705"/>
      <c r="BA25" s="11" t="s">
        <v>546</v>
      </c>
      <c r="BB25" s="211">
        <f t="shared" si="0"/>
        <v>10.219729740075795</v>
      </c>
      <c r="BC25" s="212">
        <f t="shared" si="1"/>
        <v>22.459981078524123</v>
      </c>
      <c r="BD25" s="59">
        <f t="shared" si="2"/>
        <v>0.4550195169063494</v>
      </c>
      <c r="BF25" s="11" t="s">
        <v>546</v>
      </c>
      <c r="BG25" s="214">
        <f>+集計・資料①!BI30</f>
        <v>9.1515151515151523</v>
      </c>
      <c r="BH25" s="207">
        <f>+集計・資料①!BK30</f>
        <v>93.526011560693647</v>
      </c>
      <c r="BI25" s="208">
        <f>+集計・資料①!BJ30</f>
        <v>205.54285714285714</v>
      </c>
    </row>
    <row r="26" spans="1:62">
      <c r="A26" s="437"/>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438"/>
      <c r="AD26" s="197"/>
      <c r="AE26" s="197"/>
      <c r="AF26" s="197"/>
      <c r="AH26" s="118"/>
      <c r="AL26" s="705"/>
      <c r="BB26" s="197"/>
      <c r="BC26" s="197"/>
      <c r="BD26" s="197"/>
      <c r="BF26" s="118"/>
    </row>
    <row r="27" spans="1:62">
      <c r="A27" s="437"/>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438"/>
      <c r="AC27" s="28" t="s">
        <v>19</v>
      </c>
      <c r="AH27" s="28" t="s">
        <v>20</v>
      </c>
      <c r="AY27" s="809"/>
      <c r="BA27" s="28" t="s">
        <v>19</v>
      </c>
      <c r="BF27" s="28" t="s">
        <v>20</v>
      </c>
    </row>
    <row r="28" spans="1:62" ht="11.4" thickBot="1">
      <c r="A28" s="437"/>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438"/>
      <c r="AY28" s="806"/>
      <c r="BJ28" s="122"/>
    </row>
    <row r="29" spans="1:62" ht="10.199999999999999" thickBot="1">
      <c r="A29" s="437"/>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438"/>
      <c r="AC29" s="577" t="s">
        <v>549</v>
      </c>
      <c r="AD29" s="954" t="s">
        <v>14</v>
      </c>
      <c r="AE29" s="954"/>
      <c r="AF29" s="954"/>
      <c r="AY29" s="808"/>
      <c r="BA29" s="90" t="s">
        <v>549</v>
      </c>
      <c r="BB29" s="984" t="s">
        <v>14</v>
      </c>
      <c r="BC29" s="985"/>
      <c r="BD29" s="986"/>
      <c r="BJ29" s="199"/>
    </row>
    <row r="30" spans="1:62" ht="10.199999999999999" thickBot="1">
      <c r="A30" s="437"/>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438"/>
      <c r="AC30" s="577"/>
      <c r="AD30" s="577" t="s">
        <v>597</v>
      </c>
      <c r="AE30" s="577" t="s">
        <v>596</v>
      </c>
      <c r="AF30" s="577" t="s">
        <v>598</v>
      </c>
      <c r="AH30" s="577" t="s">
        <v>549</v>
      </c>
      <c r="AI30" s="577" t="s">
        <v>13</v>
      </c>
      <c r="AJ30" s="577" t="s">
        <v>12</v>
      </c>
      <c r="AK30" s="577" t="s">
        <v>11</v>
      </c>
      <c r="AL30" s="805"/>
      <c r="AY30" s="808"/>
      <c r="BA30" s="39"/>
      <c r="BB30" s="229" t="s">
        <v>596</v>
      </c>
      <c r="BC30" s="230" t="s">
        <v>597</v>
      </c>
      <c r="BD30" s="231" t="s">
        <v>598</v>
      </c>
      <c r="BF30" s="33" t="s">
        <v>549</v>
      </c>
      <c r="BG30" s="29" t="s">
        <v>13</v>
      </c>
      <c r="BH30" s="31" t="s">
        <v>11</v>
      </c>
      <c r="BI30" s="32" t="s">
        <v>12</v>
      </c>
      <c r="BJ30" s="199"/>
    </row>
    <row r="31" spans="1:62" ht="9.6">
      <c r="A31" s="437"/>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438"/>
      <c r="AC31" s="579" t="s">
        <v>410</v>
      </c>
      <c r="AD31" s="717">
        <f>BC36</f>
        <v>21.007445798963431</v>
      </c>
      <c r="AE31" s="717">
        <f>BB36</f>
        <v>10.288834951456311</v>
      </c>
      <c r="AF31" s="707">
        <f>BD36</f>
        <v>0.48977086743044185</v>
      </c>
      <c r="AH31" s="579" t="s">
        <v>410</v>
      </c>
      <c r="AI31" s="716">
        <f>BG36</f>
        <v>2.6242038216560508</v>
      </c>
      <c r="AJ31" s="715">
        <f>BI36</f>
        <v>55.127819548872182</v>
      </c>
      <c r="AK31" s="715">
        <f>BH36</f>
        <v>27</v>
      </c>
      <c r="AL31" s="805"/>
      <c r="AY31" s="808"/>
      <c r="BA31" s="505" t="s">
        <v>553</v>
      </c>
      <c r="BB31" s="226">
        <f t="shared" ref="BB31:BB36" si="3">+BH31/BG31</f>
        <v>11.171483841602186</v>
      </c>
      <c r="BC31" s="227">
        <f t="shared" ref="BC31:BC36" si="4">+BI31/BG31</f>
        <v>25.982362312243971</v>
      </c>
      <c r="BD31" s="228">
        <f t="shared" ref="BD31:BD36" si="5">+BB31/BC31</f>
        <v>0.42996413133449829</v>
      </c>
      <c r="BF31" s="505" t="s">
        <v>553</v>
      </c>
      <c r="BG31" s="217">
        <f>+集計・資料①!BI40</f>
        <v>96.571428571428569</v>
      </c>
      <c r="BH31" s="219">
        <f>+集計・資料①!BK40</f>
        <v>1078.8461538461538</v>
      </c>
      <c r="BI31" s="223">
        <f>+集計・資料①!BJ40</f>
        <v>2509.1538461538462</v>
      </c>
      <c r="BJ31" s="199"/>
    </row>
    <row r="32" spans="1:62" ht="9.6">
      <c r="A32" s="437"/>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438"/>
      <c r="AC32" s="579" t="s">
        <v>411</v>
      </c>
      <c r="AD32" s="717">
        <f>BC35</f>
        <v>19.313866028062598</v>
      </c>
      <c r="AE32" s="717">
        <f>BB35</f>
        <v>10.993484153461218</v>
      </c>
      <c r="AF32" s="707">
        <f>BD35</f>
        <v>0.56920163666290013</v>
      </c>
      <c r="AH32" s="579" t="s">
        <v>411</v>
      </c>
      <c r="AI32" s="716">
        <f>BG35</f>
        <v>4.9686609686609691</v>
      </c>
      <c r="AJ32" s="715">
        <f>BI35</f>
        <v>95.964052287581694</v>
      </c>
      <c r="AK32" s="715">
        <f>BH35</f>
        <v>54.622895622895626</v>
      </c>
      <c r="AL32" s="705"/>
      <c r="AY32" s="808"/>
      <c r="BA32" s="108" t="s">
        <v>427</v>
      </c>
      <c r="BB32" s="233">
        <f t="shared" si="3"/>
        <v>11.378957169459962</v>
      </c>
      <c r="BC32" s="232">
        <f t="shared" si="4"/>
        <v>24.511173184357542</v>
      </c>
      <c r="BD32" s="234">
        <f t="shared" si="5"/>
        <v>0.4642355175688509</v>
      </c>
      <c r="BF32" s="108" t="s">
        <v>427</v>
      </c>
      <c r="BG32" s="218">
        <f>+集計・資料①!BI42</f>
        <v>42.96</v>
      </c>
      <c r="BH32" s="220">
        <f>+集計・資料①!BK42</f>
        <v>488.84</v>
      </c>
      <c r="BI32" s="224">
        <f>+集計・資料①!BJ42</f>
        <v>1053</v>
      </c>
      <c r="BJ32" s="199"/>
    </row>
    <row r="33" spans="1:62" ht="9.6">
      <c r="A33" s="437"/>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438"/>
      <c r="AC33" s="579" t="s">
        <v>412</v>
      </c>
      <c r="AD33" s="717">
        <f>BC34</f>
        <v>19.939090422685929</v>
      </c>
      <c r="AE33" s="717">
        <f>BB34</f>
        <v>9.3415224538458759</v>
      </c>
      <c r="AF33" s="707">
        <f>BD34</f>
        <v>0.46850293848998503</v>
      </c>
      <c r="AH33" s="579" t="s">
        <v>412</v>
      </c>
      <c r="AI33" s="716">
        <f>BG34</f>
        <v>10.229885057471265</v>
      </c>
      <c r="AJ33" s="715">
        <f>BI34</f>
        <v>203.97460317460317</v>
      </c>
      <c r="AK33" s="715">
        <f>BH34</f>
        <v>95.562700964630224</v>
      </c>
      <c r="AL33" s="705"/>
      <c r="AY33" s="808"/>
      <c r="BA33" s="110" t="s">
        <v>428</v>
      </c>
      <c r="BB33" s="233">
        <f t="shared" si="3"/>
        <v>8.0123462682767723</v>
      </c>
      <c r="BC33" s="232">
        <f t="shared" si="4"/>
        <v>20.145825267776491</v>
      </c>
      <c r="BD33" s="234">
        <f t="shared" si="5"/>
        <v>0.39771745072626158</v>
      </c>
      <c r="BF33" s="110" t="s">
        <v>428</v>
      </c>
      <c r="BG33" s="218">
        <f>+集計・資料①!BI44</f>
        <v>21.524999999999999</v>
      </c>
      <c r="BH33" s="220">
        <f>+集計・資料①!BK44</f>
        <v>172.46575342465752</v>
      </c>
      <c r="BI33" s="224">
        <f>+集計・資料①!BJ44</f>
        <v>433.63888888888891</v>
      </c>
      <c r="BJ33" s="199"/>
    </row>
    <row r="34" spans="1:62" ht="9.6">
      <c r="A34" s="437"/>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438"/>
      <c r="AC34" s="579" t="s">
        <v>413</v>
      </c>
      <c r="AD34" s="717">
        <f>BC33</f>
        <v>20.145825267776491</v>
      </c>
      <c r="AE34" s="717">
        <f>BB33</f>
        <v>8.0123462682767723</v>
      </c>
      <c r="AF34" s="775">
        <f>BD33</f>
        <v>0.39771745072626158</v>
      </c>
      <c r="AH34" s="579" t="s">
        <v>413</v>
      </c>
      <c r="AI34" s="716">
        <f>BG33</f>
        <v>21.524999999999999</v>
      </c>
      <c r="AJ34" s="715">
        <f>BI33</f>
        <v>433.63888888888891</v>
      </c>
      <c r="AK34" s="715">
        <f>BH33</f>
        <v>172.46575342465752</v>
      </c>
      <c r="AL34" s="705"/>
      <c r="AY34" s="808"/>
      <c r="BA34" s="110" t="s">
        <v>429</v>
      </c>
      <c r="BB34" s="233">
        <f t="shared" si="3"/>
        <v>9.3415224538458759</v>
      </c>
      <c r="BC34" s="232">
        <f t="shared" si="4"/>
        <v>19.939090422685929</v>
      </c>
      <c r="BD34" s="234">
        <f t="shared" si="5"/>
        <v>0.46850293848998503</v>
      </c>
      <c r="BF34" s="110" t="s">
        <v>429</v>
      </c>
      <c r="BG34" s="218">
        <f>+集計・資料①!BI46</f>
        <v>10.229885057471265</v>
      </c>
      <c r="BH34" s="220">
        <f>+集計・資料①!BK46</f>
        <v>95.562700964630224</v>
      </c>
      <c r="BI34" s="224">
        <f>+集計・資料①!BJ46</f>
        <v>203.97460317460317</v>
      </c>
      <c r="BJ34" s="199"/>
    </row>
    <row r="35" spans="1:62" ht="9.6">
      <c r="A35" s="437"/>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438"/>
      <c r="AC35" s="579" t="s">
        <v>414</v>
      </c>
      <c r="AD35" s="717">
        <f>BC32</f>
        <v>24.511173184357542</v>
      </c>
      <c r="AE35" s="717">
        <f>BB32</f>
        <v>11.378957169459962</v>
      </c>
      <c r="AF35" s="707">
        <f>BD32</f>
        <v>0.4642355175688509</v>
      </c>
      <c r="AH35" s="579" t="s">
        <v>414</v>
      </c>
      <c r="AI35" s="716">
        <f>BG32</f>
        <v>42.96</v>
      </c>
      <c r="AJ35" s="715">
        <f>BI32</f>
        <v>1053</v>
      </c>
      <c r="AK35" s="715">
        <f>BH32</f>
        <v>488.84</v>
      </c>
      <c r="AL35" s="705"/>
      <c r="AY35" s="808"/>
      <c r="BA35" s="110" t="s">
        <v>430</v>
      </c>
      <c r="BB35" s="233">
        <f t="shared" si="3"/>
        <v>10.993484153461218</v>
      </c>
      <c r="BC35" s="232">
        <f t="shared" si="4"/>
        <v>19.313866028062598</v>
      </c>
      <c r="BD35" s="234">
        <f t="shared" si="5"/>
        <v>0.56920163666290013</v>
      </c>
      <c r="BF35" s="110" t="s">
        <v>430</v>
      </c>
      <c r="BG35" s="218">
        <f>+集計・資料①!BI48</f>
        <v>4.9686609686609691</v>
      </c>
      <c r="BH35" s="220">
        <f>+集計・資料①!BK48</f>
        <v>54.622895622895626</v>
      </c>
      <c r="BI35" s="224">
        <f>+集計・資料①!BJ48</f>
        <v>95.964052287581694</v>
      </c>
    </row>
    <row r="36" spans="1:62" ht="11.4" thickBot="1">
      <c r="A36" s="437"/>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438"/>
      <c r="AC36" s="579" t="s">
        <v>415</v>
      </c>
      <c r="AD36" s="717">
        <f>BC31</f>
        <v>25.982362312243971</v>
      </c>
      <c r="AE36" s="717">
        <f>BB31</f>
        <v>11.171483841602186</v>
      </c>
      <c r="AF36" s="707">
        <f>BD31</f>
        <v>0.42996413133449829</v>
      </c>
      <c r="AH36" s="579" t="s">
        <v>415</v>
      </c>
      <c r="AI36" s="716">
        <f>BG31</f>
        <v>96.571428571428569</v>
      </c>
      <c r="AJ36" s="715">
        <f>BI31</f>
        <v>2509.1538461538462</v>
      </c>
      <c r="AK36" s="715">
        <f>BH31</f>
        <v>1078.8461538461538</v>
      </c>
      <c r="AL36" s="705"/>
      <c r="AM36" s="802"/>
      <c r="BA36" s="79" t="s">
        <v>431</v>
      </c>
      <c r="BB36" s="235">
        <f t="shared" si="3"/>
        <v>10.288834951456311</v>
      </c>
      <c r="BC36" s="236">
        <f t="shared" si="4"/>
        <v>21.007445798963431</v>
      </c>
      <c r="BD36" s="237">
        <f t="shared" si="5"/>
        <v>0.48977086743044185</v>
      </c>
      <c r="BF36" s="79" t="s">
        <v>431</v>
      </c>
      <c r="BG36" s="221">
        <f>+集計・資料①!BI50</f>
        <v>2.6242038216560508</v>
      </c>
      <c r="BH36" s="222">
        <f>+集計・資料①!BK50</f>
        <v>27</v>
      </c>
      <c r="BI36" s="225">
        <f>+集計・資料①!BJ50</f>
        <v>55.127819548872182</v>
      </c>
    </row>
    <row r="37" spans="1:62">
      <c r="A37" s="437"/>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438"/>
      <c r="AL37" s="705"/>
      <c r="AM37" s="802"/>
    </row>
    <row r="38" spans="1:62">
      <c r="A38" s="437"/>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438"/>
      <c r="AL38" s="705"/>
      <c r="AM38" s="802"/>
    </row>
    <row r="39" spans="1:62">
      <c r="A39" s="437"/>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438"/>
      <c r="AK39" s="718"/>
      <c r="AM39" s="802"/>
      <c r="BG39" s="215"/>
      <c r="BH39" s="216"/>
      <c r="BI39" s="216"/>
    </row>
    <row r="40" spans="1:62">
      <c r="A40" s="437"/>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438"/>
      <c r="AK40" s="89"/>
      <c r="AM40" s="802"/>
      <c r="BG40" s="89"/>
      <c r="BH40" s="89"/>
      <c r="BI40" s="89"/>
    </row>
    <row r="41" spans="1:62">
      <c r="A41" s="437"/>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438"/>
      <c r="AM41" s="802"/>
    </row>
    <row r="42" spans="1:62">
      <c r="A42" s="437"/>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438"/>
      <c r="AM42" s="802"/>
    </row>
    <row r="43" spans="1:62">
      <c r="A43" s="437"/>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438"/>
      <c r="AM43" s="802"/>
    </row>
    <row r="44" spans="1:62">
      <c r="A44" s="437"/>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438"/>
      <c r="AM44" s="802"/>
    </row>
    <row r="45" spans="1:62">
      <c r="A45" s="437"/>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438"/>
      <c r="AM45" s="802"/>
    </row>
    <row r="46" spans="1:62">
      <c r="A46" s="437"/>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438"/>
      <c r="AM46" s="802"/>
    </row>
    <row r="47" spans="1:62">
      <c r="A47" s="437"/>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438"/>
      <c r="AM47" s="802"/>
    </row>
    <row r="48" spans="1:62">
      <c r="A48" s="437"/>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438"/>
      <c r="AM48" s="802"/>
    </row>
    <row r="49" spans="1:39">
      <c r="A49" s="437"/>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438"/>
      <c r="AM49" s="802"/>
    </row>
    <row r="50" spans="1:39">
      <c r="A50" s="437"/>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438"/>
      <c r="AM50" s="802"/>
    </row>
    <row r="51" spans="1:39">
      <c r="A51" s="437"/>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438"/>
      <c r="AM51" s="802"/>
    </row>
    <row r="52" spans="1:39">
      <c r="A52" s="437"/>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438"/>
      <c r="AM52" s="802"/>
    </row>
    <row r="53" spans="1:39">
      <c r="A53" s="437"/>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438"/>
      <c r="AM53" s="802"/>
    </row>
    <row r="54" spans="1:39">
      <c r="A54" s="437"/>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438"/>
      <c r="AM54" s="802"/>
    </row>
    <row r="55" spans="1:39">
      <c r="A55" s="437"/>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438"/>
    </row>
    <row r="56" spans="1:39">
      <c r="A56" s="437"/>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438"/>
    </row>
    <row r="57" spans="1:39">
      <c r="A57" s="437"/>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438"/>
    </row>
    <row r="58" spans="1:39">
      <c r="A58" s="437"/>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438"/>
    </row>
    <row r="59" spans="1:39">
      <c r="A59" s="437"/>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438"/>
    </row>
    <row r="60" spans="1:39">
      <c r="A60" s="437"/>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438"/>
    </row>
    <row r="61" spans="1:39">
      <c r="A61" s="437"/>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438"/>
    </row>
    <row r="62" spans="1:39">
      <c r="A62" s="437"/>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438"/>
    </row>
    <row r="63" spans="1:39">
      <c r="A63" s="437"/>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438"/>
    </row>
    <row r="64" spans="1:39">
      <c r="A64" s="437"/>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438"/>
    </row>
    <row r="65" spans="1:27">
      <c r="A65" s="437"/>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438"/>
    </row>
    <row r="66" spans="1:27">
      <c r="A66" s="439"/>
      <c r="B66" s="440"/>
      <c r="C66" s="440"/>
      <c r="D66" s="440"/>
      <c r="E66" s="440"/>
      <c r="F66" s="440"/>
      <c r="G66" s="440"/>
      <c r="H66" s="440"/>
      <c r="I66" s="440"/>
      <c r="J66" s="440"/>
      <c r="K66" s="440"/>
      <c r="L66" s="440"/>
      <c r="M66" s="440"/>
      <c r="N66" s="440"/>
      <c r="O66" s="440"/>
      <c r="P66" s="440"/>
      <c r="Q66" s="440"/>
      <c r="R66" s="440"/>
      <c r="S66" s="440"/>
      <c r="T66" s="440"/>
      <c r="U66" s="440"/>
      <c r="V66" s="440"/>
      <c r="W66" s="440"/>
      <c r="X66" s="440"/>
      <c r="Y66" s="440"/>
      <c r="Z66" s="440"/>
      <c r="AA66" s="441"/>
    </row>
  </sheetData>
  <mergeCells count="14">
    <mergeCell ref="AD29:AF29"/>
    <mergeCell ref="BB29:BD29"/>
    <mergeCell ref="BB11:BD11"/>
    <mergeCell ref="BA11:BA12"/>
    <mergeCell ref="A1:B1"/>
    <mergeCell ref="V1:AA1"/>
    <mergeCell ref="BB5:BD5"/>
    <mergeCell ref="BA5:BA6"/>
    <mergeCell ref="B3:M15"/>
    <mergeCell ref="AC5:AC6"/>
    <mergeCell ref="AD5:AF5"/>
    <mergeCell ref="AC11:AC12"/>
    <mergeCell ref="AD11:AF11"/>
    <mergeCell ref="AM12:AX24"/>
  </mergeCells>
  <phoneticPr fontId="4"/>
  <conditionalFormatting sqref="AF13:AF24">
    <cfRule type="top10" dxfId="39" priority="2" bottom="1" rank="1"/>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65" man="1"/>
    <brk id="51" max="1048575" man="1"/>
  </colBreaks>
  <cellWatches>
    <cellWatch r="BG31"/>
  </cellWatche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業種リスト!$A$2:$A$14</xm:f>
          </x14:formula1>
          <xm:sqref>AO6:AQ6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000"/>
  </sheetPr>
  <dimension ref="A1:BK60"/>
  <sheetViews>
    <sheetView showGridLines="0" view="pageBreakPreview" zoomScaleNormal="100" zoomScaleSheetLayoutView="100" workbookViewId="0">
      <selection activeCell="AC2" sqref="AC2"/>
    </sheetView>
  </sheetViews>
  <sheetFormatPr defaultColWidth="10.33203125" defaultRowHeight="10.8"/>
  <cols>
    <col min="1" max="27" width="3.5546875" style="28" customWidth="1"/>
    <col min="28" max="28" width="1.6640625" style="28" customWidth="1"/>
    <col min="29" max="29" width="14.88671875" style="28" customWidth="1"/>
    <col min="30" max="32" width="7.44140625" style="28" customWidth="1"/>
    <col min="33" max="33" width="1.6640625" style="28" customWidth="1"/>
    <col min="34" max="34" width="14.88671875" style="28" customWidth="1"/>
    <col min="35" max="38" width="7.44140625" style="28" customWidth="1"/>
    <col min="39" max="39" width="8.33203125" style="338" customWidth="1"/>
    <col min="40" max="40" width="7.6640625" style="338" bestFit="1" customWidth="1"/>
    <col min="41" max="41" width="5.44140625" style="338" bestFit="1" customWidth="1"/>
    <col min="42" max="43" width="7.109375" style="338" bestFit="1" customWidth="1"/>
    <col min="44" max="44" width="8.33203125" style="338" bestFit="1" customWidth="1"/>
    <col min="45" max="45" width="5.44140625" style="338" bestFit="1" customWidth="1"/>
    <col min="46" max="51" width="5.44140625" style="338" customWidth="1"/>
    <col min="52" max="52" width="5.44140625" style="804" customWidth="1"/>
    <col min="53" max="53" width="1.6640625" style="28" customWidth="1"/>
    <col min="54" max="54" width="14.88671875" style="28" customWidth="1"/>
    <col min="55" max="57" width="7.44140625" style="28" customWidth="1"/>
    <col min="58" max="58" width="1.6640625" style="28" customWidth="1"/>
    <col min="59" max="59" width="14.88671875" style="28" customWidth="1"/>
    <col min="60" max="63" width="7.44140625" style="28" customWidth="1"/>
    <col min="64" max="16384" width="10.33203125" style="28"/>
  </cols>
  <sheetData>
    <row r="1" spans="1:63" ht="21" customHeight="1" thickBot="1">
      <c r="A1" s="944">
        <v>36</v>
      </c>
      <c r="B1" s="944"/>
      <c r="C1" s="497" t="s">
        <v>578</v>
      </c>
      <c r="D1" s="497"/>
      <c r="E1" s="497"/>
      <c r="F1" s="497"/>
      <c r="G1" s="497"/>
      <c r="H1" s="497"/>
      <c r="I1" s="497"/>
      <c r="J1" s="497"/>
      <c r="K1" s="497"/>
      <c r="L1" s="497"/>
      <c r="M1" s="497"/>
      <c r="N1" s="497"/>
      <c r="O1" s="497"/>
      <c r="P1" s="497"/>
      <c r="Q1" s="497"/>
      <c r="R1" s="497"/>
      <c r="S1" s="497"/>
      <c r="T1" s="497"/>
      <c r="U1" s="497"/>
      <c r="V1" s="945" t="s">
        <v>660</v>
      </c>
      <c r="W1" s="946"/>
      <c r="X1" s="946"/>
      <c r="Y1" s="946"/>
      <c r="Z1" s="946"/>
      <c r="AA1" s="946"/>
      <c r="AC1" s="28" t="s">
        <v>952</v>
      </c>
      <c r="BB1" s="28" t="s">
        <v>261</v>
      </c>
    </row>
    <row r="2" spans="1:63">
      <c r="AC2" s="28">
        <v>0</v>
      </c>
    </row>
    <row r="3" spans="1:63">
      <c r="B3" s="947" t="s">
        <v>916</v>
      </c>
      <c r="C3" s="948"/>
      <c r="D3" s="948"/>
      <c r="E3" s="948"/>
      <c r="F3" s="948"/>
      <c r="G3" s="948"/>
      <c r="H3" s="948"/>
      <c r="I3" s="948"/>
      <c r="J3" s="948"/>
      <c r="K3" s="948"/>
      <c r="L3" s="948"/>
      <c r="N3" s="434"/>
      <c r="O3" s="435"/>
      <c r="P3" s="435"/>
      <c r="Q3" s="435"/>
      <c r="R3" s="435"/>
      <c r="S3" s="435"/>
      <c r="T3" s="435"/>
      <c r="U3" s="435"/>
      <c r="V3" s="435"/>
      <c r="W3" s="435"/>
      <c r="X3" s="435"/>
      <c r="Y3" s="435"/>
      <c r="Z3" s="435"/>
      <c r="AA3" s="436"/>
      <c r="AC3" s="28" t="s">
        <v>579</v>
      </c>
      <c r="AH3" s="28" t="s">
        <v>93</v>
      </c>
      <c r="AN3" s="338" t="s">
        <v>670</v>
      </c>
      <c r="BB3" s="28" t="s">
        <v>579</v>
      </c>
      <c r="BG3" s="28" t="s">
        <v>93</v>
      </c>
    </row>
    <row r="4" spans="1:63" ht="11.4" thickBot="1">
      <c r="B4" s="948"/>
      <c r="C4" s="948"/>
      <c r="D4" s="948"/>
      <c r="E4" s="948"/>
      <c r="F4" s="948"/>
      <c r="G4" s="948"/>
      <c r="H4" s="948"/>
      <c r="I4" s="948"/>
      <c r="J4" s="948"/>
      <c r="K4" s="948"/>
      <c r="L4" s="948"/>
      <c r="N4" s="437"/>
      <c r="O4" s="89"/>
      <c r="P4" s="89"/>
      <c r="Q4" s="89"/>
      <c r="R4" s="89"/>
      <c r="S4" s="89"/>
      <c r="T4" s="89"/>
      <c r="U4" s="89"/>
      <c r="V4" s="89"/>
      <c r="W4" s="89"/>
      <c r="X4" s="89"/>
      <c r="Y4" s="89"/>
      <c r="Z4" s="89"/>
      <c r="AA4" s="438"/>
      <c r="AN4" s="338" t="str">
        <f>CONCATENATE("介護休業制度について、「定めている」と回答した事業所は全体で",TEXT(AD6,"0.0％"),"と前回の",TEXT(AX5,"0.0％"),IF(AD6&gt;AX5,"を上回った。","を下回った。"))</f>
        <v>介護休業制度について、「定めている」と回答した事業所は全体で46.1%と前回の57.5%を下回った。</v>
      </c>
      <c r="AX4" s="799" t="s">
        <v>712</v>
      </c>
    </row>
    <row r="5" spans="1:63" ht="11.4" thickBot="1">
      <c r="B5" s="948"/>
      <c r="C5" s="948"/>
      <c r="D5" s="948"/>
      <c r="E5" s="948"/>
      <c r="F5" s="948"/>
      <c r="G5" s="948"/>
      <c r="H5" s="948"/>
      <c r="I5" s="948"/>
      <c r="J5" s="948"/>
      <c r="K5" s="948"/>
      <c r="L5" s="948"/>
      <c r="N5" s="437"/>
      <c r="O5" s="89"/>
      <c r="P5" s="89"/>
      <c r="Q5" s="89"/>
      <c r="R5" s="89"/>
      <c r="S5" s="89"/>
      <c r="T5" s="89"/>
      <c r="U5" s="89"/>
      <c r="V5" s="89"/>
      <c r="W5" s="89"/>
      <c r="X5" s="89"/>
      <c r="Y5" s="89"/>
      <c r="Z5" s="89"/>
      <c r="AA5" s="438"/>
      <c r="AC5" s="580"/>
      <c r="AD5" s="740" t="s">
        <v>21</v>
      </c>
      <c r="AE5" s="578" t="s">
        <v>22</v>
      </c>
      <c r="AF5" s="577" t="s">
        <v>397</v>
      </c>
      <c r="AH5" s="580"/>
      <c r="AI5" s="578" t="s">
        <v>21</v>
      </c>
      <c r="AJ5" s="578" t="s">
        <v>22</v>
      </c>
      <c r="AK5" s="577" t="s">
        <v>397</v>
      </c>
      <c r="AL5" s="577" t="s">
        <v>556</v>
      </c>
      <c r="AM5" s="805"/>
      <c r="AN5" s="338" t="s">
        <v>671</v>
      </c>
      <c r="AP5" s="799" t="s">
        <v>717</v>
      </c>
      <c r="AQ5" s="799" t="s">
        <v>714</v>
      </c>
      <c r="AR5" s="799" t="s">
        <v>715</v>
      </c>
      <c r="AX5" s="698">
        <v>0.57499999999999996</v>
      </c>
      <c r="AZ5" s="806"/>
      <c r="BB5" s="136"/>
      <c r="BC5" s="158" t="s">
        <v>21</v>
      </c>
      <c r="BD5" s="159" t="s">
        <v>22</v>
      </c>
      <c r="BE5" s="32" t="s">
        <v>397</v>
      </c>
      <c r="BG5" s="136"/>
      <c r="BH5" s="158" t="s">
        <v>21</v>
      </c>
      <c r="BI5" s="159" t="s">
        <v>22</v>
      </c>
      <c r="BJ5" s="32" t="s">
        <v>397</v>
      </c>
      <c r="BK5" s="244" t="s">
        <v>556</v>
      </c>
    </row>
    <row r="6" spans="1:63" ht="11.4" thickBot="1">
      <c r="B6" s="948"/>
      <c r="C6" s="948"/>
      <c r="D6" s="948"/>
      <c r="E6" s="948"/>
      <c r="F6" s="948"/>
      <c r="G6" s="948"/>
      <c r="H6" s="948"/>
      <c r="I6" s="948"/>
      <c r="J6" s="948"/>
      <c r="K6" s="948"/>
      <c r="L6" s="948"/>
      <c r="N6" s="437"/>
      <c r="O6" s="89"/>
      <c r="P6" s="89"/>
      <c r="Q6" s="89"/>
      <c r="R6" s="89"/>
      <c r="S6" s="89"/>
      <c r="T6" s="89"/>
      <c r="U6" s="89"/>
      <c r="V6" s="89"/>
      <c r="W6" s="89"/>
      <c r="X6" s="89"/>
      <c r="Y6" s="89"/>
      <c r="Z6" s="89"/>
      <c r="AA6" s="438"/>
      <c r="AC6" s="730" t="s">
        <v>556</v>
      </c>
      <c r="AD6" s="779">
        <f>BC6</f>
        <v>0.46112600536193027</v>
      </c>
      <c r="AE6" s="731">
        <f>BD6</f>
        <v>0.4906166219839142</v>
      </c>
      <c r="AF6" s="698">
        <f>BE6</f>
        <v>4.8257372654155493E-2</v>
      </c>
      <c r="AH6" s="577" t="s">
        <v>556</v>
      </c>
      <c r="AI6" s="706">
        <f>BH6</f>
        <v>516</v>
      </c>
      <c r="AJ6" s="706">
        <f>BI6</f>
        <v>549</v>
      </c>
      <c r="AK6" s="706">
        <f>BJ6</f>
        <v>54</v>
      </c>
      <c r="AL6" s="706">
        <f>BK6</f>
        <v>1119</v>
      </c>
      <c r="AM6" s="805"/>
      <c r="AN6" s="338" t="s">
        <v>719</v>
      </c>
      <c r="AP6" s="799" t="s">
        <v>677</v>
      </c>
      <c r="AQ6" s="799"/>
      <c r="AR6" s="799"/>
      <c r="AS6" s="338" t="s">
        <v>718</v>
      </c>
      <c r="AZ6" s="807"/>
      <c r="BB6" s="33" t="s">
        <v>556</v>
      </c>
      <c r="BC6" s="132">
        <f>+BH6/$BK6</f>
        <v>0.46112600536193027</v>
      </c>
      <c r="BD6" s="133">
        <f>+BI6/$BK6</f>
        <v>0.4906166219839142</v>
      </c>
      <c r="BE6" s="135">
        <f>+BJ6/$BK6</f>
        <v>4.8257372654155493E-2</v>
      </c>
      <c r="BG6" s="33" t="s">
        <v>556</v>
      </c>
      <c r="BH6" s="40">
        <f>+集計・資料①!IG32</f>
        <v>516</v>
      </c>
      <c r="BI6" s="41">
        <f>+集計・資料①!IH32</f>
        <v>549</v>
      </c>
      <c r="BJ6" s="242">
        <f>+集計・資料①!II32</f>
        <v>54</v>
      </c>
      <c r="BK6" s="43">
        <f>+SUM(BH6:BJ6)</f>
        <v>1119</v>
      </c>
    </row>
    <row r="7" spans="1:63">
      <c r="B7" s="948"/>
      <c r="C7" s="948"/>
      <c r="D7" s="948"/>
      <c r="E7" s="948"/>
      <c r="F7" s="948"/>
      <c r="G7" s="948"/>
      <c r="H7" s="948"/>
      <c r="I7" s="948"/>
      <c r="J7" s="948"/>
      <c r="K7" s="948"/>
      <c r="L7" s="948"/>
      <c r="N7" s="437"/>
      <c r="O7" s="89"/>
      <c r="P7" s="89"/>
      <c r="Q7" s="89"/>
      <c r="R7" s="89"/>
      <c r="S7" s="89"/>
      <c r="T7" s="89"/>
      <c r="U7" s="89"/>
      <c r="V7" s="89"/>
      <c r="W7" s="89"/>
      <c r="X7" s="89"/>
      <c r="Y7" s="89"/>
      <c r="Z7" s="89"/>
      <c r="AA7" s="438"/>
      <c r="AM7" s="705"/>
      <c r="AN7" s="338" t="str">
        <f>CONCATENATE(AN6,AP6,AQ6,AR6,AS6)</f>
        <v>業種別では、「情報通信業」が他と比べ定めている割合が高い。</v>
      </c>
    </row>
    <row r="8" spans="1:63">
      <c r="B8" s="948"/>
      <c r="C8" s="948"/>
      <c r="D8" s="948"/>
      <c r="E8" s="948"/>
      <c r="F8" s="948"/>
      <c r="G8" s="948"/>
      <c r="H8" s="948"/>
      <c r="I8" s="948"/>
      <c r="J8" s="948"/>
      <c r="K8" s="948"/>
      <c r="L8" s="948"/>
      <c r="N8" s="437"/>
      <c r="O8" s="89"/>
      <c r="P8" s="89"/>
      <c r="Q8" s="89"/>
      <c r="R8" s="89"/>
      <c r="S8" s="89"/>
      <c r="T8" s="89"/>
      <c r="U8" s="89"/>
      <c r="V8" s="89"/>
      <c r="W8" s="89"/>
      <c r="X8" s="89"/>
      <c r="Y8" s="89"/>
      <c r="Z8" s="89"/>
      <c r="AA8" s="438"/>
      <c r="AC8" s="28" t="s">
        <v>580</v>
      </c>
      <c r="AH8" s="28" t="s">
        <v>94</v>
      </c>
      <c r="AN8" s="338" t="s">
        <v>678</v>
      </c>
      <c r="BB8" s="28" t="s">
        <v>580</v>
      </c>
      <c r="BG8" s="28" t="s">
        <v>94</v>
      </c>
    </row>
    <row r="9" spans="1:63" ht="11.4" thickBot="1">
      <c r="B9" s="948"/>
      <c r="C9" s="948"/>
      <c r="D9" s="948"/>
      <c r="E9" s="948"/>
      <c r="F9" s="948"/>
      <c r="G9" s="948"/>
      <c r="H9" s="948"/>
      <c r="I9" s="948"/>
      <c r="J9" s="948"/>
      <c r="K9" s="948"/>
      <c r="L9" s="948"/>
      <c r="N9" s="437"/>
      <c r="O9" s="89"/>
      <c r="P9" s="89"/>
      <c r="Q9" s="89"/>
      <c r="R9" s="89"/>
      <c r="S9" s="89"/>
      <c r="T9" s="89"/>
      <c r="U9" s="89"/>
      <c r="V9" s="89"/>
      <c r="W9" s="89"/>
      <c r="X9" s="89"/>
      <c r="Y9" s="89"/>
      <c r="Z9" s="89"/>
      <c r="AA9" s="438"/>
      <c r="AN9" s="338" t="s">
        <v>849</v>
      </c>
    </row>
    <row r="10" spans="1:63" ht="11.4" thickBot="1">
      <c r="B10" s="948"/>
      <c r="C10" s="948"/>
      <c r="D10" s="948"/>
      <c r="E10" s="948"/>
      <c r="F10" s="948"/>
      <c r="G10" s="948"/>
      <c r="H10" s="948"/>
      <c r="I10" s="948"/>
      <c r="J10" s="948"/>
      <c r="K10" s="948"/>
      <c r="L10" s="948"/>
      <c r="N10" s="437"/>
      <c r="O10" s="89"/>
      <c r="P10" s="89"/>
      <c r="Q10" s="89"/>
      <c r="R10" s="89"/>
      <c r="S10" s="89"/>
      <c r="T10" s="89"/>
      <c r="U10" s="89"/>
      <c r="V10" s="89"/>
      <c r="W10" s="89"/>
      <c r="X10" s="89"/>
      <c r="Y10" s="89"/>
      <c r="Z10" s="89"/>
      <c r="AA10" s="438"/>
      <c r="AC10" s="577" t="s">
        <v>548</v>
      </c>
      <c r="AD10" s="578" t="s">
        <v>21</v>
      </c>
      <c r="AE10" s="578" t="s">
        <v>22</v>
      </c>
      <c r="AF10" s="577" t="s">
        <v>397</v>
      </c>
      <c r="AH10" s="577" t="s">
        <v>548</v>
      </c>
      <c r="AI10" s="578" t="s">
        <v>21</v>
      </c>
      <c r="AJ10" s="578" t="s">
        <v>22</v>
      </c>
      <c r="AK10" s="577" t="s">
        <v>397</v>
      </c>
      <c r="AL10" s="577" t="s">
        <v>556</v>
      </c>
      <c r="AZ10" s="806"/>
      <c r="BB10" s="33" t="s">
        <v>548</v>
      </c>
      <c r="BC10" s="249" t="s">
        <v>21</v>
      </c>
      <c r="BD10" s="27" t="s">
        <v>22</v>
      </c>
      <c r="BE10" s="105" t="s">
        <v>397</v>
      </c>
      <c r="BG10" s="33" t="s">
        <v>548</v>
      </c>
      <c r="BH10" s="249" t="s">
        <v>21</v>
      </c>
      <c r="BI10" s="27" t="s">
        <v>22</v>
      </c>
      <c r="BJ10" s="106" t="s">
        <v>397</v>
      </c>
      <c r="BK10" s="244" t="s">
        <v>556</v>
      </c>
    </row>
    <row r="11" spans="1:63" ht="12">
      <c r="B11" s="948"/>
      <c r="C11" s="948"/>
      <c r="D11" s="948"/>
      <c r="E11" s="948"/>
      <c r="F11" s="948"/>
      <c r="G11" s="948"/>
      <c r="H11" s="948"/>
      <c r="I11" s="948"/>
      <c r="J11" s="948"/>
      <c r="K11" s="948"/>
      <c r="L11" s="948"/>
      <c r="N11" s="437"/>
      <c r="O11" s="89"/>
      <c r="P11" s="89"/>
      <c r="Q11" s="89"/>
      <c r="R11" s="89"/>
      <c r="S11" s="89"/>
      <c r="T11" s="89"/>
      <c r="U11" s="89"/>
      <c r="V11" s="89"/>
      <c r="W11" s="89"/>
      <c r="X11" s="89"/>
      <c r="Y11" s="89"/>
      <c r="Z11" s="89"/>
      <c r="AA11" s="438"/>
      <c r="AC11" s="575" t="s">
        <v>398</v>
      </c>
      <c r="AD11" s="707">
        <f>BC23</f>
        <v>0.43778801843317972</v>
      </c>
      <c r="AE11" s="698">
        <f>BD23</f>
        <v>0.53456221198156684</v>
      </c>
      <c r="AF11" s="698">
        <f>BE23</f>
        <v>2.7649769585253458E-2</v>
      </c>
      <c r="AH11" s="575" t="s">
        <v>398</v>
      </c>
      <c r="AI11" s="719">
        <f>BH23</f>
        <v>95</v>
      </c>
      <c r="AJ11" s="719">
        <f>BI23</f>
        <v>116</v>
      </c>
      <c r="AK11" s="719">
        <f>BJ23</f>
        <v>6</v>
      </c>
      <c r="AL11" s="719">
        <f>BK23</f>
        <v>217</v>
      </c>
      <c r="AM11" s="805"/>
      <c r="AN11" s="800" t="s">
        <v>679</v>
      </c>
      <c r="AO11" s="801"/>
      <c r="AP11" s="801"/>
      <c r="AQ11" s="801"/>
      <c r="AR11" s="801"/>
      <c r="AS11" s="801"/>
      <c r="AT11" s="801"/>
      <c r="AU11" s="801"/>
      <c r="AV11" s="801"/>
      <c r="AW11" s="801"/>
      <c r="AX11" s="801"/>
      <c r="AY11" s="801"/>
      <c r="AZ11" s="808"/>
      <c r="BB11" s="46" t="s">
        <v>555</v>
      </c>
      <c r="BC11" s="92" t="e">
        <f>+BH11/$BK11</f>
        <v>#DIV/0!</v>
      </c>
      <c r="BD11" s="48" t="e">
        <f>+BI11/$BK11</f>
        <v>#DIV/0!</v>
      </c>
      <c r="BE11" s="93" t="e">
        <f>+BJ11/$BK11</f>
        <v>#DIV/0!</v>
      </c>
      <c r="BG11" s="149" t="s">
        <v>555</v>
      </c>
      <c r="BH11" s="239">
        <f>+集計・資料①!IG6</f>
        <v>0</v>
      </c>
      <c r="BI11" s="240">
        <f>+集計・資料①!IH6</f>
        <v>0</v>
      </c>
      <c r="BJ11" s="250">
        <f>+集計・資料①!II6</f>
        <v>0</v>
      </c>
      <c r="BK11" s="150">
        <f>+SUM(BH11:BJ11)</f>
        <v>0</v>
      </c>
    </row>
    <row r="12" spans="1:63" ht="9.6">
      <c r="B12" s="948"/>
      <c r="C12" s="948"/>
      <c r="D12" s="948"/>
      <c r="E12" s="948"/>
      <c r="F12" s="948"/>
      <c r="G12" s="948"/>
      <c r="H12" s="948"/>
      <c r="I12" s="948"/>
      <c r="J12" s="948"/>
      <c r="K12" s="948"/>
      <c r="L12" s="948"/>
      <c r="N12" s="437"/>
      <c r="O12" s="89"/>
      <c r="P12" s="89"/>
      <c r="Q12" s="89"/>
      <c r="R12" s="89"/>
      <c r="S12" s="89"/>
      <c r="T12" s="89"/>
      <c r="U12" s="89"/>
      <c r="V12" s="89"/>
      <c r="W12" s="89"/>
      <c r="X12" s="89"/>
      <c r="Y12" s="89"/>
      <c r="Z12" s="89"/>
      <c r="AA12" s="438"/>
      <c r="AC12" s="700" t="s">
        <v>399</v>
      </c>
      <c r="AD12" s="707">
        <f>BC22</f>
        <v>0.46794871794871795</v>
      </c>
      <c r="AE12" s="698">
        <f>BD22</f>
        <v>0.48717948717948717</v>
      </c>
      <c r="AF12" s="698">
        <f>BE22</f>
        <v>4.4871794871794872E-2</v>
      </c>
      <c r="AH12" s="700" t="s">
        <v>399</v>
      </c>
      <c r="AI12" s="719">
        <f>BH22</f>
        <v>73</v>
      </c>
      <c r="AJ12" s="719">
        <f>BI22</f>
        <v>76</v>
      </c>
      <c r="AK12" s="719">
        <f>BJ22</f>
        <v>7</v>
      </c>
      <c r="AL12" s="719">
        <f>BK22</f>
        <v>156</v>
      </c>
      <c r="AM12" s="805"/>
      <c r="AN12" s="930" t="str">
        <f>CONCATENATE("　",AN4,CHAR(10),"　",AN7,,CHAR(10),"　",AN9)</f>
        <v>　介護休業制度について、「定めている」と回答した事業所は全体で46.1%と前回の57.5%を下回った。
　業種別では、「情報通信業」が他と比べ定めている割合が高い。
　規模別では、規模が大きい事業所ほど定めている割合が高く、「100人以上」規模では、100％となっている。</v>
      </c>
      <c r="AO12" s="930"/>
      <c r="AP12" s="930"/>
      <c r="AQ12" s="930"/>
      <c r="AR12" s="930"/>
      <c r="AS12" s="930"/>
      <c r="AT12" s="930"/>
      <c r="AU12" s="930"/>
      <c r="AV12" s="930"/>
      <c r="AW12" s="930"/>
      <c r="AX12" s="930"/>
      <c r="AY12" s="930"/>
      <c r="AZ12" s="808"/>
      <c r="BB12" s="8" t="s">
        <v>542</v>
      </c>
      <c r="BC12" s="98">
        <f t="shared" ref="BC12:BC23" si="0">+BH12/$BK12</f>
        <v>0.43165467625899279</v>
      </c>
      <c r="BD12" s="74">
        <f t="shared" ref="BD12:BD23" si="1">+BI12/$BK12</f>
        <v>0.50359712230215825</v>
      </c>
      <c r="BE12" s="75">
        <f t="shared" ref="BE12:BE23" si="2">+BJ12/$BK12</f>
        <v>6.4748201438848921E-2</v>
      </c>
      <c r="BG12" s="19" t="s">
        <v>542</v>
      </c>
      <c r="BH12" s="241">
        <f>+集計・資料①!IG8</f>
        <v>60</v>
      </c>
      <c r="BI12" s="238">
        <f>+集計・資料①!IH8</f>
        <v>70</v>
      </c>
      <c r="BJ12" s="243">
        <f>+集計・資料①!II8</f>
        <v>9</v>
      </c>
      <c r="BK12" s="56">
        <f>+SUM(BH12:BJ12)</f>
        <v>139</v>
      </c>
    </row>
    <row r="13" spans="1:63" ht="9.6">
      <c r="B13" s="948"/>
      <c r="C13" s="948"/>
      <c r="D13" s="948"/>
      <c r="E13" s="948"/>
      <c r="F13" s="948"/>
      <c r="G13" s="948"/>
      <c r="H13" s="948"/>
      <c r="I13" s="948"/>
      <c r="J13" s="948"/>
      <c r="K13" s="948"/>
      <c r="L13" s="948"/>
      <c r="N13" s="437"/>
      <c r="O13" s="89"/>
      <c r="P13" s="89"/>
      <c r="Q13" s="89"/>
      <c r="R13" s="89"/>
      <c r="S13" s="89"/>
      <c r="T13" s="89"/>
      <c r="U13" s="89"/>
      <c r="V13" s="89"/>
      <c r="W13" s="89"/>
      <c r="X13" s="89"/>
      <c r="Y13" s="89"/>
      <c r="Z13" s="89"/>
      <c r="AA13" s="438"/>
      <c r="AC13" s="575" t="s">
        <v>400</v>
      </c>
      <c r="AD13" s="779">
        <f>BC21</f>
        <v>0.90909090909090906</v>
      </c>
      <c r="AE13" s="698">
        <f>BD21</f>
        <v>9.0909090909090912E-2</v>
      </c>
      <c r="AF13" s="698">
        <f>BE21</f>
        <v>0</v>
      </c>
      <c r="AH13" s="575" t="s">
        <v>400</v>
      </c>
      <c r="AI13" s="719">
        <f>BH21</f>
        <v>10</v>
      </c>
      <c r="AJ13" s="719">
        <f>BI21</f>
        <v>1</v>
      </c>
      <c r="AK13" s="719">
        <f>BJ21</f>
        <v>0</v>
      </c>
      <c r="AL13" s="719">
        <f>BK21</f>
        <v>11</v>
      </c>
      <c r="AM13" s="705"/>
      <c r="AN13" s="930"/>
      <c r="AO13" s="930"/>
      <c r="AP13" s="930"/>
      <c r="AQ13" s="930"/>
      <c r="AR13" s="930"/>
      <c r="AS13" s="930"/>
      <c r="AT13" s="930"/>
      <c r="AU13" s="930"/>
      <c r="AV13" s="930"/>
      <c r="AW13" s="930"/>
      <c r="AX13" s="930"/>
      <c r="AY13" s="930"/>
      <c r="AZ13" s="808"/>
      <c r="BB13" s="8" t="s">
        <v>543</v>
      </c>
      <c r="BC13" s="98">
        <f t="shared" si="0"/>
        <v>0.41176470588235292</v>
      </c>
      <c r="BD13" s="74">
        <f t="shared" si="1"/>
        <v>0.49264705882352944</v>
      </c>
      <c r="BE13" s="75">
        <f t="shared" si="2"/>
        <v>9.5588235294117641E-2</v>
      </c>
      <c r="BG13" s="19" t="s">
        <v>543</v>
      </c>
      <c r="BH13" s="241">
        <f>+集計・資料①!IG10</f>
        <v>56</v>
      </c>
      <c r="BI13" s="238">
        <f>+集計・資料①!IH10</f>
        <v>67</v>
      </c>
      <c r="BJ13" s="243">
        <f>+集計・資料①!II10</f>
        <v>13</v>
      </c>
      <c r="BK13" s="56">
        <f t="shared" ref="BK13:BK23" si="3">+SUM(BH13:BJ13)</f>
        <v>136</v>
      </c>
    </row>
    <row r="14" spans="1:63" ht="9.6">
      <c r="B14" s="948"/>
      <c r="C14" s="948"/>
      <c r="D14" s="948"/>
      <c r="E14" s="948"/>
      <c r="F14" s="948"/>
      <c r="G14" s="948"/>
      <c r="H14" s="948"/>
      <c r="I14" s="948"/>
      <c r="J14" s="948"/>
      <c r="K14" s="948"/>
      <c r="L14" s="948"/>
      <c r="N14" s="437"/>
      <c r="O14" s="89"/>
      <c r="P14" s="89"/>
      <c r="Q14" s="89"/>
      <c r="R14" s="89"/>
      <c r="S14" s="89"/>
      <c r="T14" s="89"/>
      <c r="U14" s="89"/>
      <c r="V14" s="89"/>
      <c r="W14" s="89"/>
      <c r="X14" s="89"/>
      <c r="Y14" s="89"/>
      <c r="Z14" s="89"/>
      <c r="AA14" s="438"/>
      <c r="AC14" s="700" t="s">
        <v>401</v>
      </c>
      <c r="AD14" s="707">
        <f>BC20</f>
        <v>0.60869565217391308</v>
      </c>
      <c r="AE14" s="698">
        <f>BD20</f>
        <v>0.34782608695652173</v>
      </c>
      <c r="AF14" s="698">
        <f>BE20</f>
        <v>4.3478260869565216E-2</v>
      </c>
      <c r="AH14" s="700" t="s">
        <v>401</v>
      </c>
      <c r="AI14" s="719">
        <f>BH20</f>
        <v>14</v>
      </c>
      <c r="AJ14" s="719">
        <f>BI20</f>
        <v>8</v>
      </c>
      <c r="AK14" s="719">
        <f>BJ20</f>
        <v>1</v>
      </c>
      <c r="AL14" s="719">
        <f>BK20</f>
        <v>23</v>
      </c>
      <c r="AM14" s="705"/>
      <c r="AN14" s="930"/>
      <c r="AO14" s="930"/>
      <c r="AP14" s="930"/>
      <c r="AQ14" s="930"/>
      <c r="AR14" s="930"/>
      <c r="AS14" s="930"/>
      <c r="AT14" s="930"/>
      <c r="AU14" s="930"/>
      <c r="AV14" s="930"/>
      <c r="AW14" s="930"/>
      <c r="AX14" s="930"/>
      <c r="AY14" s="930"/>
      <c r="AZ14" s="808"/>
      <c r="BB14" s="8" t="s">
        <v>541</v>
      </c>
      <c r="BC14" s="98">
        <f t="shared" si="0"/>
        <v>0.55555555555555558</v>
      </c>
      <c r="BD14" s="74">
        <f t="shared" si="1"/>
        <v>0.40740740740740738</v>
      </c>
      <c r="BE14" s="75">
        <f t="shared" si="2"/>
        <v>3.7037037037037035E-2</v>
      </c>
      <c r="BG14" s="19" t="s">
        <v>541</v>
      </c>
      <c r="BH14" s="241">
        <f>+集計・資料①!IG12</f>
        <v>15</v>
      </c>
      <c r="BI14" s="238">
        <f>+集計・資料①!IH12</f>
        <v>11</v>
      </c>
      <c r="BJ14" s="243">
        <f>+集計・資料①!II12</f>
        <v>1</v>
      </c>
      <c r="BK14" s="56">
        <f t="shared" si="3"/>
        <v>27</v>
      </c>
    </row>
    <row r="15" spans="1:63" ht="10.5" customHeight="1">
      <c r="B15" s="948"/>
      <c r="C15" s="948"/>
      <c r="D15" s="948"/>
      <c r="E15" s="948"/>
      <c r="F15" s="948"/>
      <c r="G15" s="948"/>
      <c r="H15" s="948"/>
      <c r="I15" s="948"/>
      <c r="J15" s="948"/>
      <c r="K15" s="948"/>
      <c r="L15" s="948"/>
      <c r="N15" s="437"/>
      <c r="O15" s="89"/>
      <c r="P15" s="89"/>
      <c r="Q15" s="89"/>
      <c r="R15" s="89"/>
      <c r="S15" s="89"/>
      <c r="T15" s="89"/>
      <c r="U15" s="89"/>
      <c r="V15" s="89"/>
      <c r="W15" s="89"/>
      <c r="X15" s="89"/>
      <c r="Y15" s="89"/>
      <c r="Z15" s="89"/>
      <c r="AA15" s="438"/>
      <c r="AC15" s="575" t="s">
        <v>402</v>
      </c>
      <c r="AD15" s="707">
        <f>BC19</f>
        <v>0.42458100558659218</v>
      </c>
      <c r="AE15" s="698">
        <f>BD19</f>
        <v>0.53072625698324027</v>
      </c>
      <c r="AF15" s="698">
        <f>BE19</f>
        <v>4.4692737430167599E-2</v>
      </c>
      <c r="AH15" s="575" t="s">
        <v>402</v>
      </c>
      <c r="AI15" s="719">
        <f>BH19</f>
        <v>76</v>
      </c>
      <c r="AJ15" s="719">
        <f>BI19</f>
        <v>95</v>
      </c>
      <c r="AK15" s="719">
        <f>BJ19</f>
        <v>8</v>
      </c>
      <c r="AL15" s="719">
        <f>BK19</f>
        <v>179</v>
      </c>
      <c r="AM15" s="705"/>
      <c r="AN15" s="930"/>
      <c r="AO15" s="930"/>
      <c r="AP15" s="930"/>
      <c r="AQ15" s="930"/>
      <c r="AR15" s="930"/>
      <c r="AS15" s="930"/>
      <c r="AT15" s="930"/>
      <c r="AU15" s="930"/>
      <c r="AV15" s="930"/>
      <c r="AW15" s="930"/>
      <c r="AX15" s="930"/>
      <c r="AY15" s="930"/>
      <c r="AZ15" s="808"/>
      <c r="BB15" s="8" t="s">
        <v>540</v>
      </c>
      <c r="BC15" s="98">
        <f t="shared" si="0"/>
        <v>0.5741935483870968</v>
      </c>
      <c r="BD15" s="74">
        <f t="shared" si="1"/>
        <v>0.38709677419354838</v>
      </c>
      <c r="BE15" s="75">
        <f t="shared" si="2"/>
        <v>3.870967741935484E-2</v>
      </c>
      <c r="BG15" s="19" t="s">
        <v>540</v>
      </c>
      <c r="BH15" s="241">
        <f>+集計・資料①!IG14</f>
        <v>89</v>
      </c>
      <c r="BI15" s="238">
        <f>+集計・資料①!IH14</f>
        <v>60</v>
      </c>
      <c r="BJ15" s="243">
        <f>+集計・資料①!II14</f>
        <v>6</v>
      </c>
      <c r="BK15" s="56">
        <f t="shared" si="3"/>
        <v>155</v>
      </c>
    </row>
    <row r="16" spans="1:63" ht="9.6">
      <c r="B16" s="948"/>
      <c r="C16" s="948"/>
      <c r="D16" s="948"/>
      <c r="E16" s="948"/>
      <c r="F16" s="948"/>
      <c r="G16" s="948"/>
      <c r="H16" s="948"/>
      <c r="I16" s="948"/>
      <c r="J16" s="948"/>
      <c r="K16" s="948"/>
      <c r="L16" s="948"/>
      <c r="N16" s="439"/>
      <c r="O16" s="440"/>
      <c r="P16" s="440"/>
      <c r="Q16" s="440"/>
      <c r="R16" s="440"/>
      <c r="S16" s="440"/>
      <c r="T16" s="440"/>
      <c r="U16" s="440"/>
      <c r="V16" s="440"/>
      <c r="W16" s="440"/>
      <c r="X16" s="440"/>
      <c r="Y16" s="440"/>
      <c r="Z16" s="440"/>
      <c r="AA16" s="441"/>
      <c r="AC16" s="700" t="s">
        <v>403</v>
      </c>
      <c r="AD16" s="707">
        <f>BC18</f>
        <v>0.6</v>
      </c>
      <c r="AE16" s="698">
        <f>BD18</f>
        <v>0.4</v>
      </c>
      <c r="AF16" s="698">
        <f>BE18</f>
        <v>0</v>
      </c>
      <c r="AH16" s="700" t="s">
        <v>403</v>
      </c>
      <c r="AI16" s="719">
        <f>BH18</f>
        <v>12</v>
      </c>
      <c r="AJ16" s="719">
        <f>BI18</f>
        <v>8</v>
      </c>
      <c r="AK16" s="719">
        <f>BJ18</f>
        <v>0</v>
      </c>
      <c r="AL16" s="719">
        <f>BK18</f>
        <v>20</v>
      </c>
      <c r="AM16" s="705"/>
      <c r="AN16" s="930"/>
      <c r="AO16" s="930"/>
      <c r="AP16" s="930"/>
      <c r="AQ16" s="930"/>
      <c r="AR16" s="930"/>
      <c r="AS16" s="930"/>
      <c r="AT16" s="930"/>
      <c r="AU16" s="930"/>
      <c r="AV16" s="930"/>
      <c r="AW16" s="930"/>
      <c r="AX16" s="930"/>
      <c r="AY16" s="930"/>
      <c r="AZ16" s="808"/>
      <c r="BB16" s="8" t="s">
        <v>539</v>
      </c>
      <c r="BC16" s="98">
        <f t="shared" si="0"/>
        <v>0.26829268292682928</v>
      </c>
      <c r="BD16" s="74">
        <f t="shared" si="1"/>
        <v>0.65853658536585369</v>
      </c>
      <c r="BE16" s="75">
        <f t="shared" si="2"/>
        <v>7.3170731707317069E-2</v>
      </c>
      <c r="BG16" s="19" t="s">
        <v>539</v>
      </c>
      <c r="BH16" s="241">
        <f>+集計・資料①!IG16</f>
        <v>11</v>
      </c>
      <c r="BI16" s="238">
        <f>+集計・資料①!IH16</f>
        <v>27</v>
      </c>
      <c r="BJ16" s="243">
        <f>+集計・資料①!II16</f>
        <v>3</v>
      </c>
      <c r="BK16" s="56">
        <f t="shared" si="3"/>
        <v>41</v>
      </c>
    </row>
    <row r="17" spans="1:63" ht="10.5" customHeight="1">
      <c r="O17" s="89"/>
      <c r="P17" s="89"/>
      <c r="Q17" s="89"/>
      <c r="R17" s="89"/>
      <c r="S17" s="89"/>
      <c r="T17" s="89"/>
      <c r="U17" s="89"/>
      <c r="V17" s="89"/>
      <c r="W17" s="89"/>
      <c r="X17" s="89"/>
      <c r="Y17" s="89"/>
      <c r="Z17" s="89"/>
      <c r="AA17" s="89"/>
      <c r="AC17" s="575" t="s">
        <v>404</v>
      </c>
      <c r="AD17" s="707">
        <f>BC17</f>
        <v>0.33333333333333331</v>
      </c>
      <c r="AE17" s="698">
        <f>BD17</f>
        <v>0.66666666666666663</v>
      </c>
      <c r="AF17" s="698">
        <f>BE17</f>
        <v>0</v>
      </c>
      <c r="AH17" s="575" t="s">
        <v>404</v>
      </c>
      <c r="AI17" s="719">
        <f>BH17</f>
        <v>5</v>
      </c>
      <c r="AJ17" s="719">
        <f>BI17</f>
        <v>10</v>
      </c>
      <c r="AK17" s="719">
        <f>BJ17</f>
        <v>0</v>
      </c>
      <c r="AL17" s="719">
        <f>BK17</f>
        <v>15</v>
      </c>
      <c r="AM17" s="705"/>
      <c r="AN17" s="930"/>
      <c r="AO17" s="930"/>
      <c r="AP17" s="930"/>
      <c r="AQ17" s="930"/>
      <c r="AR17" s="930"/>
      <c r="AS17" s="930"/>
      <c r="AT17" s="930"/>
      <c r="AU17" s="930"/>
      <c r="AV17" s="930"/>
      <c r="AW17" s="930"/>
      <c r="AX17" s="930"/>
      <c r="AY17" s="930"/>
      <c r="AZ17" s="808"/>
      <c r="BB17" s="8" t="s">
        <v>544</v>
      </c>
      <c r="BC17" s="98">
        <f t="shared" si="0"/>
        <v>0.33333333333333331</v>
      </c>
      <c r="BD17" s="74">
        <f t="shared" si="1"/>
        <v>0.66666666666666663</v>
      </c>
      <c r="BE17" s="75">
        <f t="shared" si="2"/>
        <v>0</v>
      </c>
      <c r="BG17" s="19" t="s">
        <v>544</v>
      </c>
      <c r="BH17" s="241">
        <f>+集計・資料①!IG18</f>
        <v>5</v>
      </c>
      <c r="BI17" s="238">
        <f>+集計・資料①!IH18</f>
        <v>10</v>
      </c>
      <c r="BJ17" s="247">
        <f>+集計・資料①!II18</f>
        <v>0</v>
      </c>
      <c r="BK17" s="56">
        <f t="shared" si="3"/>
        <v>15</v>
      </c>
    </row>
    <row r="18" spans="1:63" ht="9.6">
      <c r="A18" s="434"/>
      <c r="B18" s="435"/>
      <c r="C18" s="435"/>
      <c r="D18" s="435"/>
      <c r="E18" s="435"/>
      <c r="F18" s="435"/>
      <c r="G18" s="435"/>
      <c r="H18" s="435"/>
      <c r="I18" s="435"/>
      <c r="J18" s="435"/>
      <c r="K18" s="435"/>
      <c r="L18" s="435"/>
      <c r="M18" s="435"/>
      <c r="N18" s="435"/>
      <c r="O18" s="435"/>
      <c r="P18" s="435"/>
      <c r="Q18" s="435"/>
      <c r="R18" s="435"/>
      <c r="S18" s="435"/>
      <c r="T18" s="435"/>
      <c r="U18" s="435"/>
      <c r="V18" s="435"/>
      <c r="W18" s="435"/>
      <c r="X18" s="435"/>
      <c r="Y18" s="435"/>
      <c r="Z18" s="435"/>
      <c r="AA18" s="436"/>
      <c r="AC18" s="700" t="s">
        <v>405</v>
      </c>
      <c r="AD18" s="707">
        <f>BC16</f>
        <v>0.26829268292682928</v>
      </c>
      <c r="AE18" s="698">
        <f>BD16</f>
        <v>0.65853658536585369</v>
      </c>
      <c r="AF18" s="698">
        <f>BE16</f>
        <v>7.3170731707317069E-2</v>
      </c>
      <c r="AH18" s="700" t="s">
        <v>405</v>
      </c>
      <c r="AI18" s="719">
        <f>BH16</f>
        <v>11</v>
      </c>
      <c r="AJ18" s="719">
        <f>BI16</f>
        <v>27</v>
      </c>
      <c r="AK18" s="719">
        <f>BJ16</f>
        <v>3</v>
      </c>
      <c r="AL18" s="719">
        <f>BK16</f>
        <v>41</v>
      </c>
      <c r="AM18" s="705"/>
      <c r="AN18" s="930"/>
      <c r="AO18" s="930"/>
      <c r="AP18" s="930"/>
      <c r="AQ18" s="930"/>
      <c r="AR18" s="930"/>
      <c r="AS18" s="930"/>
      <c r="AT18" s="930"/>
      <c r="AU18" s="930"/>
      <c r="AV18" s="930"/>
      <c r="AW18" s="930"/>
      <c r="AX18" s="930"/>
      <c r="AY18" s="930"/>
      <c r="AZ18" s="808"/>
      <c r="BB18" s="8" t="s">
        <v>538</v>
      </c>
      <c r="BC18" s="98">
        <f t="shared" si="0"/>
        <v>0.6</v>
      </c>
      <c r="BD18" s="74">
        <f t="shared" si="1"/>
        <v>0.4</v>
      </c>
      <c r="BE18" s="75">
        <f t="shared" si="2"/>
        <v>0</v>
      </c>
      <c r="BG18" s="19" t="s">
        <v>538</v>
      </c>
      <c r="BH18" s="241">
        <f>+集計・資料①!IG20</f>
        <v>12</v>
      </c>
      <c r="BI18" s="238">
        <f>+集計・資料①!IH20</f>
        <v>8</v>
      </c>
      <c r="BJ18" s="247">
        <f>+集計・資料①!II20</f>
        <v>0</v>
      </c>
      <c r="BK18" s="56">
        <f t="shared" si="3"/>
        <v>20</v>
      </c>
    </row>
    <row r="19" spans="1:63" ht="9.6">
      <c r="A19" s="437"/>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438"/>
      <c r="AC19" s="575" t="s">
        <v>406</v>
      </c>
      <c r="AD19" s="707">
        <f>BC15</f>
        <v>0.5741935483870968</v>
      </c>
      <c r="AE19" s="698">
        <f>BD15</f>
        <v>0.38709677419354838</v>
      </c>
      <c r="AF19" s="698">
        <f>BE15</f>
        <v>3.870967741935484E-2</v>
      </c>
      <c r="AH19" s="575" t="s">
        <v>406</v>
      </c>
      <c r="AI19" s="719">
        <f>BH15</f>
        <v>89</v>
      </c>
      <c r="AJ19" s="719">
        <f>BI15</f>
        <v>60</v>
      </c>
      <c r="AK19" s="719">
        <f>BJ15</f>
        <v>6</v>
      </c>
      <c r="AL19" s="719">
        <f>BK15</f>
        <v>155</v>
      </c>
      <c r="AM19" s="705"/>
      <c r="AN19" s="930"/>
      <c r="AO19" s="930"/>
      <c r="AP19" s="930"/>
      <c r="AQ19" s="930"/>
      <c r="AR19" s="930"/>
      <c r="AS19" s="930"/>
      <c r="AT19" s="930"/>
      <c r="AU19" s="930"/>
      <c r="AV19" s="930"/>
      <c r="AW19" s="930"/>
      <c r="AX19" s="930"/>
      <c r="AY19" s="930"/>
      <c r="AZ19" s="808"/>
      <c r="BB19" s="8" t="s">
        <v>537</v>
      </c>
      <c r="BC19" s="98">
        <f t="shared" si="0"/>
        <v>0.42458100558659218</v>
      </c>
      <c r="BD19" s="74">
        <f t="shared" si="1"/>
        <v>0.53072625698324027</v>
      </c>
      <c r="BE19" s="75">
        <f t="shared" si="2"/>
        <v>4.4692737430167599E-2</v>
      </c>
      <c r="BG19" s="19" t="s">
        <v>537</v>
      </c>
      <c r="BH19" s="241">
        <f>+集計・資料①!IG22</f>
        <v>76</v>
      </c>
      <c r="BI19" s="238">
        <f>+集計・資料①!IH22</f>
        <v>95</v>
      </c>
      <c r="BJ19" s="247">
        <f>+集計・資料①!II22</f>
        <v>8</v>
      </c>
      <c r="BK19" s="56">
        <f t="shared" si="3"/>
        <v>179</v>
      </c>
    </row>
    <row r="20" spans="1:63" ht="9.6">
      <c r="A20" s="437"/>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438"/>
      <c r="AC20" s="700" t="s">
        <v>407</v>
      </c>
      <c r="AD20" s="707">
        <f>BC14</f>
        <v>0.55555555555555558</v>
      </c>
      <c r="AE20" s="698">
        <f>BD14</f>
        <v>0.40740740740740738</v>
      </c>
      <c r="AF20" s="698">
        <f>BE14</f>
        <v>3.7037037037037035E-2</v>
      </c>
      <c r="AH20" s="700" t="s">
        <v>407</v>
      </c>
      <c r="AI20" s="719">
        <f>BH14</f>
        <v>15</v>
      </c>
      <c r="AJ20" s="719">
        <f>BI14</f>
        <v>11</v>
      </c>
      <c r="AK20" s="719">
        <f>BJ14</f>
        <v>1</v>
      </c>
      <c r="AL20" s="719">
        <f>BK14</f>
        <v>27</v>
      </c>
      <c r="AM20" s="705"/>
      <c r="AN20" s="930"/>
      <c r="AO20" s="930"/>
      <c r="AP20" s="930"/>
      <c r="AQ20" s="930"/>
      <c r="AR20" s="930"/>
      <c r="AS20" s="930"/>
      <c r="AT20" s="930"/>
      <c r="AU20" s="930"/>
      <c r="AV20" s="930"/>
      <c r="AW20" s="930"/>
      <c r="AX20" s="930"/>
      <c r="AY20" s="930"/>
      <c r="AZ20" s="808"/>
      <c r="BB20" s="8" t="s">
        <v>536</v>
      </c>
      <c r="BC20" s="98">
        <f t="shared" si="0"/>
        <v>0.60869565217391308</v>
      </c>
      <c r="BD20" s="74">
        <f t="shared" si="1"/>
        <v>0.34782608695652173</v>
      </c>
      <c r="BE20" s="75">
        <f t="shared" si="2"/>
        <v>4.3478260869565216E-2</v>
      </c>
      <c r="BG20" s="19" t="s">
        <v>536</v>
      </c>
      <c r="BH20" s="241">
        <f>+集計・資料①!IG24</f>
        <v>14</v>
      </c>
      <c r="BI20" s="238">
        <f>+集計・資料①!IH24</f>
        <v>8</v>
      </c>
      <c r="BJ20" s="247">
        <f>+集計・資料①!II24</f>
        <v>1</v>
      </c>
      <c r="BK20" s="56">
        <f t="shared" si="3"/>
        <v>23</v>
      </c>
    </row>
    <row r="21" spans="1:63" ht="9.6">
      <c r="A21" s="437"/>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438"/>
      <c r="AC21" s="575" t="s">
        <v>408</v>
      </c>
      <c r="AD21" s="707">
        <f>BC13</f>
        <v>0.41176470588235292</v>
      </c>
      <c r="AE21" s="698">
        <f>BD13</f>
        <v>0.49264705882352944</v>
      </c>
      <c r="AF21" s="698">
        <f>BE13</f>
        <v>9.5588235294117641E-2</v>
      </c>
      <c r="AH21" s="575" t="s">
        <v>408</v>
      </c>
      <c r="AI21" s="719">
        <f>BH13</f>
        <v>56</v>
      </c>
      <c r="AJ21" s="719">
        <f>BI13</f>
        <v>67</v>
      </c>
      <c r="AK21" s="719">
        <f>BJ13</f>
        <v>13</v>
      </c>
      <c r="AL21" s="719">
        <f>BK13</f>
        <v>136</v>
      </c>
      <c r="AM21" s="705"/>
      <c r="AN21" s="930"/>
      <c r="AO21" s="930"/>
      <c r="AP21" s="930"/>
      <c r="AQ21" s="930"/>
      <c r="AR21" s="930"/>
      <c r="AS21" s="930"/>
      <c r="AT21" s="930"/>
      <c r="AU21" s="930"/>
      <c r="AV21" s="930"/>
      <c r="AW21" s="930"/>
      <c r="AX21" s="930"/>
      <c r="AY21" s="930"/>
      <c r="AZ21" s="808"/>
      <c r="BB21" s="8" t="s">
        <v>535</v>
      </c>
      <c r="BC21" s="98">
        <f t="shared" si="0"/>
        <v>0.90909090909090906</v>
      </c>
      <c r="BD21" s="74">
        <f t="shared" si="1"/>
        <v>9.0909090909090912E-2</v>
      </c>
      <c r="BE21" s="75">
        <f t="shared" si="2"/>
        <v>0</v>
      </c>
      <c r="BG21" s="19" t="s">
        <v>535</v>
      </c>
      <c r="BH21" s="241">
        <f>+集計・資料①!IG26</f>
        <v>10</v>
      </c>
      <c r="BI21" s="238">
        <f>+集計・資料①!IH26</f>
        <v>1</v>
      </c>
      <c r="BJ21" s="247">
        <f>+集計・資料①!II26</f>
        <v>0</v>
      </c>
      <c r="BK21" s="56">
        <f t="shared" si="3"/>
        <v>11</v>
      </c>
    </row>
    <row r="22" spans="1:63" ht="9.6">
      <c r="A22" s="437"/>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438"/>
      <c r="AC22" s="700" t="s">
        <v>409</v>
      </c>
      <c r="AD22" s="707">
        <f>BC12</f>
        <v>0.43165467625899279</v>
      </c>
      <c r="AE22" s="698">
        <f>BD12</f>
        <v>0.50359712230215825</v>
      </c>
      <c r="AF22" s="698">
        <f>BE12</f>
        <v>6.4748201438848921E-2</v>
      </c>
      <c r="AH22" s="700" t="s">
        <v>409</v>
      </c>
      <c r="AI22" s="719">
        <f>BH12</f>
        <v>60</v>
      </c>
      <c r="AJ22" s="719">
        <f>BI12</f>
        <v>70</v>
      </c>
      <c r="AK22" s="719">
        <f>BJ12</f>
        <v>9</v>
      </c>
      <c r="AL22" s="719">
        <f>BK12</f>
        <v>139</v>
      </c>
      <c r="AM22" s="705"/>
      <c r="AN22" s="930"/>
      <c r="AO22" s="930"/>
      <c r="AP22" s="930"/>
      <c r="AQ22" s="930"/>
      <c r="AR22" s="930"/>
      <c r="AS22" s="930"/>
      <c r="AT22" s="930"/>
      <c r="AU22" s="930"/>
      <c r="AV22" s="930"/>
      <c r="AW22" s="930"/>
      <c r="AX22" s="930"/>
      <c r="AY22" s="930"/>
      <c r="AZ22" s="808"/>
      <c r="BB22" s="17" t="s">
        <v>545</v>
      </c>
      <c r="BC22" s="98">
        <f t="shared" si="0"/>
        <v>0.46794871794871795</v>
      </c>
      <c r="BD22" s="74">
        <f t="shared" si="1"/>
        <v>0.48717948717948717</v>
      </c>
      <c r="BE22" s="75">
        <f t="shared" si="2"/>
        <v>4.4871794871794872E-2</v>
      </c>
      <c r="BG22" s="20" t="s">
        <v>545</v>
      </c>
      <c r="BH22" s="241">
        <f>+集計・資料①!IG28</f>
        <v>73</v>
      </c>
      <c r="BI22" s="238">
        <f>+集計・資料①!IH28</f>
        <v>76</v>
      </c>
      <c r="BJ22" s="247">
        <f>+集計・資料①!II28</f>
        <v>7</v>
      </c>
      <c r="BK22" s="56">
        <f t="shared" si="3"/>
        <v>156</v>
      </c>
    </row>
    <row r="23" spans="1:63" ht="10.199999999999999" thickBot="1">
      <c r="A23" s="437"/>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438"/>
      <c r="AC23" s="575" t="s">
        <v>23</v>
      </c>
      <c r="AD23" s="698" t="e">
        <f>BC11</f>
        <v>#DIV/0!</v>
      </c>
      <c r="AE23" s="698" t="e">
        <f>BD11</f>
        <v>#DIV/0!</v>
      </c>
      <c r="AF23" s="698" t="e">
        <f>BE11</f>
        <v>#DIV/0!</v>
      </c>
      <c r="AH23" s="575" t="s">
        <v>23</v>
      </c>
      <c r="AI23" s="719">
        <f>BH11</f>
        <v>0</v>
      </c>
      <c r="AJ23" s="719">
        <f>BI11</f>
        <v>0</v>
      </c>
      <c r="AK23" s="719">
        <f>BJ11</f>
        <v>0</v>
      </c>
      <c r="AL23" s="719">
        <f>BK11</f>
        <v>0</v>
      </c>
      <c r="AM23" s="705"/>
      <c r="AN23" s="930"/>
      <c r="AO23" s="930"/>
      <c r="AP23" s="930"/>
      <c r="AQ23" s="930"/>
      <c r="AR23" s="930"/>
      <c r="AS23" s="930"/>
      <c r="AT23" s="930"/>
      <c r="AU23" s="930"/>
      <c r="AV23" s="930"/>
      <c r="AW23" s="930"/>
      <c r="AX23" s="930"/>
      <c r="AY23" s="930"/>
      <c r="AZ23" s="808"/>
      <c r="BB23" s="11" t="s">
        <v>546</v>
      </c>
      <c r="BC23" s="57">
        <f t="shared" si="0"/>
        <v>0.43778801843317972</v>
      </c>
      <c r="BD23" s="58">
        <f t="shared" si="1"/>
        <v>0.53456221198156684</v>
      </c>
      <c r="BE23" s="59">
        <f t="shared" si="2"/>
        <v>2.7649769585253458E-2</v>
      </c>
      <c r="BG23" s="22" t="s">
        <v>546</v>
      </c>
      <c r="BH23" s="245">
        <f>+集計・資料①!IG30</f>
        <v>95</v>
      </c>
      <c r="BI23" s="246">
        <f>+集計・資料①!IH30</f>
        <v>116</v>
      </c>
      <c r="BJ23" s="248">
        <f>+集計・資料①!II30</f>
        <v>6</v>
      </c>
      <c r="BK23" s="63">
        <f t="shared" si="3"/>
        <v>217</v>
      </c>
    </row>
    <row r="24" spans="1:63" ht="10.199999999999999" thickBot="1">
      <c r="A24" s="437"/>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438"/>
      <c r="AH24" s="577" t="s">
        <v>554</v>
      </c>
      <c r="AI24" s="719">
        <f>SUM(AI11:AI23)</f>
        <v>516</v>
      </c>
      <c r="AJ24" s="719">
        <f>SUM(AJ11:AJ23)</f>
        <v>549</v>
      </c>
      <c r="AK24" s="719">
        <f>SUM(AK11:AK23)</f>
        <v>54</v>
      </c>
      <c r="AL24" s="719">
        <f>SUM(AL11:AL23)</f>
        <v>1119</v>
      </c>
      <c r="AM24" s="705"/>
      <c r="AN24" s="930"/>
      <c r="AO24" s="930"/>
      <c r="AP24" s="930"/>
      <c r="AQ24" s="930"/>
      <c r="AR24" s="930"/>
      <c r="AS24" s="930"/>
      <c r="AT24" s="930"/>
      <c r="AU24" s="930"/>
      <c r="AV24" s="930"/>
      <c r="AW24" s="930"/>
      <c r="AX24" s="930"/>
      <c r="AY24" s="930"/>
      <c r="AZ24" s="808"/>
      <c r="BG24" s="39" t="s">
        <v>554</v>
      </c>
      <c r="BH24" s="251">
        <f>+集計・資料①!IG32</f>
        <v>516</v>
      </c>
      <c r="BI24" s="252">
        <f>+集計・資料①!IH32</f>
        <v>549</v>
      </c>
      <c r="BJ24" s="253">
        <f>+集計・資料①!II32</f>
        <v>54</v>
      </c>
      <c r="BK24" s="67">
        <f>+SUM(BH24:BJ24)</f>
        <v>1119</v>
      </c>
    </row>
    <row r="25" spans="1:63">
      <c r="A25" s="437"/>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438"/>
      <c r="AM25" s="705"/>
    </row>
    <row r="26" spans="1:63">
      <c r="A26" s="437"/>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438"/>
      <c r="AC26" s="28" t="s">
        <v>581</v>
      </c>
      <c r="AH26" s="28" t="s">
        <v>95</v>
      </c>
      <c r="AM26" s="705"/>
      <c r="BB26" s="28" t="s">
        <v>581</v>
      </c>
      <c r="BG26" s="28" t="s">
        <v>95</v>
      </c>
    </row>
    <row r="27" spans="1:63" ht="11.4" thickBot="1">
      <c r="A27" s="437"/>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438"/>
      <c r="AZ27" s="809"/>
    </row>
    <row r="28" spans="1:63" ht="11.4" thickBot="1">
      <c r="A28" s="437"/>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438"/>
      <c r="AC28" s="577" t="s">
        <v>8</v>
      </c>
      <c r="AD28" s="578" t="s">
        <v>21</v>
      </c>
      <c r="AE28" s="578" t="s">
        <v>22</v>
      </c>
      <c r="AF28" s="577" t="s">
        <v>397</v>
      </c>
      <c r="AH28" s="577" t="s">
        <v>8</v>
      </c>
      <c r="AI28" s="578" t="s">
        <v>21</v>
      </c>
      <c r="AJ28" s="578" t="s">
        <v>22</v>
      </c>
      <c r="AK28" s="577" t="s">
        <v>397</v>
      </c>
      <c r="AL28" s="577" t="s">
        <v>556</v>
      </c>
      <c r="AZ28" s="806"/>
      <c r="BB28" s="33" t="s">
        <v>8</v>
      </c>
      <c r="BC28" s="158" t="s">
        <v>21</v>
      </c>
      <c r="BD28" s="159" t="s">
        <v>22</v>
      </c>
      <c r="BE28" s="32" t="s">
        <v>397</v>
      </c>
      <c r="BG28" s="33" t="s">
        <v>8</v>
      </c>
      <c r="BH28" s="158" t="s">
        <v>21</v>
      </c>
      <c r="BI28" s="159" t="s">
        <v>22</v>
      </c>
      <c r="BJ28" s="45" t="s">
        <v>397</v>
      </c>
      <c r="BK28" s="244" t="s">
        <v>556</v>
      </c>
    </row>
    <row r="29" spans="1:63" ht="9.6">
      <c r="A29" s="437"/>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438"/>
      <c r="AC29" s="579" t="s">
        <v>410</v>
      </c>
      <c r="AD29" s="775">
        <f>BC34</f>
        <v>0.28229665071770332</v>
      </c>
      <c r="AE29" s="698">
        <f>BD34</f>
        <v>0.61722488038277512</v>
      </c>
      <c r="AF29" s="698">
        <f>BE34</f>
        <v>0.10047846889952153</v>
      </c>
      <c r="AH29" s="579" t="s">
        <v>410</v>
      </c>
      <c r="AI29" s="719">
        <f>BH34</f>
        <v>59</v>
      </c>
      <c r="AJ29" s="719">
        <f>BI34</f>
        <v>129</v>
      </c>
      <c r="AK29" s="719">
        <f>BJ34</f>
        <v>21</v>
      </c>
      <c r="AL29" s="719">
        <f>BK34</f>
        <v>209</v>
      </c>
      <c r="AZ29" s="808"/>
      <c r="BB29" s="69" t="s">
        <v>553</v>
      </c>
      <c r="BC29" s="92">
        <f t="shared" ref="BC29:BE34" si="4">+BH29/$BK29</f>
        <v>1</v>
      </c>
      <c r="BD29" s="48">
        <f t="shared" si="4"/>
        <v>0</v>
      </c>
      <c r="BE29" s="93">
        <f t="shared" si="4"/>
        <v>0</v>
      </c>
      <c r="BG29" s="69" t="s">
        <v>553</v>
      </c>
      <c r="BH29" s="50">
        <f>+集計・資料①!IG40</f>
        <v>16</v>
      </c>
      <c r="BI29" s="70">
        <f>+集計・資料①!IH40</f>
        <v>0</v>
      </c>
      <c r="BJ29" s="109">
        <f>+集計・資料①!II40</f>
        <v>0</v>
      </c>
      <c r="BK29" s="150">
        <f t="shared" ref="BK29:BK34" si="5">+SUM(BH29:BJ29)</f>
        <v>16</v>
      </c>
    </row>
    <row r="30" spans="1:63" ht="9.6">
      <c r="A30" s="437"/>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438"/>
      <c r="AC30" s="579" t="s">
        <v>411</v>
      </c>
      <c r="AD30" s="775">
        <f>BC33</f>
        <v>0.36683417085427134</v>
      </c>
      <c r="AE30" s="698">
        <f>BD33</f>
        <v>0.585427135678392</v>
      </c>
      <c r="AF30" s="698">
        <f>BE33</f>
        <v>4.7738693467336682E-2</v>
      </c>
      <c r="AH30" s="579" t="s">
        <v>411</v>
      </c>
      <c r="AI30" s="719">
        <f>BH33</f>
        <v>146</v>
      </c>
      <c r="AJ30" s="719">
        <f>BI33</f>
        <v>233</v>
      </c>
      <c r="AK30" s="719">
        <f>BJ33</f>
        <v>19</v>
      </c>
      <c r="AL30" s="719">
        <f>BK33</f>
        <v>398</v>
      </c>
      <c r="AM30" s="805"/>
      <c r="AZ30" s="808"/>
      <c r="BB30" s="72" t="s">
        <v>427</v>
      </c>
      <c r="BC30" s="98">
        <f t="shared" si="4"/>
        <v>0.88888888888888884</v>
      </c>
      <c r="BD30" s="74">
        <f t="shared" si="4"/>
        <v>0.1111111111111111</v>
      </c>
      <c r="BE30" s="75">
        <f t="shared" si="4"/>
        <v>0</v>
      </c>
      <c r="BG30" s="72" t="s">
        <v>427</v>
      </c>
      <c r="BH30" s="50">
        <f>+集計・資料①!IG42</f>
        <v>24</v>
      </c>
      <c r="BI30" s="70">
        <f>+集計・資料①!IH42</f>
        <v>3</v>
      </c>
      <c r="BJ30" s="109">
        <f>+集計・資料①!II42</f>
        <v>0</v>
      </c>
      <c r="BK30" s="56">
        <f t="shared" si="5"/>
        <v>27</v>
      </c>
    </row>
    <row r="31" spans="1:63" ht="9.6">
      <c r="A31" s="437"/>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438"/>
      <c r="AC31" s="579" t="s">
        <v>412</v>
      </c>
      <c r="AD31" s="698">
        <f>BC32</f>
        <v>0.54545454545454541</v>
      </c>
      <c r="AE31" s="698">
        <f>BD32</f>
        <v>0.42077922077922075</v>
      </c>
      <c r="AF31" s="698">
        <f>BE32</f>
        <v>3.3766233766233764E-2</v>
      </c>
      <c r="AH31" s="579" t="s">
        <v>412</v>
      </c>
      <c r="AI31" s="719">
        <f>BH32</f>
        <v>210</v>
      </c>
      <c r="AJ31" s="719">
        <f>BI32</f>
        <v>162</v>
      </c>
      <c r="AK31" s="719">
        <f>BJ32</f>
        <v>13</v>
      </c>
      <c r="AL31" s="719">
        <f>BK32</f>
        <v>385</v>
      </c>
      <c r="AM31" s="805"/>
      <c r="AZ31" s="808"/>
      <c r="BB31" s="72" t="s">
        <v>428</v>
      </c>
      <c r="BC31" s="98">
        <f t="shared" si="4"/>
        <v>0.72619047619047616</v>
      </c>
      <c r="BD31" s="74">
        <f t="shared" si="4"/>
        <v>0.26190476190476192</v>
      </c>
      <c r="BE31" s="75">
        <f t="shared" si="4"/>
        <v>1.1904761904761904E-2</v>
      </c>
      <c r="BG31" s="72" t="s">
        <v>428</v>
      </c>
      <c r="BH31" s="50">
        <f>+集計・資料①!IG44</f>
        <v>61</v>
      </c>
      <c r="BI31" s="70">
        <f>+集計・資料①!IH44</f>
        <v>22</v>
      </c>
      <c r="BJ31" s="109">
        <f>+集計・資料①!II44</f>
        <v>1</v>
      </c>
      <c r="BK31" s="56">
        <f t="shared" si="5"/>
        <v>84</v>
      </c>
    </row>
    <row r="32" spans="1:63" ht="9.6">
      <c r="A32" s="437"/>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438"/>
      <c r="AC32" s="579" t="s">
        <v>413</v>
      </c>
      <c r="AD32" s="779">
        <f>BC31</f>
        <v>0.72619047619047616</v>
      </c>
      <c r="AE32" s="698">
        <f>BD31</f>
        <v>0.26190476190476192</v>
      </c>
      <c r="AF32" s="698">
        <f>BE31</f>
        <v>1.1904761904761904E-2</v>
      </c>
      <c r="AH32" s="579" t="s">
        <v>413</v>
      </c>
      <c r="AI32" s="719">
        <f>BH31</f>
        <v>61</v>
      </c>
      <c r="AJ32" s="719">
        <f>BI31</f>
        <v>22</v>
      </c>
      <c r="AK32" s="719">
        <f>BJ31</f>
        <v>1</v>
      </c>
      <c r="AL32" s="719">
        <f>BK31</f>
        <v>84</v>
      </c>
      <c r="AM32" s="705"/>
      <c r="AZ32" s="808"/>
      <c r="BB32" s="72" t="s">
        <v>429</v>
      </c>
      <c r="BC32" s="98">
        <f t="shared" si="4"/>
        <v>0.54545454545454541</v>
      </c>
      <c r="BD32" s="74">
        <f t="shared" si="4"/>
        <v>0.42077922077922075</v>
      </c>
      <c r="BE32" s="75">
        <f t="shared" si="4"/>
        <v>3.3766233766233764E-2</v>
      </c>
      <c r="BG32" s="72" t="s">
        <v>429</v>
      </c>
      <c r="BH32" s="50">
        <f>+集計・資料①!IG46</f>
        <v>210</v>
      </c>
      <c r="BI32" s="70">
        <f>+集計・資料①!IH46</f>
        <v>162</v>
      </c>
      <c r="BJ32" s="109">
        <f>+集計・資料①!II46</f>
        <v>13</v>
      </c>
      <c r="BK32" s="56">
        <f t="shared" si="5"/>
        <v>385</v>
      </c>
    </row>
    <row r="33" spans="1:63" ht="9.6">
      <c r="A33" s="437"/>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438"/>
      <c r="AC33" s="579" t="s">
        <v>414</v>
      </c>
      <c r="AD33" s="779">
        <f>BC30</f>
        <v>0.88888888888888884</v>
      </c>
      <c r="AE33" s="698">
        <f>BD30</f>
        <v>0.1111111111111111</v>
      </c>
      <c r="AF33" s="698">
        <f>BE30</f>
        <v>0</v>
      </c>
      <c r="AH33" s="579" t="s">
        <v>414</v>
      </c>
      <c r="AI33" s="719">
        <f>BH30</f>
        <v>24</v>
      </c>
      <c r="AJ33" s="719">
        <f>BI30</f>
        <v>3</v>
      </c>
      <c r="AK33" s="719">
        <f>BJ30</f>
        <v>0</v>
      </c>
      <c r="AL33" s="719">
        <f>BK30</f>
        <v>27</v>
      </c>
      <c r="AM33" s="705"/>
      <c r="AZ33" s="808"/>
      <c r="BB33" s="72" t="s">
        <v>430</v>
      </c>
      <c r="BC33" s="98">
        <f t="shared" si="4"/>
        <v>0.36683417085427134</v>
      </c>
      <c r="BD33" s="74">
        <f t="shared" si="4"/>
        <v>0.585427135678392</v>
      </c>
      <c r="BE33" s="75">
        <f t="shared" si="4"/>
        <v>4.7738693467336682E-2</v>
      </c>
      <c r="BG33" s="72" t="s">
        <v>430</v>
      </c>
      <c r="BH33" s="99">
        <f>+集計・資料①!IG48</f>
        <v>146</v>
      </c>
      <c r="BI33" s="76">
        <f>+集計・資料①!IH48</f>
        <v>233</v>
      </c>
      <c r="BJ33" s="111">
        <f>+集計・資料①!II48</f>
        <v>19</v>
      </c>
      <c r="BK33" s="56">
        <f t="shared" si="5"/>
        <v>398</v>
      </c>
    </row>
    <row r="34" spans="1:63" ht="10.199999999999999" thickBot="1">
      <c r="A34" s="437"/>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438"/>
      <c r="AC34" s="579" t="s">
        <v>415</v>
      </c>
      <c r="AD34" s="779">
        <f>BC29</f>
        <v>1</v>
      </c>
      <c r="AE34" s="698">
        <f>BD29</f>
        <v>0</v>
      </c>
      <c r="AF34" s="698">
        <f>BE29</f>
        <v>0</v>
      </c>
      <c r="AH34" s="579" t="s">
        <v>415</v>
      </c>
      <c r="AI34" s="719">
        <f>BH29</f>
        <v>16</v>
      </c>
      <c r="AJ34" s="719">
        <f>BI29</f>
        <v>0</v>
      </c>
      <c r="AK34" s="719">
        <f>BJ29</f>
        <v>0</v>
      </c>
      <c r="AL34" s="719">
        <f>BK29</f>
        <v>16</v>
      </c>
      <c r="AM34" s="705"/>
      <c r="AZ34" s="808"/>
      <c r="BB34" s="79" t="s">
        <v>431</v>
      </c>
      <c r="BC34" s="57">
        <f t="shared" si="4"/>
        <v>0.28229665071770332</v>
      </c>
      <c r="BD34" s="58">
        <f t="shared" si="4"/>
        <v>0.61722488038277512</v>
      </c>
      <c r="BE34" s="59">
        <f t="shared" si="4"/>
        <v>0.10047846889952153</v>
      </c>
      <c r="BG34" s="81" t="s">
        <v>431</v>
      </c>
      <c r="BH34" s="60">
        <f>+集計・資料①!IG50</f>
        <v>59</v>
      </c>
      <c r="BI34" s="61">
        <f>+集計・資料①!IH50</f>
        <v>129</v>
      </c>
      <c r="BJ34" s="62">
        <f>+集計・資料①!II50</f>
        <v>21</v>
      </c>
      <c r="BK34" s="63">
        <f t="shared" si="5"/>
        <v>209</v>
      </c>
    </row>
    <row r="35" spans="1:63" ht="10.199999999999999" thickBot="1">
      <c r="A35" s="437"/>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438"/>
      <c r="AH35" s="577" t="s">
        <v>554</v>
      </c>
      <c r="AI35" s="706">
        <f>SUM(AI29:AI34)</f>
        <v>516</v>
      </c>
      <c r="AJ35" s="706">
        <f>SUM(AJ29:AJ34)</f>
        <v>549</v>
      </c>
      <c r="AK35" s="706">
        <f>SUM(AK29:AK34)</f>
        <v>54</v>
      </c>
      <c r="AL35" s="706">
        <f>SUM(AL29:AL34)</f>
        <v>1119</v>
      </c>
      <c r="AM35" s="705"/>
      <c r="AZ35" s="808"/>
      <c r="BG35" s="39" t="s">
        <v>554</v>
      </c>
      <c r="BH35" s="103">
        <f>+集計・資料①!IG52</f>
        <v>516</v>
      </c>
      <c r="BI35" s="85">
        <f>+集計・資料①!IH52</f>
        <v>549</v>
      </c>
      <c r="BJ35" s="86">
        <f>+集計・資料①!II52</f>
        <v>54</v>
      </c>
      <c r="BK35" s="67">
        <f>+SUM(BK29:BK34)</f>
        <v>1119</v>
      </c>
    </row>
    <row r="36" spans="1:63">
      <c r="A36" s="437"/>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438"/>
      <c r="AM36" s="705"/>
      <c r="AN36" s="802"/>
    </row>
    <row r="37" spans="1:63">
      <c r="A37" s="437"/>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438"/>
      <c r="AM37" s="705"/>
      <c r="AN37" s="802"/>
    </row>
    <row r="38" spans="1:63">
      <c r="A38" s="437"/>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438"/>
      <c r="AM38" s="705"/>
      <c r="AN38" s="802"/>
    </row>
    <row r="39" spans="1:63">
      <c r="A39" s="437"/>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438"/>
      <c r="AI39" s="88"/>
      <c r="AJ39" s="88"/>
      <c r="AK39" s="88"/>
      <c r="AN39" s="802"/>
      <c r="BH39" s="88"/>
      <c r="BI39" s="88"/>
      <c r="BJ39" s="88"/>
    </row>
    <row r="40" spans="1:63">
      <c r="A40" s="437"/>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438"/>
      <c r="AI40" s="89"/>
      <c r="AJ40" s="89"/>
      <c r="AK40" s="89"/>
      <c r="AN40" s="802"/>
      <c r="BH40" s="89"/>
      <c r="BI40" s="89"/>
      <c r="BJ40" s="89"/>
    </row>
    <row r="41" spans="1:63">
      <c r="A41" s="437"/>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438"/>
      <c r="AN41" s="802"/>
    </row>
    <row r="42" spans="1:63">
      <c r="A42" s="437"/>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438"/>
      <c r="AN42" s="802"/>
    </row>
    <row r="43" spans="1:63">
      <c r="A43" s="437"/>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438"/>
      <c r="AN43" s="802"/>
    </row>
    <row r="44" spans="1:63">
      <c r="A44" s="437"/>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438"/>
      <c r="AN44" s="802"/>
    </row>
    <row r="45" spans="1:63">
      <c r="A45" s="437"/>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438"/>
      <c r="AN45" s="802"/>
    </row>
    <row r="46" spans="1:63">
      <c r="A46" s="437"/>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438"/>
      <c r="AN46" s="802"/>
    </row>
    <row r="47" spans="1:63">
      <c r="A47" s="437"/>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438"/>
      <c r="AN47" s="802"/>
    </row>
    <row r="48" spans="1:63">
      <c r="A48" s="437"/>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438"/>
      <c r="AN48" s="802"/>
    </row>
    <row r="49" spans="1:40">
      <c r="A49" s="437"/>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438"/>
      <c r="AN49" s="802"/>
    </row>
    <row r="50" spans="1:40">
      <c r="A50" s="437"/>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438"/>
      <c r="AN50" s="802"/>
    </row>
    <row r="51" spans="1:40">
      <c r="A51" s="437"/>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438"/>
      <c r="AN51" s="802"/>
    </row>
    <row r="52" spans="1:40">
      <c r="A52" s="437"/>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438"/>
      <c r="AN52" s="802"/>
    </row>
    <row r="53" spans="1:40">
      <c r="A53" s="437"/>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438"/>
      <c r="AN53" s="802"/>
    </row>
    <row r="54" spans="1:40">
      <c r="A54" s="437"/>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438"/>
      <c r="AN54" s="802"/>
    </row>
    <row r="55" spans="1:40">
      <c r="A55" s="437"/>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438"/>
    </row>
    <row r="56" spans="1:40">
      <c r="A56" s="437"/>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438"/>
    </row>
    <row r="57" spans="1:40">
      <c r="A57" s="437"/>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438"/>
    </row>
    <row r="58" spans="1:40">
      <c r="A58" s="437"/>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438"/>
    </row>
    <row r="59" spans="1:40">
      <c r="A59" s="437"/>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438"/>
    </row>
    <row r="60" spans="1:40">
      <c r="A60" s="439"/>
      <c r="B60" s="440"/>
      <c r="C60" s="440"/>
      <c r="D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1"/>
    </row>
  </sheetData>
  <mergeCells count="4">
    <mergeCell ref="A1:B1"/>
    <mergeCell ref="V1:AA1"/>
    <mergeCell ref="B3:L16"/>
    <mergeCell ref="AN12:AY24"/>
  </mergeCells>
  <phoneticPr fontId="4"/>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59" man="1"/>
    <brk id="52"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業種リスト!$A$2:$A$14</xm:f>
          </x14:formula1>
          <xm:sqref>AP6:AR6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000"/>
  </sheetPr>
  <dimension ref="A1:BM67"/>
  <sheetViews>
    <sheetView showGridLines="0" view="pageBreakPreview" zoomScaleNormal="100" zoomScaleSheetLayoutView="100" workbookViewId="0">
      <selection activeCell="B3" sqref="B3:O14"/>
    </sheetView>
  </sheetViews>
  <sheetFormatPr defaultColWidth="10.33203125" defaultRowHeight="10.8" zeroHeight="1"/>
  <cols>
    <col min="1" max="27" width="3.5546875" style="28" customWidth="1"/>
    <col min="28" max="28" width="1.6640625" style="28" customWidth="1"/>
    <col min="29" max="29" width="16" style="28" customWidth="1"/>
    <col min="30" max="32" width="7.5546875" style="28" customWidth="1"/>
    <col min="33" max="33" width="1.6640625" style="28" customWidth="1"/>
    <col min="34" max="34" width="16" style="28" customWidth="1"/>
    <col min="35" max="38" width="7.5546875" style="28" customWidth="1"/>
    <col min="39" max="39" width="8.33203125" style="338" customWidth="1"/>
    <col min="40" max="40" width="7.6640625" style="338" bestFit="1" customWidth="1"/>
    <col min="41" max="41" width="5.44140625" style="338" bestFit="1" customWidth="1"/>
    <col min="42" max="43" width="7.109375" style="338" bestFit="1" customWidth="1"/>
    <col min="44" max="44" width="8.33203125" style="338" bestFit="1" customWidth="1"/>
    <col min="45" max="45" width="5.44140625" style="338" bestFit="1" customWidth="1"/>
    <col min="46" max="50" width="5.44140625" style="338" customWidth="1"/>
    <col min="51" max="51" width="14.109375" style="338" bestFit="1" customWidth="1"/>
    <col min="52" max="52" width="10.33203125" style="338" bestFit="1" customWidth="1"/>
    <col min="53" max="53" width="5.44140625" style="338" customWidth="1"/>
    <col min="54" max="54" width="5.44140625" style="804" customWidth="1"/>
    <col min="55" max="55" width="1.6640625" style="28" customWidth="1"/>
    <col min="56" max="56" width="16" style="28" customWidth="1"/>
    <col min="57" max="59" width="7.5546875" style="28" customWidth="1"/>
    <col min="60" max="60" width="1.6640625" style="28" customWidth="1"/>
    <col min="61" max="61" width="16" style="28" customWidth="1"/>
    <col min="62" max="65" width="7.5546875" style="28" customWidth="1"/>
    <col min="66" max="16384" width="10.33203125" style="28"/>
  </cols>
  <sheetData>
    <row r="1" spans="1:65" ht="21" customHeight="1" thickBot="1">
      <c r="A1" s="989">
        <v>37</v>
      </c>
      <c r="B1" s="989"/>
      <c r="C1" s="497" t="s">
        <v>599</v>
      </c>
      <c r="D1" s="497"/>
      <c r="E1" s="497"/>
      <c r="F1" s="497"/>
      <c r="G1" s="497"/>
      <c r="H1" s="497"/>
      <c r="I1" s="497"/>
      <c r="J1" s="497"/>
      <c r="K1" s="497"/>
      <c r="L1" s="497"/>
      <c r="M1" s="497"/>
      <c r="N1" s="497"/>
      <c r="O1" s="497"/>
      <c r="P1" s="497"/>
      <c r="Q1" s="497"/>
      <c r="R1" s="497"/>
      <c r="S1" s="497"/>
      <c r="T1" s="497"/>
      <c r="U1" s="497"/>
      <c r="V1" s="945" t="s">
        <v>860</v>
      </c>
      <c r="W1" s="946"/>
      <c r="X1" s="946"/>
      <c r="Y1" s="946"/>
      <c r="Z1" s="946"/>
      <c r="AA1" s="946"/>
      <c r="AC1" s="28" t="s">
        <v>953</v>
      </c>
      <c r="BD1" s="28" t="s">
        <v>262</v>
      </c>
    </row>
    <row r="2" spans="1:65"/>
    <row r="3" spans="1:65">
      <c r="B3" s="987" t="s">
        <v>981</v>
      </c>
      <c r="C3" s="988"/>
      <c r="D3" s="988"/>
      <c r="E3" s="988"/>
      <c r="F3" s="988"/>
      <c r="G3" s="988"/>
      <c r="H3" s="988"/>
      <c r="I3" s="988"/>
      <c r="J3" s="988"/>
      <c r="K3" s="988"/>
      <c r="L3" s="988"/>
      <c r="M3" s="988"/>
      <c r="N3" s="988"/>
      <c r="O3" s="988"/>
      <c r="P3" s="438"/>
      <c r="Q3" s="434"/>
      <c r="R3" s="435"/>
      <c r="S3" s="435"/>
      <c r="T3" s="435"/>
      <c r="U3" s="435"/>
      <c r="V3" s="435"/>
      <c r="W3" s="435"/>
      <c r="X3" s="435"/>
      <c r="Y3" s="435"/>
      <c r="Z3" s="435"/>
      <c r="AA3" s="436"/>
      <c r="AC3" s="28" t="s">
        <v>575</v>
      </c>
      <c r="AH3" s="28" t="s">
        <v>64</v>
      </c>
      <c r="AN3" s="338" t="s">
        <v>670</v>
      </c>
      <c r="BD3" s="28" t="s">
        <v>575</v>
      </c>
      <c r="BI3" s="28" t="s">
        <v>64</v>
      </c>
    </row>
    <row r="4" spans="1:65" ht="11.4" thickBot="1">
      <c r="B4" s="988"/>
      <c r="C4" s="988"/>
      <c r="D4" s="988"/>
      <c r="E4" s="988"/>
      <c r="F4" s="988"/>
      <c r="G4" s="988"/>
      <c r="H4" s="988"/>
      <c r="I4" s="988"/>
      <c r="J4" s="988"/>
      <c r="K4" s="988"/>
      <c r="L4" s="988"/>
      <c r="M4" s="988"/>
      <c r="N4" s="988"/>
      <c r="O4" s="988"/>
      <c r="P4" s="438"/>
      <c r="Q4" s="437"/>
      <c r="R4" s="89"/>
      <c r="S4" s="89"/>
      <c r="T4" s="89"/>
      <c r="U4" s="89"/>
      <c r="V4" s="89"/>
      <c r="W4" s="89"/>
      <c r="X4" s="89"/>
      <c r="Y4" s="89"/>
      <c r="Z4" s="89"/>
      <c r="AA4" s="438"/>
      <c r="AN4" s="338" t="str">
        <f>CONCATENATE("育児休業制度について、「定めている」と回答した事業所は全体で",TEXT(AD6,"0.0％"),"と、前回の",TEXT(AX5,"0.0％"),IF(AD6&gt;AX5,"を上回った。","を下回った。"))</f>
        <v>育児休業制度について、「定めている」と回答した事業所は全体で56.5%と、前回の67.5%を下回った。</v>
      </c>
      <c r="AX4" s="799" t="s">
        <v>712</v>
      </c>
    </row>
    <row r="5" spans="1:65" ht="11.4" thickBot="1">
      <c r="B5" s="988"/>
      <c r="C5" s="988"/>
      <c r="D5" s="988"/>
      <c r="E5" s="988"/>
      <c r="F5" s="988"/>
      <c r="G5" s="988"/>
      <c r="H5" s="988"/>
      <c r="I5" s="988"/>
      <c r="J5" s="988"/>
      <c r="K5" s="988"/>
      <c r="L5" s="988"/>
      <c r="M5" s="988"/>
      <c r="N5" s="988"/>
      <c r="O5" s="988"/>
      <c r="P5" s="438"/>
      <c r="Q5" s="437"/>
      <c r="R5" s="89"/>
      <c r="S5" s="89"/>
      <c r="T5" s="89"/>
      <c r="U5" s="89"/>
      <c r="V5" s="89"/>
      <c r="W5" s="89"/>
      <c r="X5" s="89"/>
      <c r="Y5" s="89"/>
      <c r="Z5" s="89"/>
      <c r="AA5" s="438"/>
      <c r="AC5" s="580"/>
      <c r="AD5" s="740" t="s">
        <v>21</v>
      </c>
      <c r="AE5" s="578" t="s">
        <v>22</v>
      </c>
      <c r="AF5" s="577" t="s">
        <v>397</v>
      </c>
      <c r="AH5" s="580"/>
      <c r="AI5" s="578" t="s">
        <v>21</v>
      </c>
      <c r="AJ5" s="578" t="s">
        <v>22</v>
      </c>
      <c r="AK5" s="577" t="s">
        <v>397</v>
      </c>
      <c r="AL5" s="577" t="s">
        <v>556</v>
      </c>
      <c r="AM5" s="805"/>
      <c r="AN5" s="338" t="s">
        <v>671</v>
      </c>
      <c r="AP5" s="799" t="s">
        <v>717</v>
      </c>
      <c r="AQ5" s="799" t="s">
        <v>714</v>
      </c>
      <c r="AR5" s="799" t="s">
        <v>715</v>
      </c>
      <c r="AX5" s="698">
        <v>0.67500000000000004</v>
      </c>
      <c r="BB5" s="806"/>
      <c r="BD5" s="136"/>
      <c r="BE5" s="158" t="s">
        <v>21</v>
      </c>
      <c r="BF5" s="159" t="s">
        <v>22</v>
      </c>
      <c r="BG5" s="32" t="s">
        <v>397</v>
      </c>
      <c r="BI5" s="136"/>
      <c r="BJ5" s="158" t="s">
        <v>21</v>
      </c>
      <c r="BK5" s="159" t="s">
        <v>22</v>
      </c>
      <c r="BL5" s="45" t="s">
        <v>397</v>
      </c>
      <c r="BM5" s="244" t="s">
        <v>556</v>
      </c>
    </row>
    <row r="6" spans="1:65" ht="11.4" thickBot="1">
      <c r="B6" s="988"/>
      <c r="C6" s="988"/>
      <c r="D6" s="988"/>
      <c r="E6" s="988"/>
      <c r="F6" s="988"/>
      <c r="G6" s="988"/>
      <c r="H6" s="988"/>
      <c r="I6" s="988"/>
      <c r="J6" s="988"/>
      <c r="K6" s="988"/>
      <c r="L6" s="988"/>
      <c r="M6" s="988"/>
      <c r="N6" s="988"/>
      <c r="O6" s="988"/>
      <c r="P6" s="438"/>
      <c r="Q6" s="437"/>
      <c r="R6" s="89"/>
      <c r="S6" s="89"/>
      <c r="T6" s="89"/>
      <c r="U6" s="89"/>
      <c r="V6" s="89"/>
      <c r="W6" s="89"/>
      <c r="X6" s="89"/>
      <c r="Y6" s="89"/>
      <c r="Z6" s="89"/>
      <c r="AA6" s="438"/>
      <c r="AC6" s="730" t="s">
        <v>556</v>
      </c>
      <c r="AD6" s="779">
        <f>BE6</f>
        <v>0.56478999106344951</v>
      </c>
      <c r="AE6" s="731">
        <f>BF6</f>
        <v>0.39052725647899911</v>
      </c>
      <c r="AF6" s="698">
        <f>BG6</f>
        <v>4.4682752457551385E-2</v>
      </c>
      <c r="AH6" s="577" t="s">
        <v>556</v>
      </c>
      <c r="AI6" s="706">
        <f>BJ6</f>
        <v>632</v>
      </c>
      <c r="AJ6" s="706">
        <f>BK6</f>
        <v>437</v>
      </c>
      <c r="AK6" s="706">
        <f>BL6</f>
        <v>50</v>
      </c>
      <c r="AL6" s="706">
        <f>BM6</f>
        <v>1119</v>
      </c>
      <c r="AM6" s="805"/>
      <c r="AN6" s="338" t="s">
        <v>719</v>
      </c>
      <c r="AP6" s="799" t="s">
        <v>677</v>
      </c>
      <c r="AQ6" s="799" t="s">
        <v>686</v>
      </c>
      <c r="AR6" s="799" t="s">
        <v>695</v>
      </c>
      <c r="AS6" s="338" t="s">
        <v>720</v>
      </c>
      <c r="BB6" s="807"/>
      <c r="BD6" s="33" t="s">
        <v>556</v>
      </c>
      <c r="BE6" s="132">
        <f>+BJ6/$BM6</f>
        <v>0.56478999106344951</v>
      </c>
      <c r="BF6" s="133">
        <f>+BK6/$BM6</f>
        <v>0.39052725647899911</v>
      </c>
      <c r="BG6" s="135">
        <f>+BL6/$BM6</f>
        <v>4.4682752457551385E-2</v>
      </c>
      <c r="BI6" s="33" t="s">
        <v>556</v>
      </c>
      <c r="BJ6" s="40">
        <f>+集計・資料①!EQ32</f>
        <v>632</v>
      </c>
      <c r="BK6" s="41">
        <f>+集計・資料①!ER32</f>
        <v>437</v>
      </c>
      <c r="BL6" s="42">
        <f>+集計・資料①!ES32</f>
        <v>50</v>
      </c>
      <c r="BM6" s="43">
        <f>+SUM(BJ6:BL6)</f>
        <v>1119</v>
      </c>
    </row>
    <row r="7" spans="1:65">
      <c r="B7" s="988"/>
      <c r="C7" s="988"/>
      <c r="D7" s="988"/>
      <c r="E7" s="988"/>
      <c r="F7" s="988"/>
      <c r="G7" s="988"/>
      <c r="H7" s="988"/>
      <c r="I7" s="988"/>
      <c r="J7" s="988"/>
      <c r="K7" s="988"/>
      <c r="L7" s="988"/>
      <c r="M7" s="988"/>
      <c r="N7" s="988"/>
      <c r="O7" s="988"/>
      <c r="P7" s="438"/>
      <c r="Q7" s="437"/>
      <c r="R7" s="89"/>
      <c r="S7" s="89"/>
      <c r="T7" s="89"/>
      <c r="U7" s="89"/>
      <c r="V7" s="89"/>
      <c r="W7" s="89"/>
      <c r="X7" s="89"/>
      <c r="Y7" s="89"/>
      <c r="Z7" s="89"/>
      <c r="AA7" s="438"/>
      <c r="AM7" s="705"/>
      <c r="AN7" s="338" t="str">
        <f>CONCATENATE(AN6,AP6,AQ6,AR6,AS6)</f>
        <v>業種別では、「情報通信業」「運輸業」「教育・学習支援業」が他の業種と比べ、定めている割合が高い。</v>
      </c>
    </row>
    <row r="8" spans="1:65">
      <c r="B8" s="988"/>
      <c r="C8" s="988"/>
      <c r="D8" s="988"/>
      <c r="E8" s="988"/>
      <c r="F8" s="988"/>
      <c r="G8" s="988"/>
      <c r="H8" s="988"/>
      <c r="I8" s="988"/>
      <c r="J8" s="988"/>
      <c r="K8" s="988"/>
      <c r="L8" s="988"/>
      <c r="M8" s="988"/>
      <c r="N8" s="988"/>
      <c r="O8" s="988"/>
      <c r="P8" s="438"/>
      <c r="Q8" s="437"/>
      <c r="R8" s="89"/>
      <c r="S8" s="89"/>
      <c r="T8" s="89"/>
      <c r="U8" s="89"/>
      <c r="V8" s="89"/>
      <c r="W8" s="89"/>
      <c r="X8" s="89"/>
      <c r="Y8" s="89"/>
      <c r="Z8" s="89"/>
      <c r="AA8" s="438"/>
      <c r="AC8" s="28" t="s">
        <v>576</v>
      </c>
      <c r="AH8" s="28" t="s">
        <v>65</v>
      </c>
      <c r="AN8" s="338" t="s">
        <v>678</v>
      </c>
      <c r="BD8" s="28" t="s">
        <v>576</v>
      </c>
      <c r="BI8" s="28" t="s">
        <v>65</v>
      </c>
    </row>
    <row r="9" spans="1:65" ht="11.4" thickBot="1">
      <c r="B9" s="988"/>
      <c r="C9" s="988"/>
      <c r="D9" s="988"/>
      <c r="E9" s="988"/>
      <c r="F9" s="988"/>
      <c r="G9" s="988"/>
      <c r="H9" s="988"/>
      <c r="I9" s="988"/>
      <c r="J9" s="988"/>
      <c r="K9" s="988"/>
      <c r="L9" s="988"/>
      <c r="M9" s="988"/>
      <c r="N9" s="988"/>
      <c r="O9" s="988"/>
      <c r="P9" s="438"/>
      <c r="Q9" s="437"/>
      <c r="R9" s="89"/>
      <c r="S9" s="89"/>
      <c r="T9" s="89"/>
      <c r="U9" s="89"/>
      <c r="V9" s="89"/>
      <c r="W9" s="89"/>
      <c r="X9" s="89"/>
      <c r="Y9" s="89"/>
      <c r="Z9" s="89"/>
      <c r="AA9" s="438"/>
      <c r="AN9" s="338" t="s">
        <v>825</v>
      </c>
    </row>
    <row r="10" spans="1:65" ht="11.4" thickBot="1">
      <c r="B10" s="988"/>
      <c r="C10" s="988"/>
      <c r="D10" s="988"/>
      <c r="E10" s="988"/>
      <c r="F10" s="988"/>
      <c r="G10" s="988"/>
      <c r="H10" s="988"/>
      <c r="I10" s="988"/>
      <c r="J10" s="988"/>
      <c r="K10" s="988"/>
      <c r="L10" s="988"/>
      <c r="M10" s="988"/>
      <c r="N10" s="988"/>
      <c r="O10" s="988"/>
      <c r="P10" s="438"/>
      <c r="Q10" s="437"/>
      <c r="R10" s="89"/>
      <c r="S10" s="89"/>
      <c r="T10" s="89"/>
      <c r="U10" s="89"/>
      <c r="V10" s="89"/>
      <c r="W10" s="89"/>
      <c r="X10" s="89"/>
      <c r="Y10" s="89"/>
      <c r="Z10" s="89"/>
      <c r="AA10" s="438"/>
      <c r="AC10" s="577" t="s">
        <v>548</v>
      </c>
      <c r="AD10" s="578" t="s">
        <v>21</v>
      </c>
      <c r="AE10" s="578" t="s">
        <v>22</v>
      </c>
      <c r="AF10" s="577" t="s">
        <v>397</v>
      </c>
      <c r="AH10" s="577" t="s">
        <v>548</v>
      </c>
      <c r="AI10" s="578" t="s">
        <v>21</v>
      </c>
      <c r="AJ10" s="578" t="s">
        <v>22</v>
      </c>
      <c r="AK10" s="577" t="s">
        <v>397</v>
      </c>
      <c r="AL10" s="577" t="s">
        <v>556</v>
      </c>
      <c r="AY10" s="338" t="s">
        <v>721</v>
      </c>
      <c r="BB10" s="806"/>
      <c r="BD10" s="33" t="s">
        <v>548</v>
      </c>
      <c r="BE10" s="249" t="s">
        <v>21</v>
      </c>
      <c r="BF10" s="27" t="s">
        <v>22</v>
      </c>
      <c r="BG10" s="105" t="s">
        <v>397</v>
      </c>
      <c r="BI10" s="29" t="s">
        <v>548</v>
      </c>
      <c r="BJ10" s="158" t="s">
        <v>21</v>
      </c>
      <c r="BK10" s="159" t="s">
        <v>22</v>
      </c>
      <c r="BL10" s="45" t="s">
        <v>397</v>
      </c>
      <c r="BM10" s="34" t="s">
        <v>556</v>
      </c>
    </row>
    <row r="11" spans="1:65" ht="9.6">
      <c r="B11" s="988"/>
      <c r="C11" s="988"/>
      <c r="D11" s="988"/>
      <c r="E11" s="988"/>
      <c r="F11" s="988"/>
      <c r="G11" s="988"/>
      <c r="H11" s="988"/>
      <c r="I11" s="988"/>
      <c r="J11" s="988"/>
      <c r="K11" s="988"/>
      <c r="L11" s="988"/>
      <c r="M11" s="988"/>
      <c r="N11" s="988"/>
      <c r="O11" s="988"/>
      <c r="P11" s="438"/>
      <c r="Q11" s="437"/>
      <c r="R11" s="89"/>
      <c r="S11" s="89"/>
      <c r="T11" s="89"/>
      <c r="U11" s="89"/>
      <c r="V11" s="89"/>
      <c r="W11" s="89"/>
      <c r="X11" s="89"/>
      <c r="Y11" s="89"/>
      <c r="Z11" s="89"/>
      <c r="AA11" s="438"/>
      <c r="AC11" s="575" t="s">
        <v>398</v>
      </c>
      <c r="AD11" s="707">
        <f>BE23</f>
        <v>0.54377880184331795</v>
      </c>
      <c r="AE11" s="698">
        <f>BF23</f>
        <v>0.42396313364055299</v>
      </c>
      <c r="AF11" s="698">
        <f>BG23</f>
        <v>3.2258064516129031E-2</v>
      </c>
      <c r="AH11" s="575" t="s">
        <v>398</v>
      </c>
      <c r="AI11" s="706">
        <f>BJ23</f>
        <v>118</v>
      </c>
      <c r="AJ11" s="706">
        <f>BK23</f>
        <v>92</v>
      </c>
      <c r="AK11" s="706">
        <f>BL23</f>
        <v>7</v>
      </c>
      <c r="AL11" s="706">
        <f>BM23</f>
        <v>217</v>
      </c>
      <c r="AM11" s="805"/>
      <c r="AN11" s="338" t="s">
        <v>725</v>
      </c>
      <c r="AY11" s="810" t="s">
        <v>722</v>
      </c>
      <c r="AZ11" s="810" t="s">
        <v>108</v>
      </c>
      <c r="BB11" s="808"/>
      <c r="BD11" s="149" t="s">
        <v>555</v>
      </c>
      <c r="BE11" s="92" t="e">
        <f>+BJ11/$BM11</f>
        <v>#DIV/0!</v>
      </c>
      <c r="BF11" s="48" t="e">
        <f>+BK11/$BM11</f>
        <v>#DIV/0!</v>
      </c>
      <c r="BG11" s="93" t="e">
        <f>+BL11/$BM11</f>
        <v>#DIV/0!</v>
      </c>
      <c r="BI11" s="46" t="s">
        <v>555</v>
      </c>
      <c r="BJ11" s="50">
        <f>+集計・資料①!EQ6</f>
        <v>0</v>
      </c>
      <c r="BK11" s="51">
        <f>+集計・資料①!ER6</f>
        <v>0</v>
      </c>
      <c r="BL11" s="52">
        <f>+集計・資料①!ES6</f>
        <v>0</v>
      </c>
      <c r="BM11" s="53">
        <f>+SUM(BJ11:BL11)</f>
        <v>0</v>
      </c>
    </row>
    <row r="12" spans="1:65" ht="10.5" customHeight="1">
      <c r="B12" s="988"/>
      <c r="C12" s="988"/>
      <c r="D12" s="988"/>
      <c r="E12" s="988"/>
      <c r="F12" s="988"/>
      <c r="G12" s="988"/>
      <c r="H12" s="988"/>
      <c r="I12" s="988"/>
      <c r="J12" s="988"/>
      <c r="K12" s="988"/>
      <c r="L12" s="988"/>
      <c r="M12" s="988"/>
      <c r="N12" s="988"/>
      <c r="O12" s="988"/>
      <c r="P12" s="438"/>
      <c r="Q12" s="437"/>
      <c r="R12" s="89"/>
      <c r="S12" s="89"/>
      <c r="T12" s="89"/>
      <c r="U12" s="89"/>
      <c r="V12" s="89"/>
      <c r="W12" s="89"/>
      <c r="X12" s="89"/>
      <c r="Y12" s="89"/>
      <c r="Z12" s="89"/>
      <c r="AA12" s="438"/>
      <c r="AC12" s="700" t="s">
        <v>399</v>
      </c>
      <c r="AD12" s="707">
        <f>BE22</f>
        <v>0.53846153846153844</v>
      </c>
      <c r="AE12" s="698">
        <f>BF22</f>
        <v>0.41025641025641024</v>
      </c>
      <c r="AF12" s="698">
        <f>BG22</f>
        <v>5.128205128205128E-2</v>
      </c>
      <c r="AH12" s="700" t="s">
        <v>399</v>
      </c>
      <c r="AI12" s="706">
        <f>BJ22</f>
        <v>84</v>
      </c>
      <c r="AJ12" s="706">
        <f>BK22</f>
        <v>64</v>
      </c>
      <c r="AK12" s="706">
        <f>BL22</f>
        <v>8</v>
      </c>
      <c r="AL12" s="706">
        <f>BM22</f>
        <v>156</v>
      </c>
      <c r="AM12" s="805"/>
      <c r="AN12" s="338" t="str">
        <f>CONCATENATE("男女別にみると、取得率は、女性は",TEXT(AE41,"0.0％"),"（前年",TEXT(AZ13,"0.0％"),")、男性は",TEXT(AD41,"0.0％"),"（前年",TEXT(AZ12,"0.0％"),"）であった。",)</f>
        <v>男女別にみると、取得率は、女性は97.6%（前年99.0%)、男性は46.8%（前年26.4%）であった。</v>
      </c>
      <c r="AY12" s="575" t="s">
        <v>723</v>
      </c>
      <c r="AZ12" s="812">
        <v>0.26400000000000001</v>
      </c>
      <c r="BB12" s="808"/>
      <c r="BD12" s="19" t="s">
        <v>542</v>
      </c>
      <c r="BE12" s="266">
        <f t="shared" ref="BE12:BE22" si="0">+BJ12/$BM12</f>
        <v>0.52517985611510787</v>
      </c>
      <c r="BF12" s="267">
        <f t="shared" ref="BF12:BF22" si="1">+BK12/$BM12</f>
        <v>0.40287769784172661</v>
      </c>
      <c r="BG12" s="268">
        <f t="shared" ref="BG12:BG22" si="2">+BL12/$BM12</f>
        <v>7.1942446043165464E-2</v>
      </c>
      <c r="BI12" s="8" t="s">
        <v>542</v>
      </c>
      <c r="BJ12" s="99">
        <f>+集計・資料①!EQ8</f>
        <v>73</v>
      </c>
      <c r="BK12" s="77">
        <f>+集計・資料①!ER8</f>
        <v>56</v>
      </c>
      <c r="BL12" s="100">
        <f>+集計・資料①!ES8</f>
        <v>10</v>
      </c>
      <c r="BM12" s="56">
        <f t="shared" ref="BM12:BM22" si="3">+SUM(BJ12:BL12)</f>
        <v>139</v>
      </c>
    </row>
    <row r="13" spans="1:65" ht="10.5" customHeight="1">
      <c r="B13" s="988"/>
      <c r="C13" s="988"/>
      <c r="D13" s="988"/>
      <c r="E13" s="988"/>
      <c r="F13" s="988"/>
      <c r="G13" s="988"/>
      <c r="H13" s="988"/>
      <c r="I13" s="988"/>
      <c r="J13" s="988"/>
      <c r="K13" s="988"/>
      <c r="L13" s="988"/>
      <c r="M13" s="988"/>
      <c r="N13" s="988"/>
      <c r="O13" s="988"/>
      <c r="P13" s="438"/>
      <c r="Q13" s="437"/>
      <c r="R13" s="89"/>
      <c r="S13" s="89"/>
      <c r="T13" s="89"/>
      <c r="U13" s="89"/>
      <c r="V13" s="89"/>
      <c r="W13" s="89"/>
      <c r="X13" s="89"/>
      <c r="Y13" s="89"/>
      <c r="Z13" s="89"/>
      <c r="AA13" s="438"/>
      <c r="AC13" s="575" t="s">
        <v>400</v>
      </c>
      <c r="AD13" s="707">
        <f>BE21</f>
        <v>0.81818181818181823</v>
      </c>
      <c r="AE13" s="698">
        <f>BF21</f>
        <v>0.18181818181818182</v>
      </c>
      <c r="AF13" s="698">
        <f>BG21</f>
        <v>0</v>
      </c>
      <c r="AH13" s="575" t="s">
        <v>400</v>
      </c>
      <c r="AI13" s="706">
        <f>BJ21</f>
        <v>9</v>
      </c>
      <c r="AJ13" s="706">
        <f>BK21</f>
        <v>2</v>
      </c>
      <c r="AK13" s="706">
        <f>BL21</f>
        <v>0</v>
      </c>
      <c r="AL13" s="706">
        <f>BM21</f>
        <v>11</v>
      </c>
      <c r="AM13" s="705"/>
      <c r="AY13" s="575" t="s">
        <v>724</v>
      </c>
      <c r="AZ13" s="812">
        <v>0.99</v>
      </c>
      <c r="BB13" s="808"/>
      <c r="BD13" s="19" t="s">
        <v>543</v>
      </c>
      <c r="BE13" s="269">
        <f t="shared" si="0"/>
        <v>0.5220588235294118</v>
      </c>
      <c r="BF13" s="270">
        <f t="shared" si="1"/>
        <v>0.39705882352941174</v>
      </c>
      <c r="BG13" s="234">
        <f t="shared" si="2"/>
        <v>8.0882352941176475E-2</v>
      </c>
      <c r="BI13" s="8" t="s">
        <v>543</v>
      </c>
      <c r="BJ13" s="99">
        <f>+集計・資料①!EQ10</f>
        <v>71</v>
      </c>
      <c r="BK13" s="77">
        <f>+集計・資料①!ER10</f>
        <v>54</v>
      </c>
      <c r="BL13" s="100">
        <f>+集計・資料①!ES10</f>
        <v>11</v>
      </c>
      <c r="BM13" s="56">
        <f t="shared" si="3"/>
        <v>136</v>
      </c>
    </row>
    <row r="14" spans="1:65" ht="12.75" customHeight="1">
      <c r="B14" s="988"/>
      <c r="C14" s="988"/>
      <c r="D14" s="988"/>
      <c r="E14" s="988"/>
      <c r="F14" s="988"/>
      <c r="G14" s="988"/>
      <c r="H14" s="988"/>
      <c r="I14" s="988"/>
      <c r="J14" s="988"/>
      <c r="K14" s="988"/>
      <c r="L14" s="988"/>
      <c r="M14" s="988"/>
      <c r="N14" s="988"/>
      <c r="O14" s="988"/>
      <c r="P14" s="438"/>
      <c r="Q14" s="437"/>
      <c r="R14" s="89"/>
      <c r="S14" s="89"/>
      <c r="T14" s="89"/>
      <c r="U14" s="89"/>
      <c r="V14" s="89"/>
      <c r="W14" s="89"/>
      <c r="X14" s="89"/>
      <c r="Y14" s="89"/>
      <c r="Z14" s="89"/>
      <c r="AA14" s="438"/>
      <c r="AC14" s="700" t="s">
        <v>401</v>
      </c>
      <c r="AD14" s="707">
        <f>BE20</f>
        <v>0.78260869565217395</v>
      </c>
      <c r="AE14" s="698">
        <f>BF20</f>
        <v>0.21739130434782608</v>
      </c>
      <c r="AF14" s="698">
        <f>BG20</f>
        <v>0</v>
      </c>
      <c r="AH14" s="700" t="s">
        <v>401</v>
      </c>
      <c r="AI14" s="706">
        <f>BJ20</f>
        <v>18</v>
      </c>
      <c r="AJ14" s="706">
        <f>BK20</f>
        <v>5</v>
      </c>
      <c r="AK14" s="706">
        <f>BL20</f>
        <v>0</v>
      </c>
      <c r="AL14" s="706">
        <f>BM20</f>
        <v>23</v>
      </c>
      <c r="AM14" s="705"/>
      <c r="BB14" s="808"/>
      <c r="BD14" s="19" t="s">
        <v>541</v>
      </c>
      <c r="BE14" s="269">
        <f t="shared" si="0"/>
        <v>0.77777777777777779</v>
      </c>
      <c r="BF14" s="270">
        <f t="shared" si="1"/>
        <v>0.18518518518518517</v>
      </c>
      <c r="BG14" s="234">
        <f t="shared" si="2"/>
        <v>3.7037037037037035E-2</v>
      </c>
      <c r="BI14" s="8" t="s">
        <v>541</v>
      </c>
      <c r="BJ14" s="99">
        <f>+集計・資料①!EQ12</f>
        <v>21</v>
      </c>
      <c r="BK14" s="77">
        <f>+集計・資料①!ER12</f>
        <v>5</v>
      </c>
      <c r="BL14" s="100">
        <f>+集計・資料①!ES12</f>
        <v>1</v>
      </c>
      <c r="BM14" s="56">
        <f t="shared" si="3"/>
        <v>27</v>
      </c>
    </row>
    <row r="15" spans="1:65" ht="10.5" customHeight="1">
      <c r="O15" s="89"/>
      <c r="P15" s="438"/>
      <c r="Q15" s="437"/>
      <c r="R15" s="89"/>
      <c r="S15" s="89"/>
      <c r="T15" s="89"/>
      <c r="U15" s="89"/>
      <c r="V15" s="89"/>
      <c r="W15" s="89"/>
      <c r="X15" s="89"/>
      <c r="Y15" s="89"/>
      <c r="Z15" s="89"/>
      <c r="AA15" s="438"/>
      <c r="AC15" s="575" t="s">
        <v>402</v>
      </c>
      <c r="AD15" s="707">
        <f>BE19</f>
        <v>0.54748603351955305</v>
      </c>
      <c r="AE15" s="698">
        <f>BF19</f>
        <v>0.43016759776536312</v>
      </c>
      <c r="AF15" s="698">
        <f>BG19</f>
        <v>2.23463687150838E-2</v>
      </c>
      <c r="AH15" s="575" t="s">
        <v>402</v>
      </c>
      <c r="AI15" s="706">
        <f>BJ19</f>
        <v>98</v>
      </c>
      <c r="AJ15" s="706">
        <f>BK19</f>
        <v>77</v>
      </c>
      <c r="AK15" s="706">
        <f>BL19</f>
        <v>4</v>
      </c>
      <c r="AL15" s="706">
        <f>BM19</f>
        <v>179</v>
      </c>
      <c r="AM15" s="705"/>
      <c r="AN15" s="800" t="s">
        <v>679</v>
      </c>
      <c r="AO15" s="801"/>
      <c r="AP15" s="801"/>
      <c r="AQ15" s="801"/>
      <c r="AR15" s="801"/>
      <c r="AS15" s="801"/>
      <c r="AT15" s="801"/>
      <c r="AU15" s="801"/>
      <c r="AV15" s="801"/>
      <c r="AW15" s="801"/>
      <c r="AX15" s="801"/>
      <c r="AY15" s="801"/>
      <c r="AZ15" s="801"/>
      <c r="BA15" s="801"/>
      <c r="BB15" s="808"/>
      <c r="BD15" s="19" t="s">
        <v>540</v>
      </c>
      <c r="BE15" s="269">
        <f t="shared" si="0"/>
        <v>0.70967741935483875</v>
      </c>
      <c r="BF15" s="270">
        <f t="shared" si="1"/>
        <v>0.25161290322580643</v>
      </c>
      <c r="BG15" s="234">
        <f t="shared" si="2"/>
        <v>3.870967741935484E-2</v>
      </c>
      <c r="BI15" s="8" t="s">
        <v>540</v>
      </c>
      <c r="BJ15" s="99">
        <f>+集計・資料①!EQ14</f>
        <v>110</v>
      </c>
      <c r="BK15" s="77">
        <f>+集計・資料①!ER14</f>
        <v>39</v>
      </c>
      <c r="BL15" s="100">
        <f>+集計・資料①!ES14</f>
        <v>6</v>
      </c>
      <c r="BM15" s="56">
        <f t="shared" si="3"/>
        <v>155</v>
      </c>
    </row>
    <row r="16" spans="1:65" ht="10.5" customHeight="1">
      <c r="O16" s="89"/>
      <c r="P16" s="438"/>
      <c r="Q16" s="437"/>
      <c r="R16" s="89"/>
      <c r="S16" s="89"/>
      <c r="T16" s="89"/>
      <c r="U16" s="89"/>
      <c r="V16" s="89"/>
      <c r="W16" s="89"/>
      <c r="X16" s="89"/>
      <c r="Y16" s="89"/>
      <c r="Z16" s="89"/>
      <c r="AA16" s="438"/>
      <c r="AC16" s="700" t="s">
        <v>403</v>
      </c>
      <c r="AD16" s="707">
        <f>BE18</f>
        <v>0.65</v>
      </c>
      <c r="AE16" s="698">
        <f>BF18</f>
        <v>0.35</v>
      </c>
      <c r="AF16" s="698">
        <f>BG18</f>
        <v>0</v>
      </c>
      <c r="AH16" s="700" t="s">
        <v>403</v>
      </c>
      <c r="AI16" s="706">
        <f>BJ18</f>
        <v>13</v>
      </c>
      <c r="AJ16" s="706">
        <f>BK18</f>
        <v>7</v>
      </c>
      <c r="AK16" s="706">
        <f>BL18</f>
        <v>0</v>
      </c>
      <c r="AL16" s="706">
        <f>BM18</f>
        <v>20</v>
      </c>
      <c r="AM16" s="705"/>
      <c r="AN16" s="991" t="str">
        <f>CONCATENATE("　",AN4,CHAR(10),"　",AN7,,CHAR(10),"　",AN9,CHAR(10),"　",AN12)</f>
        <v>　育児休業制度について、「定めている」と回答した事業所は全体で56.5%と、前回の67.5%を下回った。
　業種別では、「情報通信業」「運輸業」「教育・学習支援業」が他の業種と比べ、定めている割合が高い。
　規模別では、規模が大きい事業所ほど、定めている割合が高く、「100人以上」規模の事業所では100％であった。
　男女別にみると、取得率は、女性は97.6%（前年99.0%)、男性は46.8%（前年26.4%）であった。</v>
      </c>
      <c r="AO16" s="992"/>
      <c r="AP16" s="992"/>
      <c r="AQ16" s="992"/>
      <c r="AR16" s="992"/>
      <c r="AS16" s="992"/>
      <c r="AT16" s="992"/>
      <c r="AU16" s="992"/>
      <c r="AV16" s="992"/>
      <c r="AW16" s="992"/>
      <c r="AX16" s="992"/>
      <c r="AY16" s="993"/>
      <c r="AZ16" s="811"/>
      <c r="BA16" s="811"/>
      <c r="BB16" s="808"/>
      <c r="BD16" s="19" t="s">
        <v>539</v>
      </c>
      <c r="BE16" s="269">
        <f t="shared" si="0"/>
        <v>0.29268292682926828</v>
      </c>
      <c r="BF16" s="270">
        <f t="shared" si="1"/>
        <v>0.63414634146341464</v>
      </c>
      <c r="BG16" s="234">
        <f t="shared" si="2"/>
        <v>7.3170731707317069E-2</v>
      </c>
      <c r="BI16" s="8" t="s">
        <v>539</v>
      </c>
      <c r="BJ16" s="99">
        <f>+集計・資料①!EQ16</f>
        <v>12</v>
      </c>
      <c r="BK16" s="77">
        <f>+集計・資料①!ER16</f>
        <v>26</v>
      </c>
      <c r="BL16" s="100">
        <f>+集計・資料①!ES16</f>
        <v>3</v>
      </c>
      <c r="BM16" s="56">
        <f t="shared" si="3"/>
        <v>41</v>
      </c>
    </row>
    <row r="17" spans="1:65" ht="10.5" customHeight="1">
      <c r="A17" s="89"/>
      <c r="B17" s="89"/>
      <c r="C17" s="89"/>
      <c r="D17" s="89"/>
      <c r="E17" s="89"/>
      <c r="F17" s="89"/>
      <c r="G17" s="89"/>
      <c r="H17" s="89"/>
      <c r="I17" s="89"/>
      <c r="J17" s="89"/>
      <c r="K17" s="89"/>
      <c r="L17" s="89"/>
      <c r="M17" s="89"/>
      <c r="N17" s="89"/>
      <c r="O17" s="89"/>
      <c r="P17" s="438"/>
      <c r="Q17" s="439"/>
      <c r="R17" s="440"/>
      <c r="S17" s="440"/>
      <c r="T17" s="440"/>
      <c r="U17" s="440"/>
      <c r="V17" s="440"/>
      <c r="W17" s="440"/>
      <c r="X17" s="440"/>
      <c r="Y17" s="440"/>
      <c r="Z17" s="440"/>
      <c r="AA17" s="441"/>
      <c r="AC17" s="575" t="s">
        <v>404</v>
      </c>
      <c r="AD17" s="707">
        <f>BE17</f>
        <v>0.33333333333333331</v>
      </c>
      <c r="AE17" s="698">
        <f>BF17</f>
        <v>0.66666666666666663</v>
      </c>
      <c r="AF17" s="698">
        <f>BG17</f>
        <v>0</v>
      </c>
      <c r="AH17" s="575" t="s">
        <v>404</v>
      </c>
      <c r="AI17" s="706">
        <f>BJ17</f>
        <v>5</v>
      </c>
      <c r="AJ17" s="706">
        <f>BK17</f>
        <v>10</v>
      </c>
      <c r="AK17" s="706">
        <f>BL17</f>
        <v>0</v>
      </c>
      <c r="AL17" s="706">
        <f>BM17</f>
        <v>15</v>
      </c>
      <c r="AM17" s="705"/>
      <c r="AN17" s="994"/>
      <c r="AO17" s="995"/>
      <c r="AP17" s="995"/>
      <c r="AQ17" s="995"/>
      <c r="AR17" s="995"/>
      <c r="AS17" s="995"/>
      <c r="AT17" s="995"/>
      <c r="AU17" s="995"/>
      <c r="AV17" s="995"/>
      <c r="AW17" s="995"/>
      <c r="AX17" s="995"/>
      <c r="AY17" s="996"/>
      <c r="AZ17" s="811"/>
      <c r="BA17" s="811"/>
      <c r="BB17" s="808"/>
      <c r="BD17" s="19" t="s">
        <v>544</v>
      </c>
      <c r="BE17" s="269">
        <f t="shared" si="0"/>
        <v>0.33333333333333331</v>
      </c>
      <c r="BF17" s="270">
        <f t="shared" si="1"/>
        <v>0.66666666666666663</v>
      </c>
      <c r="BG17" s="234">
        <f t="shared" si="2"/>
        <v>0</v>
      </c>
      <c r="BI17" s="8" t="s">
        <v>544</v>
      </c>
      <c r="BJ17" s="99">
        <f>+集計・資料①!EQ18</f>
        <v>5</v>
      </c>
      <c r="BK17" s="77">
        <f>+集計・資料①!ER18</f>
        <v>10</v>
      </c>
      <c r="BL17" s="100">
        <f>+集計・資料①!ES18</f>
        <v>0</v>
      </c>
      <c r="BM17" s="56">
        <f t="shared" si="3"/>
        <v>15</v>
      </c>
    </row>
    <row r="18" spans="1:65" ht="10.5" customHeight="1">
      <c r="A18" s="89"/>
      <c r="B18" s="89"/>
      <c r="C18" s="89"/>
      <c r="D18" s="89"/>
      <c r="E18" s="89"/>
      <c r="F18" s="89"/>
      <c r="G18" s="89"/>
      <c r="H18" s="89"/>
      <c r="I18" s="89"/>
      <c r="J18" s="89"/>
      <c r="K18" s="89"/>
      <c r="L18" s="89"/>
      <c r="M18" s="89"/>
      <c r="N18" s="89"/>
      <c r="O18" s="89"/>
      <c r="P18" s="89"/>
      <c r="Q18" s="89"/>
      <c r="R18" s="89"/>
      <c r="S18" s="89"/>
      <c r="T18" s="89"/>
      <c r="U18" s="89"/>
      <c r="V18" s="89"/>
      <c r="W18" s="89"/>
      <c r="X18" s="89"/>
      <c r="Y18" s="89"/>
      <c r="Z18" s="89"/>
      <c r="AA18" s="89"/>
      <c r="AC18" s="700" t="s">
        <v>405</v>
      </c>
      <c r="AD18" s="707">
        <f>BE16</f>
        <v>0.29268292682926828</v>
      </c>
      <c r="AE18" s="698">
        <f>BF16</f>
        <v>0.63414634146341464</v>
      </c>
      <c r="AF18" s="698">
        <f>BG16</f>
        <v>7.3170731707317069E-2</v>
      </c>
      <c r="AH18" s="700" t="s">
        <v>405</v>
      </c>
      <c r="AI18" s="706">
        <f>BJ16</f>
        <v>12</v>
      </c>
      <c r="AJ18" s="706">
        <f>BK16</f>
        <v>26</v>
      </c>
      <c r="AK18" s="706">
        <f>BL16</f>
        <v>3</v>
      </c>
      <c r="AL18" s="706">
        <f>BM16</f>
        <v>41</v>
      </c>
      <c r="AM18" s="705"/>
      <c r="AN18" s="994"/>
      <c r="AO18" s="995"/>
      <c r="AP18" s="995"/>
      <c r="AQ18" s="995"/>
      <c r="AR18" s="995"/>
      <c r="AS18" s="995"/>
      <c r="AT18" s="995"/>
      <c r="AU18" s="995"/>
      <c r="AV18" s="995"/>
      <c r="AW18" s="995"/>
      <c r="AX18" s="995"/>
      <c r="AY18" s="996"/>
      <c r="AZ18" s="811"/>
      <c r="BA18" s="811"/>
      <c r="BB18" s="808"/>
      <c r="BD18" s="19" t="s">
        <v>538</v>
      </c>
      <c r="BE18" s="269">
        <f t="shared" si="0"/>
        <v>0.65</v>
      </c>
      <c r="BF18" s="270">
        <f t="shared" si="1"/>
        <v>0.35</v>
      </c>
      <c r="BG18" s="234">
        <f t="shared" si="2"/>
        <v>0</v>
      </c>
      <c r="BI18" s="8" t="s">
        <v>538</v>
      </c>
      <c r="BJ18" s="99">
        <f>+集計・資料①!EQ20</f>
        <v>13</v>
      </c>
      <c r="BK18" s="77">
        <f>+集計・資料①!ER20</f>
        <v>7</v>
      </c>
      <c r="BL18" s="100">
        <f>+集計・資料①!ES20</f>
        <v>0</v>
      </c>
      <c r="BM18" s="56">
        <f t="shared" si="3"/>
        <v>20</v>
      </c>
    </row>
    <row r="19" spans="1:65" ht="10.5" customHeight="1">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C19" s="575" t="s">
        <v>406</v>
      </c>
      <c r="AD19" s="707">
        <f>BE15</f>
        <v>0.70967741935483875</v>
      </c>
      <c r="AE19" s="698">
        <f>BF15</f>
        <v>0.25161290322580643</v>
      </c>
      <c r="AF19" s="698">
        <f>BG15</f>
        <v>3.870967741935484E-2</v>
      </c>
      <c r="AH19" s="575" t="s">
        <v>406</v>
      </c>
      <c r="AI19" s="706">
        <f>BJ15</f>
        <v>110</v>
      </c>
      <c r="AJ19" s="706">
        <f>BK15</f>
        <v>39</v>
      </c>
      <c r="AK19" s="706">
        <f>BL15</f>
        <v>6</v>
      </c>
      <c r="AL19" s="706">
        <f>BM15</f>
        <v>155</v>
      </c>
      <c r="AM19" s="705"/>
      <c r="AN19" s="994"/>
      <c r="AO19" s="995"/>
      <c r="AP19" s="995"/>
      <c r="AQ19" s="995"/>
      <c r="AR19" s="995"/>
      <c r="AS19" s="995"/>
      <c r="AT19" s="995"/>
      <c r="AU19" s="995"/>
      <c r="AV19" s="995"/>
      <c r="AW19" s="995"/>
      <c r="AX19" s="995"/>
      <c r="AY19" s="996"/>
      <c r="AZ19" s="811"/>
      <c r="BA19" s="811"/>
      <c r="BB19" s="808"/>
      <c r="BD19" s="19" t="s">
        <v>537</v>
      </c>
      <c r="BE19" s="269">
        <f t="shared" si="0"/>
        <v>0.54748603351955305</v>
      </c>
      <c r="BF19" s="270">
        <f t="shared" si="1"/>
        <v>0.43016759776536312</v>
      </c>
      <c r="BG19" s="234">
        <f t="shared" si="2"/>
        <v>2.23463687150838E-2</v>
      </c>
      <c r="BI19" s="8" t="s">
        <v>537</v>
      </c>
      <c r="BJ19" s="99">
        <f>+集計・資料①!EQ22</f>
        <v>98</v>
      </c>
      <c r="BK19" s="77">
        <f>+集計・資料①!ER22</f>
        <v>77</v>
      </c>
      <c r="BL19" s="100">
        <f>+集計・資料①!ES22</f>
        <v>4</v>
      </c>
      <c r="BM19" s="56">
        <f t="shared" si="3"/>
        <v>179</v>
      </c>
    </row>
    <row r="20" spans="1:65" ht="10.5" customHeight="1">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89"/>
      <c r="AC20" s="700" t="s">
        <v>407</v>
      </c>
      <c r="AD20" s="707">
        <f>BE14</f>
        <v>0.77777777777777779</v>
      </c>
      <c r="AE20" s="698">
        <f>BF14</f>
        <v>0.18518518518518517</v>
      </c>
      <c r="AF20" s="698">
        <f>BG14</f>
        <v>3.7037037037037035E-2</v>
      </c>
      <c r="AH20" s="700" t="s">
        <v>407</v>
      </c>
      <c r="AI20" s="706">
        <f>BJ14</f>
        <v>21</v>
      </c>
      <c r="AJ20" s="706">
        <f>BK14</f>
        <v>5</v>
      </c>
      <c r="AK20" s="706">
        <f>BL14</f>
        <v>1</v>
      </c>
      <c r="AL20" s="706">
        <f>BM14</f>
        <v>27</v>
      </c>
      <c r="AM20" s="705"/>
      <c r="AN20" s="994"/>
      <c r="AO20" s="995"/>
      <c r="AP20" s="995"/>
      <c r="AQ20" s="995"/>
      <c r="AR20" s="995"/>
      <c r="AS20" s="995"/>
      <c r="AT20" s="995"/>
      <c r="AU20" s="995"/>
      <c r="AV20" s="995"/>
      <c r="AW20" s="995"/>
      <c r="AX20" s="995"/>
      <c r="AY20" s="996"/>
      <c r="AZ20" s="811"/>
      <c r="BA20" s="811"/>
      <c r="BB20" s="808"/>
      <c r="BD20" s="19" t="s">
        <v>536</v>
      </c>
      <c r="BE20" s="269">
        <f t="shared" si="0"/>
        <v>0.78260869565217395</v>
      </c>
      <c r="BF20" s="270">
        <f t="shared" si="1"/>
        <v>0.21739130434782608</v>
      </c>
      <c r="BG20" s="234">
        <f t="shared" si="2"/>
        <v>0</v>
      </c>
      <c r="BI20" s="8" t="s">
        <v>536</v>
      </c>
      <c r="BJ20" s="99">
        <f>+集計・資料①!EQ24</f>
        <v>18</v>
      </c>
      <c r="BK20" s="77">
        <f>+集計・資料①!ER24</f>
        <v>5</v>
      </c>
      <c r="BL20" s="100">
        <f>+集計・資料①!ES24</f>
        <v>0</v>
      </c>
      <c r="BM20" s="56">
        <f t="shared" si="3"/>
        <v>23</v>
      </c>
    </row>
    <row r="21" spans="1:65" ht="10.5" customHeight="1">
      <c r="A21" s="89"/>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89"/>
      <c r="AC21" s="575" t="s">
        <v>408</v>
      </c>
      <c r="AD21" s="707">
        <f>BE13</f>
        <v>0.5220588235294118</v>
      </c>
      <c r="AE21" s="698">
        <f>BF13</f>
        <v>0.39705882352941174</v>
      </c>
      <c r="AF21" s="698">
        <f>BG13</f>
        <v>8.0882352941176475E-2</v>
      </c>
      <c r="AH21" s="575" t="s">
        <v>408</v>
      </c>
      <c r="AI21" s="706">
        <f>BJ13</f>
        <v>71</v>
      </c>
      <c r="AJ21" s="706">
        <f>BK13</f>
        <v>54</v>
      </c>
      <c r="AK21" s="706">
        <f>BL13</f>
        <v>11</v>
      </c>
      <c r="AL21" s="706">
        <f>BM13</f>
        <v>136</v>
      </c>
      <c r="AM21" s="705"/>
      <c r="AN21" s="994"/>
      <c r="AO21" s="995"/>
      <c r="AP21" s="995"/>
      <c r="AQ21" s="995"/>
      <c r="AR21" s="995"/>
      <c r="AS21" s="995"/>
      <c r="AT21" s="995"/>
      <c r="AU21" s="995"/>
      <c r="AV21" s="995"/>
      <c r="AW21" s="995"/>
      <c r="AX21" s="995"/>
      <c r="AY21" s="996"/>
      <c r="AZ21" s="811"/>
      <c r="BA21" s="811"/>
      <c r="BB21" s="808"/>
      <c r="BD21" s="19" t="s">
        <v>535</v>
      </c>
      <c r="BE21" s="269">
        <f t="shared" si="0"/>
        <v>0.81818181818181823</v>
      </c>
      <c r="BF21" s="270">
        <f t="shared" si="1"/>
        <v>0.18181818181818182</v>
      </c>
      <c r="BG21" s="234">
        <f t="shared" si="2"/>
        <v>0</v>
      </c>
      <c r="BI21" s="8" t="s">
        <v>535</v>
      </c>
      <c r="BJ21" s="99">
        <f>+集計・資料①!EQ26</f>
        <v>9</v>
      </c>
      <c r="BK21" s="77">
        <f>+集計・資料①!ER26</f>
        <v>2</v>
      </c>
      <c r="BL21" s="100">
        <f>+集計・資料①!ES26</f>
        <v>0</v>
      </c>
      <c r="BM21" s="56">
        <f t="shared" si="3"/>
        <v>11</v>
      </c>
    </row>
    <row r="22" spans="1:65" ht="10.5" customHeight="1">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C22" s="700" t="s">
        <v>409</v>
      </c>
      <c r="AD22" s="707">
        <f>BE12</f>
        <v>0.52517985611510787</v>
      </c>
      <c r="AE22" s="698">
        <f>BF12</f>
        <v>0.40287769784172661</v>
      </c>
      <c r="AF22" s="698">
        <f>BG12</f>
        <v>7.1942446043165464E-2</v>
      </c>
      <c r="AH22" s="700" t="s">
        <v>409</v>
      </c>
      <c r="AI22" s="706">
        <f>BJ12</f>
        <v>73</v>
      </c>
      <c r="AJ22" s="706">
        <f>BK12</f>
        <v>56</v>
      </c>
      <c r="AK22" s="706">
        <f>BL12</f>
        <v>10</v>
      </c>
      <c r="AL22" s="706">
        <f>BM12</f>
        <v>139</v>
      </c>
      <c r="AM22" s="705"/>
      <c r="AN22" s="994"/>
      <c r="AO22" s="995"/>
      <c r="AP22" s="995"/>
      <c r="AQ22" s="995"/>
      <c r="AR22" s="995"/>
      <c r="AS22" s="995"/>
      <c r="AT22" s="995"/>
      <c r="AU22" s="995"/>
      <c r="AV22" s="995"/>
      <c r="AW22" s="995"/>
      <c r="AX22" s="995"/>
      <c r="AY22" s="996"/>
      <c r="AZ22" s="811"/>
      <c r="BA22" s="811"/>
      <c r="BB22" s="808"/>
      <c r="BD22" s="20" t="s">
        <v>545</v>
      </c>
      <c r="BE22" s="269">
        <f t="shared" si="0"/>
        <v>0.53846153846153844</v>
      </c>
      <c r="BF22" s="270">
        <f t="shared" si="1"/>
        <v>0.41025641025641024</v>
      </c>
      <c r="BG22" s="234">
        <f t="shared" si="2"/>
        <v>5.128205128205128E-2</v>
      </c>
      <c r="BI22" s="17" t="s">
        <v>545</v>
      </c>
      <c r="BJ22" s="99">
        <f>+集計・資料①!EQ28</f>
        <v>84</v>
      </c>
      <c r="BK22" s="77">
        <f>+集計・資料①!ER28</f>
        <v>64</v>
      </c>
      <c r="BL22" s="100">
        <f>+集計・資料①!ES28</f>
        <v>8</v>
      </c>
      <c r="BM22" s="56">
        <f t="shared" si="3"/>
        <v>156</v>
      </c>
    </row>
    <row r="23" spans="1:65" ht="11.25" customHeight="1" thickBot="1">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89"/>
      <c r="AC23" s="575" t="s">
        <v>23</v>
      </c>
      <c r="AD23" s="698" t="e">
        <f>BE11</f>
        <v>#DIV/0!</v>
      </c>
      <c r="AE23" s="698" t="e">
        <f>BF11</f>
        <v>#DIV/0!</v>
      </c>
      <c r="AF23" s="698" t="e">
        <f>BG11</f>
        <v>#DIV/0!</v>
      </c>
      <c r="AH23" s="575" t="s">
        <v>23</v>
      </c>
      <c r="AI23" s="706">
        <f>BJ11</f>
        <v>0</v>
      </c>
      <c r="AJ23" s="706">
        <f>BK11</f>
        <v>0</v>
      </c>
      <c r="AK23" s="706">
        <f>BL11</f>
        <v>0</v>
      </c>
      <c r="AL23" s="706">
        <f>BM11</f>
        <v>0</v>
      </c>
      <c r="AM23" s="705"/>
      <c r="AN23" s="994"/>
      <c r="AO23" s="995"/>
      <c r="AP23" s="995"/>
      <c r="AQ23" s="995"/>
      <c r="AR23" s="995"/>
      <c r="AS23" s="995"/>
      <c r="AT23" s="995"/>
      <c r="AU23" s="995"/>
      <c r="AV23" s="995"/>
      <c r="AW23" s="995"/>
      <c r="AX23" s="995"/>
      <c r="AY23" s="996"/>
      <c r="AZ23" s="811"/>
      <c r="BA23" s="811"/>
      <c r="BB23" s="808"/>
      <c r="BD23" s="21" t="s">
        <v>546</v>
      </c>
      <c r="BE23" s="271">
        <f>+BJ23/$BM23</f>
        <v>0.54377880184331795</v>
      </c>
      <c r="BF23" s="272">
        <f>+BK23/$BM23</f>
        <v>0.42396313364055299</v>
      </c>
      <c r="BG23" s="237">
        <f>+BL23/$BM23</f>
        <v>3.2258064516129031E-2</v>
      </c>
      <c r="BI23" s="9" t="s">
        <v>546</v>
      </c>
      <c r="BJ23" s="60">
        <f>+集計・資料①!EQ30</f>
        <v>118</v>
      </c>
      <c r="BK23" s="61">
        <f>+集計・資料①!ER30</f>
        <v>92</v>
      </c>
      <c r="BL23" s="62">
        <f>+集計・資料①!ES30</f>
        <v>7</v>
      </c>
      <c r="BM23" s="63">
        <f>+SUM(BJ23:BL23)</f>
        <v>217</v>
      </c>
    </row>
    <row r="24" spans="1:65" ht="11.25" customHeight="1" thickBot="1">
      <c r="A24" s="89"/>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C24" s="256"/>
      <c r="AD24" s="258"/>
      <c r="AE24" s="258"/>
      <c r="AF24" s="258"/>
      <c r="AH24" s="577" t="s">
        <v>554</v>
      </c>
      <c r="AI24" s="706">
        <f>SUM(AI11:AI23)</f>
        <v>632</v>
      </c>
      <c r="AJ24" s="706">
        <f>SUM(AJ11:AJ23)</f>
        <v>437</v>
      </c>
      <c r="AK24" s="706">
        <f>SUM(AK11:AK23)</f>
        <v>50</v>
      </c>
      <c r="AL24" s="706">
        <f>SUM(AL11:AL23)</f>
        <v>1119</v>
      </c>
      <c r="AM24" s="705"/>
      <c r="AN24" s="994"/>
      <c r="AO24" s="995"/>
      <c r="AP24" s="995"/>
      <c r="AQ24" s="995"/>
      <c r="AR24" s="995"/>
      <c r="AS24" s="995"/>
      <c r="AT24" s="995"/>
      <c r="AU24" s="995"/>
      <c r="AV24" s="995"/>
      <c r="AW24" s="995"/>
      <c r="AX24" s="995"/>
      <c r="AY24" s="996"/>
      <c r="AZ24" s="811"/>
      <c r="BA24" s="811"/>
      <c r="BB24" s="808"/>
      <c r="BD24" s="256"/>
      <c r="BE24" s="258"/>
      <c r="BF24" s="258"/>
      <c r="BG24" s="258"/>
      <c r="BI24" s="35" t="s">
        <v>554</v>
      </c>
      <c r="BJ24" s="103">
        <f>+集計・資料①!EQ32</f>
        <v>632</v>
      </c>
      <c r="BK24" s="85">
        <f>+集計・資料①!ER32</f>
        <v>437</v>
      </c>
      <c r="BL24" s="86">
        <f>+集計・資料①!ES32</f>
        <v>50</v>
      </c>
      <c r="BM24" s="67">
        <f>+SUM(BJ24:BL24)</f>
        <v>1119</v>
      </c>
    </row>
    <row r="25" spans="1:65" ht="12" customHeight="1">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c r="AC25" s="256"/>
      <c r="AD25" s="258"/>
      <c r="AE25" s="258"/>
      <c r="AF25" s="258"/>
      <c r="AH25" s="256"/>
      <c r="AM25" s="705"/>
      <c r="AN25" s="994"/>
      <c r="AO25" s="995"/>
      <c r="AP25" s="995"/>
      <c r="AQ25" s="995"/>
      <c r="AR25" s="995"/>
      <c r="AS25" s="995"/>
      <c r="AT25" s="995"/>
      <c r="AU25" s="995"/>
      <c r="AV25" s="995"/>
      <c r="AW25" s="995"/>
      <c r="AX25" s="995"/>
      <c r="AY25" s="996"/>
      <c r="AZ25" s="811"/>
      <c r="BA25" s="811"/>
      <c r="BD25" s="256"/>
      <c r="BE25" s="258"/>
      <c r="BF25" s="258"/>
      <c r="BG25" s="258"/>
      <c r="BI25" s="256"/>
    </row>
    <row r="26" spans="1:65" ht="12" customHeight="1">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89"/>
      <c r="AC26" s="28" t="s">
        <v>577</v>
      </c>
      <c r="AD26" s="257"/>
      <c r="AE26" s="257"/>
      <c r="AF26" s="257"/>
      <c r="AH26" s="28" t="s">
        <v>66</v>
      </c>
      <c r="AI26" s="257"/>
      <c r="AJ26" s="257"/>
      <c r="AK26" s="257"/>
      <c r="AM26" s="705"/>
      <c r="AN26" s="994"/>
      <c r="AO26" s="995"/>
      <c r="AP26" s="995"/>
      <c r="AQ26" s="995"/>
      <c r="AR26" s="995"/>
      <c r="AS26" s="995"/>
      <c r="AT26" s="995"/>
      <c r="AU26" s="995"/>
      <c r="AV26" s="995"/>
      <c r="AW26" s="995"/>
      <c r="AX26" s="995"/>
      <c r="AY26" s="996"/>
      <c r="AZ26" s="811"/>
      <c r="BA26" s="811"/>
      <c r="BD26" s="28" t="s">
        <v>577</v>
      </c>
      <c r="BE26" s="257"/>
      <c r="BF26" s="257"/>
      <c r="BG26" s="257"/>
      <c r="BI26" s="28" t="s">
        <v>66</v>
      </c>
      <c r="BJ26" s="257"/>
      <c r="BK26" s="257"/>
      <c r="BL26" s="257"/>
    </row>
    <row r="27" spans="1:65" ht="12.75" customHeight="1" thickBot="1">
      <c r="A27" s="434"/>
      <c r="B27" s="435"/>
      <c r="C27" s="435"/>
      <c r="D27" s="435"/>
      <c r="E27" s="435"/>
      <c r="F27" s="435"/>
      <c r="G27" s="435"/>
      <c r="H27" s="435"/>
      <c r="I27" s="435"/>
      <c r="J27" s="435"/>
      <c r="K27" s="435"/>
      <c r="L27" s="435"/>
      <c r="M27" s="435"/>
      <c r="N27" s="435"/>
      <c r="O27" s="435"/>
      <c r="P27" s="435"/>
      <c r="Q27" s="435"/>
      <c r="R27" s="435"/>
      <c r="S27" s="435"/>
      <c r="T27" s="435"/>
      <c r="U27" s="435"/>
      <c r="V27" s="435"/>
      <c r="W27" s="435"/>
      <c r="X27" s="435"/>
      <c r="Y27" s="435"/>
      <c r="Z27" s="435"/>
      <c r="AA27" s="436"/>
      <c r="AC27" s="256"/>
      <c r="AD27" s="257"/>
      <c r="AE27" s="257"/>
      <c r="AF27" s="257"/>
      <c r="AH27" s="256"/>
      <c r="AI27" s="257"/>
      <c r="AJ27" s="257"/>
      <c r="AK27" s="257"/>
      <c r="AN27" s="994"/>
      <c r="AO27" s="995"/>
      <c r="AP27" s="995"/>
      <c r="AQ27" s="995"/>
      <c r="AR27" s="995"/>
      <c r="AS27" s="995"/>
      <c r="AT27" s="995"/>
      <c r="AU27" s="995"/>
      <c r="AV27" s="995"/>
      <c r="AW27" s="995"/>
      <c r="AX27" s="995"/>
      <c r="AY27" s="996"/>
      <c r="AZ27" s="811"/>
      <c r="BA27" s="811"/>
      <c r="BB27" s="809"/>
      <c r="BD27" s="256"/>
      <c r="BE27" s="257"/>
      <c r="BF27" s="257"/>
      <c r="BG27" s="257"/>
      <c r="BI27" s="256"/>
      <c r="BJ27" s="257"/>
      <c r="BK27" s="257"/>
      <c r="BL27" s="257"/>
    </row>
    <row r="28" spans="1:65" ht="12.75" customHeight="1" thickBot="1">
      <c r="A28" s="437"/>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438"/>
      <c r="AC28" s="577" t="s">
        <v>8</v>
      </c>
      <c r="AD28" s="578" t="s">
        <v>21</v>
      </c>
      <c r="AE28" s="578" t="s">
        <v>22</v>
      </c>
      <c r="AF28" s="577" t="s">
        <v>397</v>
      </c>
      <c r="AH28" s="577" t="s">
        <v>8</v>
      </c>
      <c r="AI28" s="578" t="s">
        <v>21</v>
      </c>
      <c r="AJ28" s="578" t="s">
        <v>22</v>
      </c>
      <c r="AK28" s="577" t="s">
        <v>397</v>
      </c>
      <c r="AL28" s="577" t="s">
        <v>556</v>
      </c>
      <c r="AN28" s="997"/>
      <c r="AO28" s="998"/>
      <c r="AP28" s="998"/>
      <c r="AQ28" s="998"/>
      <c r="AR28" s="998"/>
      <c r="AS28" s="998"/>
      <c r="AT28" s="998"/>
      <c r="AU28" s="998"/>
      <c r="AV28" s="998"/>
      <c r="AW28" s="998"/>
      <c r="AX28" s="998"/>
      <c r="AY28" s="999"/>
      <c r="AZ28" s="811"/>
      <c r="BA28" s="811"/>
      <c r="BB28" s="806"/>
      <c r="BD28" s="33" t="s">
        <v>8</v>
      </c>
      <c r="BE28" s="158" t="s">
        <v>21</v>
      </c>
      <c r="BF28" s="159" t="s">
        <v>22</v>
      </c>
      <c r="BG28" s="32" t="s">
        <v>397</v>
      </c>
      <c r="BI28" s="33" t="s">
        <v>8</v>
      </c>
      <c r="BJ28" s="158" t="s">
        <v>21</v>
      </c>
      <c r="BK28" s="159" t="s">
        <v>22</v>
      </c>
      <c r="BL28" s="45" t="s">
        <v>397</v>
      </c>
      <c r="BM28" s="244" t="s">
        <v>556</v>
      </c>
    </row>
    <row r="29" spans="1:65" ht="9.6">
      <c r="A29" s="437"/>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438"/>
      <c r="AC29" s="579" t="s">
        <v>410</v>
      </c>
      <c r="AD29" s="698">
        <f>BE34</f>
        <v>0.34928229665071769</v>
      </c>
      <c r="AE29" s="698">
        <f>BF34</f>
        <v>0.55980861244019142</v>
      </c>
      <c r="AF29" s="698">
        <f>BG34</f>
        <v>9.0909090909090912E-2</v>
      </c>
      <c r="AH29" s="579" t="s">
        <v>410</v>
      </c>
      <c r="AI29" s="706">
        <f>BJ34</f>
        <v>73</v>
      </c>
      <c r="AJ29" s="706">
        <f>BK34</f>
        <v>117</v>
      </c>
      <c r="AK29" s="706">
        <f>BL34</f>
        <v>19</v>
      </c>
      <c r="AL29" s="706">
        <f>BM34</f>
        <v>209</v>
      </c>
      <c r="BB29" s="808"/>
      <c r="BD29" s="69" t="s">
        <v>553</v>
      </c>
      <c r="BE29" s="92">
        <f t="shared" ref="BE29:BG34" si="4">+BJ29/$BM29</f>
        <v>1</v>
      </c>
      <c r="BF29" s="48">
        <f t="shared" si="4"/>
        <v>0</v>
      </c>
      <c r="BG29" s="93">
        <f t="shared" si="4"/>
        <v>0</v>
      </c>
      <c r="BI29" s="69" t="s">
        <v>553</v>
      </c>
      <c r="BJ29" s="50">
        <f>+集計・資料①!EQ40</f>
        <v>16</v>
      </c>
      <c r="BK29" s="70">
        <f>+集計・資料①!ER40</f>
        <v>0</v>
      </c>
      <c r="BL29" s="109">
        <f>+集計・資料①!ES40</f>
        <v>0</v>
      </c>
      <c r="BM29" s="150">
        <f>+SUM(BJ29:BL29)</f>
        <v>16</v>
      </c>
    </row>
    <row r="30" spans="1:65" ht="9.6">
      <c r="A30" s="437"/>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438"/>
      <c r="AC30" s="579" t="s">
        <v>411</v>
      </c>
      <c r="AD30" s="698">
        <f>BE33</f>
        <v>0.48492462311557788</v>
      </c>
      <c r="AE30" s="698">
        <f>BF33</f>
        <v>0.47236180904522612</v>
      </c>
      <c r="AF30" s="698">
        <f>BG33</f>
        <v>4.2713567839195977E-2</v>
      </c>
      <c r="AH30" s="579" t="s">
        <v>411</v>
      </c>
      <c r="AI30" s="706">
        <f>BJ33</f>
        <v>193</v>
      </c>
      <c r="AJ30" s="706">
        <f>BK33</f>
        <v>188</v>
      </c>
      <c r="AK30" s="706">
        <f>BL33</f>
        <v>17</v>
      </c>
      <c r="AL30" s="706">
        <f>BM33</f>
        <v>398</v>
      </c>
      <c r="AM30" s="805"/>
      <c r="BB30" s="808"/>
      <c r="BD30" s="72" t="s">
        <v>427</v>
      </c>
      <c r="BE30" s="266">
        <f t="shared" si="4"/>
        <v>0.92592592592592593</v>
      </c>
      <c r="BF30" s="267">
        <f t="shared" si="4"/>
        <v>7.407407407407407E-2</v>
      </c>
      <c r="BG30" s="268">
        <f t="shared" si="4"/>
        <v>0</v>
      </c>
      <c r="BI30" s="72" t="s">
        <v>427</v>
      </c>
      <c r="BJ30" s="50">
        <f>+集計・資料①!EQ42</f>
        <v>25</v>
      </c>
      <c r="BK30" s="70">
        <f>+集計・資料①!ER42</f>
        <v>2</v>
      </c>
      <c r="BL30" s="109">
        <f>+集計・資料①!ES42</f>
        <v>0</v>
      </c>
      <c r="BM30" s="56">
        <f t="shared" ref="BM30:BM35" si="5">+SUM(BJ30:BL30)</f>
        <v>27</v>
      </c>
    </row>
    <row r="31" spans="1:65" ht="9.6">
      <c r="A31" s="437"/>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438"/>
      <c r="AC31" s="579" t="s">
        <v>412</v>
      </c>
      <c r="AD31" s="698">
        <f>BE32</f>
        <v>0.66233766233766234</v>
      </c>
      <c r="AE31" s="698">
        <f>BF32</f>
        <v>0.30129870129870129</v>
      </c>
      <c r="AF31" s="698">
        <f>BG32</f>
        <v>3.6363636363636362E-2</v>
      </c>
      <c r="AH31" s="579" t="s">
        <v>412</v>
      </c>
      <c r="AI31" s="706">
        <f>BJ32</f>
        <v>255</v>
      </c>
      <c r="AJ31" s="706">
        <f>BK32</f>
        <v>116</v>
      </c>
      <c r="AK31" s="706">
        <f>BL32</f>
        <v>14</v>
      </c>
      <c r="AL31" s="706">
        <f>BM32</f>
        <v>385</v>
      </c>
      <c r="AM31" s="805"/>
      <c r="BB31" s="808"/>
      <c r="BD31" s="72" t="s">
        <v>428</v>
      </c>
      <c r="BE31" s="269">
        <f t="shared" si="4"/>
        <v>0.83333333333333337</v>
      </c>
      <c r="BF31" s="270">
        <f t="shared" si="4"/>
        <v>0.16666666666666666</v>
      </c>
      <c r="BG31" s="234">
        <f t="shared" si="4"/>
        <v>0</v>
      </c>
      <c r="BI31" s="72" t="s">
        <v>428</v>
      </c>
      <c r="BJ31" s="50">
        <f>+集計・資料①!EQ44</f>
        <v>70</v>
      </c>
      <c r="BK31" s="70">
        <f>+集計・資料①!ER44</f>
        <v>14</v>
      </c>
      <c r="BL31" s="109">
        <f>+集計・資料①!ES44</f>
        <v>0</v>
      </c>
      <c r="BM31" s="56">
        <f t="shared" si="5"/>
        <v>84</v>
      </c>
    </row>
    <row r="32" spans="1:65" ht="9.6">
      <c r="A32" s="437"/>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438"/>
      <c r="AC32" s="579" t="s">
        <v>413</v>
      </c>
      <c r="AD32" s="698">
        <f>BE31</f>
        <v>0.83333333333333337</v>
      </c>
      <c r="AE32" s="698">
        <f>BF31</f>
        <v>0.16666666666666666</v>
      </c>
      <c r="AF32" s="698">
        <f>BG31</f>
        <v>0</v>
      </c>
      <c r="AH32" s="579" t="s">
        <v>413</v>
      </c>
      <c r="AI32" s="706">
        <f>BJ31</f>
        <v>70</v>
      </c>
      <c r="AJ32" s="706">
        <f>BK31</f>
        <v>14</v>
      </c>
      <c r="AK32" s="706">
        <f>BL31</f>
        <v>0</v>
      </c>
      <c r="AL32" s="706">
        <f>BM31</f>
        <v>84</v>
      </c>
      <c r="AM32" s="705"/>
      <c r="BB32" s="808"/>
      <c r="BD32" s="72" t="s">
        <v>429</v>
      </c>
      <c r="BE32" s="269">
        <f t="shared" si="4"/>
        <v>0.66233766233766234</v>
      </c>
      <c r="BF32" s="270">
        <f t="shared" si="4"/>
        <v>0.30129870129870129</v>
      </c>
      <c r="BG32" s="234">
        <f t="shared" si="4"/>
        <v>3.6363636363636362E-2</v>
      </c>
      <c r="BI32" s="72" t="s">
        <v>429</v>
      </c>
      <c r="BJ32" s="50">
        <f>+集計・資料①!EQ46</f>
        <v>255</v>
      </c>
      <c r="BK32" s="70">
        <f>+集計・資料①!ER46</f>
        <v>116</v>
      </c>
      <c r="BL32" s="109">
        <f>+集計・資料①!ES46</f>
        <v>14</v>
      </c>
      <c r="BM32" s="56">
        <f t="shared" si="5"/>
        <v>385</v>
      </c>
    </row>
    <row r="33" spans="1:65" ht="9.6">
      <c r="A33" s="437"/>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438"/>
      <c r="AC33" s="579" t="s">
        <v>414</v>
      </c>
      <c r="AD33" s="698">
        <f>BE30</f>
        <v>0.92592592592592593</v>
      </c>
      <c r="AE33" s="698">
        <f>BF30</f>
        <v>7.407407407407407E-2</v>
      </c>
      <c r="AF33" s="698">
        <f>BG30</f>
        <v>0</v>
      </c>
      <c r="AH33" s="579" t="s">
        <v>414</v>
      </c>
      <c r="AI33" s="706">
        <f>BJ30</f>
        <v>25</v>
      </c>
      <c r="AJ33" s="706">
        <f>BK30</f>
        <v>2</v>
      </c>
      <c r="AK33" s="706">
        <f>BL30</f>
        <v>0</v>
      </c>
      <c r="AL33" s="706">
        <f>BM30</f>
        <v>27</v>
      </c>
      <c r="AM33" s="705"/>
      <c r="BB33" s="808"/>
      <c r="BD33" s="72" t="s">
        <v>430</v>
      </c>
      <c r="BE33" s="269">
        <f t="shared" si="4"/>
        <v>0.48492462311557788</v>
      </c>
      <c r="BF33" s="270">
        <f t="shared" si="4"/>
        <v>0.47236180904522612</v>
      </c>
      <c r="BG33" s="234">
        <f t="shared" si="4"/>
        <v>4.2713567839195977E-2</v>
      </c>
      <c r="BI33" s="72" t="s">
        <v>430</v>
      </c>
      <c r="BJ33" s="99">
        <f>+集計・資料①!EQ48</f>
        <v>193</v>
      </c>
      <c r="BK33" s="76">
        <f>+集計・資料①!ER48</f>
        <v>188</v>
      </c>
      <c r="BL33" s="111">
        <f>+集計・資料①!ES48</f>
        <v>17</v>
      </c>
      <c r="BM33" s="56">
        <f t="shared" si="5"/>
        <v>398</v>
      </c>
    </row>
    <row r="34" spans="1:65" ht="10.5" customHeight="1" thickBot="1">
      <c r="A34" s="437"/>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438"/>
      <c r="AC34" s="579" t="s">
        <v>415</v>
      </c>
      <c r="AD34" s="707">
        <f>BE29</f>
        <v>1</v>
      </c>
      <c r="AE34" s="698">
        <f>BF29</f>
        <v>0</v>
      </c>
      <c r="AF34" s="698">
        <f>BG29</f>
        <v>0</v>
      </c>
      <c r="AH34" s="579" t="s">
        <v>415</v>
      </c>
      <c r="AI34" s="706">
        <f>BJ29</f>
        <v>16</v>
      </c>
      <c r="AJ34" s="706">
        <f>BK29</f>
        <v>0</v>
      </c>
      <c r="AK34" s="706">
        <f>BL29</f>
        <v>0</v>
      </c>
      <c r="AL34" s="706">
        <f>BM29</f>
        <v>16</v>
      </c>
      <c r="AM34" s="705"/>
      <c r="BB34" s="808"/>
      <c r="BD34" s="79" t="s">
        <v>431</v>
      </c>
      <c r="BE34" s="271">
        <f t="shared" si="4"/>
        <v>0.34928229665071769</v>
      </c>
      <c r="BF34" s="272">
        <f t="shared" si="4"/>
        <v>0.55980861244019142</v>
      </c>
      <c r="BG34" s="237">
        <f t="shared" si="4"/>
        <v>9.0909090909090912E-2</v>
      </c>
      <c r="BI34" s="81" t="s">
        <v>431</v>
      </c>
      <c r="BJ34" s="113">
        <f>+集計・資料①!EQ50</f>
        <v>73</v>
      </c>
      <c r="BK34" s="114">
        <f>+集計・資料①!ER50</f>
        <v>117</v>
      </c>
      <c r="BL34" s="115">
        <f>+集計・資料①!ES50</f>
        <v>19</v>
      </c>
      <c r="BM34" s="63">
        <f t="shared" si="5"/>
        <v>209</v>
      </c>
    </row>
    <row r="35" spans="1:65" ht="10.199999999999999" thickBot="1">
      <c r="A35" s="437"/>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438"/>
      <c r="AH35" s="577" t="s">
        <v>554</v>
      </c>
      <c r="AI35" s="706">
        <f>SUM(AI29:AI34)</f>
        <v>632</v>
      </c>
      <c r="AJ35" s="706">
        <f>SUM(AJ29:AJ34)</f>
        <v>437</v>
      </c>
      <c r="AK35" s="706">
        <f>SUM(AK29:AK34)</f>
        <v>50</v>
      </c>
      <c r="AL35" s="706">
        <f>SUM(AL29:AL34)</f>
        <v>1119</v>
      </c>
      <c r="AM35" s="705"/>
      <c r="BB35" s="808"/>
      <c r="BI35" s="39" t="s">
        <v>554</v>
      </c>
      <c r="BJ35" s="103">
        <f>+集計・資料①!EQ52</f>
        <v>632</v>
      </c>
      <c r="BK35" s="84">
        <f>+集計・資料①!ER52</f>
        <v>437</v>
      </c>
      <c r="BL35" s="66">
        <f>+集計・資料①!ES52</f>
        <v>50</v>
      </c>
      <c r="BM35" s="67">
        <f t="shared" si="5"/>
        <v>1119</v>
      </c>
    </row>
    <row r="36" spans="1:65">
      <c r="A36" s="437"/>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438"/>
      <c r="AM36" s="705"/>
      <c r="AN36" s="802"/>
    </row>
    <row r="37" spans="1:65">
      <c r="A37" s="437"/>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438"/>
      <c r="AC37" s="28" t="s">
        <v>70</v>
      </c>
      <c r="AH37" s="28" t="s">
        <v>71</v>
      </c>
      <c r="AM37" s="705"/>
      <c r="AN37" s="802"/>
      <c r="BD37" s="28" t="s">
        <v>70</v>
      </c>
      <c r="BI37" s="28" t="s">
        <v>71</v>
      </c>
    </row>
    <row r="38" spans="1:65" ht="11.4" thickBot="1">
      <c r="A38" s="437"/>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438"/>
      <c r="AM38" s="705"/>
      <c r="AN38" s="802"/>
    </row>
    <row r="39" spans="1:65" ht="11.4" thickBot="1">
      <c r="A39" s="437"/>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438"/>
      <c r="AH39" s="954"/>
      <c r="AI39" s="954" t="s">
        <v>550</v>
      </c>
      <c r="AJ39" s="954"/>
      <c r="AK39" s="954" t="s">
        <v>551</v>
      </c>
      <c r="AL39" s="954"/>
      <c r="AN39" s="802"/>
      <c r="BI39" s="972"/>
      <c r="BJ39" s="990" t="s">
        <v>550</v>
      </c>
      <c r="BK39" s="961"/>
      <c r="BL39" s="990" t="s">
        <v>551</v>
      </c>
      <c r="BM39" s="961"/>
    </row>
    <row r="40" spans="1:65" ht="11.4" thickBot="1">
      <c r="A40" s="437"/>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438"/>
      <c r="AC40" s="580"/>
      <c r="AD40" s="577" t="s">
        <v>550</v>
      </c>
      <c r="AE40" s="577" t="s">
        <v>551</v>
      </c>
      <c r="AH40" s="954"/>
      <c r="AI40" s="577" t="s">
        <v>67</v>
      </c>
      <c r="AJ40" s="577" t="s">
        <v>68</v>
      </c>
      <c r="AK40" s="577" t="s">
        <v>67</v>
      </c>
      <c r="AL40" s="577" t="s">
        <v>68</v>
      </c>
      <c r="AN40" s="802"/>
      <c r="BD40" s="136"/>
      <c r="BE40" s="105" t="s">
        <v>551</v>
      </c>
      <c r="BF40" s="265" t="s">
        <v>550</v>
      </c>
      <c r="BI40" s="973"/>
      <c r="BJ40" s="261" t="s">
        <v>67</v>
      </c>
      <c r="BK40" s="262" t="s">
        <v>68</v>
      </c>
      <c r="BL40" s="261" t="s">
        <v>67</v>
      </c>
      <c r="BM40" s="262" t="s">
        <v>68</v>
      </c>
    </row>
    <row r="41" spans="1:65" ht="11.4" thickBot="1">
      <c r="A41" s="437"/>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438"/>
      <c r="AC41" s="577" t="s">
        <v>69</v>
      </c>
      <c r="AD41" s="779">
        <f>BF41</f>
        <v>0.46753246753246752</v>
      </c>
      <c r="AE41" s="698">
        <f>BE41</f>
        <v>0.97560975609756095</v>
      </c>
      <c r="AH41" s="577" t="s">
        <v>63</v>
      </c>
      <c r="AI41" s="720">
        <f>BJ41</f>
        <v>77</v>
      </c>
      <c r="AJ41" s="720">
        <f>BK41</f>
        <v>36</v>
      </c>
      <c r="AK41" s="720">
        <f>BL41</f>
        <v>123</v>
      </c>
      <c r="AL41" s="720">
        <f>BM41</f>
        <v>120</v>
      </c>
      <c r="AN41" s="802"/>
      <c r="BD41" s="35" t="s">
        <v>69</v>
      </c>
      <c r="BE41" s="135">
        <f>+BM41/+BL41</f>
        <v>0.97560975609756095</v>
      </c>
      <c r="BF41" s="132">
        <f>+BK41/+BJ41</f>
        <v>0.46753246753246752</v>
      </c>
      <c r="BI41" s="39" t="s">
        <v>63</v>
      </c>
      <c r="BJ41" s="259">
        <f>+集計・資料①!EZ32</f>
        <v>77</v>
      </c>
      <c r="BK41" s="260">
        <f>+集計・資料①!FA32</f>
        <v>36</v>
      </c>
      <c r="BL41" s="259">
        <f>+集計・資料①!FB32</f>
        <v>123</v>
      </c>
      <c r="BM41" s="260">
        <f>+集計・資料①!FC32</f>
        <v>120</v>
      </c>
    </row>
    <row r="42" spans="1:65">
      <c r="A42" s="437"/>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438"/>
      <c r="AN42" s="802"/>
    </row>
    <row r="43" spans="1:65">
      <c r="A43" s="437"/>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438"/>
      <c r="AN43" s="802"/>
    </row>
    <row r="44" spans="1:65">
      <c r="A44" s="437"/>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438"/>
      <c r="AN44" s="802"/>
    </row>
    <row r="45" spans="1:65">
      <c r="A45" s="437"/>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438"/>
      <c r="AN45" s="802"/>
    </row>
    <row r="46" spans="1:65">
      <c r="A46" s="437"/>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438"/>
      <c r="AN46" s="802"/>
    </row>
    <row r="47" spans="1:65">
      <c r="A47" s="437"/>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438"/>
      <c r="AN47" s="802"/>
    </row>
    <row r="48" spans="1:65">
      <c r="A48" s="437"/>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438"/>
      <c r="AN48" s="802"/>
    </row>
    <row r="49" spans="1:40">
      <c r="A49" s="437"/>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438"/>
      <c r="AN49" s="802"/>
    </row>
    <row r="50" spans="1:40">
      <c r="A50" s="437"/>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438"/>
      <c r="AN50" s="802"/>
    </row>
    <row r="51" spans="1:40">
      <c r="A51" s="437"/>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438"/>
      <c r="AN51" s="802"/>
    </row>
    <row r="52" spans="1:40">
      <c r="A52" s="437"/>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438"/>
      <c r="AN52" s="802"/>
    </row>
    <row r="53" spans="1:40">
      <c r="A53" s="437"/>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438"/>
      <c r="AN53" s="802"/>
    </row>
    <row r="54" spans="1:40">
      <c r="A54" s="437"/>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438"/>
      <c r="AN54" s="802"/>
    </row>
    <row r="55" spans="1:40">
      <c r="A55" s="437"/>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438"/>
    </row>
    <row r="56" spans="1:40">
      <c r="A56" s="437"/>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438"/>
    </row>
    <row r="57" spans="1:40">
      <c r="A57" s="437"/>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438"/>
    </row>
    <row r="58" spans="1:40">
      <c r="A58" s="437"/>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438"/>
    </row>
    <row r="59" spans="1:40">
      <c r="A59" s="437"/>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438"/>
    </row>
    <row r="60" spans="1:40">
      <c r="A60" s="437"/>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438"/>
    </row>
    <row r="61" spans="1:40">
      <c r="A61" s="437"/>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438"/>
    </row>
    <row r="62" spans="1:40">
      <c r="A62" s="437"/>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438"/>
    </row>
    <row r="63" spans="1:40">
      <c r="A63" s="437"/>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438"/>
    </row>
    <row r="64" spans="1:40">
      <c r="A64" s="437"/>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438"/>
    </row>
    <row r="65" spans="1:27">
      <c r="A65" s="437"/>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438"/>
    </row>
    <row r="66" spans="1:27">
      <c r="A66" s="439"/>
      <c r="B66" s="440"/>
      <c r="C66" s="440"/>
      <c r="D66" s="440"/>
      <c r="E66" s="440"/>
      <c r="F66" s="440"/>
      <c r="G66" s="440"/>
      <c r="H66" s="440"/>
      <c r="I66" s="440"/>
      <c r="J66" s="440"/>
      <c r="K66" s="440"/>
      <c r="L66" s="440"/>
      <c r="M66" s="440"/>
      <c r="N66" s="440"/>
      <c r="O66" s="440"/>
      <c r="P66" s="440"/>
      <c r="Q66" s="440"/>
      <c r="R66" s="440"/>
      <c r="S66" s="440"/>
      <c r="T66" s="440"/>
      <c r="U66" s="440"/>
      <c r="V66" s="440"/>
      <c r="W66" s="440"/>
      <c r="X66" s="440"/>
      <c r="Y66" s="440"/>
      <c r="Z66" s="440"/>
      <c r="AA66" s="441"/>
    </row>
    <row r="67" spans="1:27"/>
  </sheetData>
  <mergeCells count="10">
    <mergeCell ref="B3:O14"/>
    <mergeCell ref="A1:B1"/>
    <mergeCell ref="BJ39:BK39"/>
    <mergeCell ref="BL39:BM39"/>
    <mergeCell ref="BI39:BI40"/>
    <mergeCell ref="V1:AA1"/>
    <mergeCell ref="AH39:AH40"/>
    <mergeCell ref="AI39:AJ39"/>
    <mergeCell ref="AK39:AL39"/>
    <mergeCell ref="AN16:AY28"/>
  </mergeCells>
  <phoneticPr fontId="4"/>
  <conditionalFormatting sqref="AD11:AD22">
    <cfRule type="top10" dxfId="38" priority="3" rank="3"/>
  </conditionalFormatting>
  <conditionalFormatting sqref="AZ12:AZ13">
    <cfRule type="top10" dxfId="37" priority="1" rank="1"/>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65" man="1"/>
    <brk id="54"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業種リスト!$A$2:$A$14</xm:f>
          </x14:formula1>
          <xm:sqref>AP6:AR6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000"/>
  </sheetPr>
  <dimension ref="A1:BH63"/>
  <sheetViews>
    <sheetView showGridLines="0" view="pageBreakPreview" zoomScaleNormal="100" zoomScaleSheetLayoutView="100" workbookViewId="0">
      <selection activeCell="AC2" sqref="AC2"/>
    </sheetView>
  </sheetViews>
  <sheetFormatPr defaultColWidth="10.33203125" defaultRowHeight="9.6"/>
  <cols>
    <col min="1" max="27" width="3.5546875" style="284" customWidth="1"/>
    <col min="28" max="28" width="1.6640625" style="284" customWidth="1"/>
    <col min="29" max="29" width="14.88671875" style="284" customWidth="1"/>
    <col min="30" max="31" width="6.6640625" style="284" customWidth="1"/>
    <col min="32" max="32" width="4.44140625" style="284" customWidth="1"/>
    <col min="33" max="33" width="14.88671875" style="284" customWidth="1"/>
    <col min="34" max="36" width="6.6640625" style="284" customWidth="1"/>
    <col min="37" max="37" width="15.88671875" style="338" bestFit="1" customWidth="1"/>
    <col min="38" max="38" width="7.109375" style="338" bestFit="1" customWidth="1"/>
    <col min="39" max="39" width="5.44140625" style="338" bestFit="1" customWidth="1"/>
    <col min="40" max="41" width="7.109375" style="338" bestFit="1" customWidth="1"/>
    <col min="42" max="42" width="8.33203125" style="338" bestFit="1" customWidth="1"/>
    <col min="43" max="43" width="5.44140625" style="338" bestFit="1" customWidth="1"/>
    <col min="44" max="51" width="5.44140625" style="338" customWidth="1"/>
    <col min="52" max="52" width="1.6640625" style="284" customWidth="1"/>
    <col min="53" max="53" width="14.88671875" style="284" customWidth="1"/>
    <col min="54" max="55" width="6.6640625" style="284" customWidth="1"/>
    <col min="56" max="56" width="1.6640625" style="284" customWidth="1"/>
    <col min="57" max="57" width="14.88671875" style="284" customWidth="1"/>
    <col min="58" max="60" width="6.6640625" style="284" customWidth="1"/>
    <col min="61" max="16384" width="10.33203125" style="284"/>
  </cols>
  <sheetData>
    <row r="1" spans="1:60" ht="21" customHeight="1" thickBot="1">
      <c r="A1" s="1000">
        <v>38</v>
      </c>
      <c r="B1" s="1000"/>
      <c r="C1" s="498" t="s">
        <v>118</v>
      </c>
      <c r="D1" s="498"/>
      <c r="E1" s="498"/>
      <c r="F1" s="498"/>
      <c r="G1" s="498"/>
      <c r="H1" s="498"/>
      <c r="I1" s="498"/>
      <c r="J1" s="498"/>
      <c r="K1" s="498"/>
      <c r="L1" s="498"/>
      <c r="M1" s="498"/>
      <c r="N1" s="498"/>
      <c r="O1" s="498"/>
      <c r="P1" s="498"/>
      <c r="Q1" s="498"/>
      <c r="R1" s="498"/>
      <c r="S1" s="498"/>
      <c r="T1" s="498"/>
      <c r="U1" s="498"/>
      <c r="V1" s="1001" t="s">
        <v>861</v>
      </c>
      <c r="W1" s="1002"/>
      <c r="X1" s="1002"/>
      <c r="Y1" s="1002"/>
      <c r="Z1" s="1002"/>
      <c r="AA1" s="1002"/>
      <c r="AC1" s="284" t="s">
        <v>954</v>
      </c>
      <c r="BA1" s="284" t="s">
        <v>263</v>
      </c>
    </row>
    <row r="3" spans="1:60" ht="10.5" customHeight="1">
      <c r="B3" s="930" t="s">
        <v>917</v>
      </c>
      <c r="C3" s="930"/>
      <c r="D3" s="930"/>
      <c r="E3" s="930"/>
      <c r="F3" s="930"/>
      <c r="G3" s="930"/>
      <c r="H3" s="930"/>
      <c r="I3" s="930"/>
      <c r="J3" s="930"/>
      <c r="K3" s="930"/>
      <c r="L3" s="930"/>
      <c r="M3" s="930"/>
      <c r="O3" s="293"/>
      <c r="P3" s="463"/>
      <c r="Q3" s="460"/>
      <c r="R3" s="460"/>
      <c r="S3" s="460"/>
      <c r="T3" s="460"/>
      <c r="U3" s="460"/>
      <c r="V3" s="460"/>
      <c r="W3" s="460"/>
      <c r="X3" s="460"/>
      <c r="Y3" s="460"/>
      <c r="Z3" s="460"/>
      <c r="AA3" s="461"/>
      <c r="AC3" s="28" t="s">
        <v>274</v>
      </c>
      <c r="AD3" s="28"/>
      <c r="AE3" s="28"/>
      <c r="AG3" s="28" t="s">
        <v>130</v>
      </c>
      <c r="AH3" s="28"/>
      <c r="AI3" s="28"/>
      <c r="AJ3" s="28"/>
      <c r="AL3" s="338" t="s">
        <v>670</v>
      </c>
      <c r="BA3" s="28" t="s">
        <v>202</v>
      </c>
      <c r="BB3" s="28"/>
      <c r="BC3" s="28"/>
      <c r="BE3" s="28" t="s">
        <v>130</v>
      </c>
      <c r="BF3" s="28"/>
      <c r="BG3" s="28"/>
      <c r="BH3" s="28"/>
    </row>
    <row r="4" spans="1:60" ht="11.25" customHeight="1" thickBot="1">
      <c r="B4" s="930"/>
      <c r="C4" s="930"/>
      <c r="D4" s="930"/>
      <c r="E4" s="930"/>
      <c r="F4" s="930"/>
      <c r="G4" s="930"/>
      <c r="H4" s="930"/>
      <c r="I4" s="930"/>
      <c r="J4" s="930"/>
      <c r="K4" s="930"/>
      <c r="L4" s="930"/>
      <c r="M4" s="930"/>
      <c r="O4" s="293"/>
      <c r="P4" s="463"/>
      <c r="Q4" s="293"/>
      <c r="R4" s="293"/>
      <c r="S4" s="293"/>
      <c r="T4" s="293"/>
      <c r="U4" s="293"/>
      <c r="V4" s="293"/>
      <c r="W4" s="293"/>
      <c r="X4" s="293"/>
      <c r="Y4" s="293"/>
      <c r="Z4" s="293"/>
      <c r="AA4" s="463"/>
      <c r="AC4" s="28"/>
      <c r="AD4" s="28"/>
      <c r="AE4" s="28"/>
      <c r="AG4" s="28"/>
      <c r="AH4" s="28"/>
      <c r="AI4" s="28"/>
      <c r="AJ4" s="28"/>
      <c r="AL4" s="338" t="str">
        <f>CONCATENATE("女性管理職について、「いる」と回答した事業所は全体で",TEXT(AD6,"0.0％"),"となった。")</f>
        <v>女性管理職について、「いる」と回答した事業所は全体で36.0%となった。</v>
      </c>
      <c r="BA4" s="28"/>
      <c r="BB4" s="28"/>
      <c r="BC4" s="28"/>
      <c r="BE4" s="28"/>
      <c r="BF4" s="28"/>
      <c r="BG4" s="28"/>
      <c r="BH4" s="28"/>
    </row>
    <row r="5" spans="1:60" ht="11.25" customHeight="1" thickBot="1">
      <c r="B5" s="930"/>
      <c r="C5" s="930"/>
      <c r="D5" s="930"/>
      <c r="E5" s="930"/>
      <c r="F5" s="930"/>
      <c r="G5" s="930"/>
      <c r="H5" s="930"/>
      <c r="I5" s="930"/>
      <c r="J5" s="930"/>
      <c r="K5" s="930"/>
      <c r="L5" s="930"/>
      <c r="M5" s="930"/>
      <c r="O5" s="293"/>
      <c r="P5" s="463"/>
      <c r="Q5" s="293"/>
      <c r="R5" s="293"/>
      <c r="S5" s="293"/>
      <c r="T5" s="293"/>
      <c r="U5" s="293"/>
      <c r="V5" s="293"/>
      <c r="W5" s="293"/>
      <c r="X5" s="293"/>
      <c r="Y5" s="293"/>
      <c r="Z5" s="293"/>
      <c r="AA5" s="463"/>
      <c r="AC5" s="580"/>
      <c r="AD5" s="577" t="s">
        <v>129</v>
      </c>
      <c r="AE5" s="577" t="s">
        <v>639</v>
      </c>
      <c r="AG5" s="580"/>
      <c r="AH5" s="577" t="s">
        <v>216</v>
      </c>
      <c r="AI5" s="577" t="s">
        <v>640</v>
      </c>
      <c r="AJ5" s="577" t="s">
        <v>556</v>
      </c>
      <c r="AL5" s="338" t="s">
        <v>671</v>
      </c>
      <c r="AN5" s="799" t="s">
        <v>672</v>
      </c>
      <c r="AO5" s="799" t="s">
        <v>673</v>
      </c>
      <c r="AP5" s="799" t="s">
        <v>674</v>
      </c>
      <c r="AQ5" s="338" t="s">
        <v>675</v>
      </c>
      <c r="BA5" s="136"/>
      <c r="BB5" s="30" t="s">
        <v>129</v>
      </c>
      <c r="BC5" s="32" t="s">
        <v>640</v>
      </c>
      <c r="BE5" s="136"/>
      <c r="BF5" s="30" t="s">
        <v>216</v>
      </c>
      <c r="BG5" s="45" t="s">
        <v>640</v>
      </c>
      <c r="BH5" s="244" t="s">
        <v>556</v>
      </c>
    </row>
    <row r="6" spans="1:60" ht="11.25" customHeight="1" thickBot="1">
      <c r="B6" s="930"/>
      <c r="C6" s="930"/>
      <c r="D6" s="930"/>
      <c r="E6" s="930"/>
      <c r="F6" s="930"/>
      <c r="G6" s="930"/>
      <c r="H6" s="930"/>
      <c r="I6" s="930"/>
      <c r="J6" s="930"/>
      <c r="K6" s="930"/>
      <c r="L6" s="930"/>
      <c r="M6" s="930"/>
      <c r="O6" s="293"/>
      <c r="P6" s="463"/>
      <c r="Q6" s="293"/>
      <c r="R6" s="293"/>
      <c r="S6" s="293"/>
      <c r="T6" s="293"/>
      <c r="U6" s="293"/>
      <c r="V6" s="293"/>
      <c r="W6" s="293"/>
      <c r="X6" s="293"/>
      <c r="Y6" s="293"/>
      <c r="Z6" s="293"/>
      <c r="AA6" s="463"/>
      <c r="AC6" s="577" t="s">
        <v>556</v>
      </c>
      <c r="AD6" s="698">
        <f>BB6</f>
        <v>0.36014298480786416</v>
      </c>
      <c r="AE6" s="698">
        <f>BC6</f>
        <v>0.63985701519213578</v>
      </c>
      <c r="AG6" s="577" t="s">
        <v>556</v>
      </c>
      <c r="AH6" s="706">
        <f>BF6</f>
        <v>403</v>
      </c>
      <c r="AI6" s="706">
        <f>BG6</f>
        <v>716</v>
      </c>
      <c r="AJ6" s="706">
        <f>BH6</f>
        <v>1119</v>
      </c>
      <c r="AL6" s="338" t="s">
        <v>776</v>
      </c>
      <c r="AN6" s="799" t="s">
        <v>695</v>
      </c>
      <c r="AO6" s="799" t="s">
        <v>694</v>
      </c>
      <c r="AP6" s="799"/>
      <c r="AQ6" s="338" t="s">
        <v>726</v>
      </c>
      <c r="BA6" s="33" t="s">
        <v>556</v>
      </c>
      <c r="BB6" s="132">
        <f>+BF6/+$BH6</f>
        <v>0.36014298480786416</v>
      </c>
      <c r="BC6" s="135">
        <f>+BG6/+$BH6</f>
        <v>0.63985701519213578</v>
      </c>
      <c r="BE6" s="33" t="s">
        <v>556</v>
      </c>
      <c r="BF6" s="40">
        <f>+集計・資料①!IW32</f>
        <v>403</v>
      </c>
      <c r="BG6" s="42">
        <f>+集計・資料①!IY32</f>
        <v>716</v>
      </c>
      <c r="BH6" s="43">
        <f>+SUM(BF6:BG6)</f>
        <v>1119</v>
      </c>
    </row>
    <row r="7" spans="1:60" ht="10.5" customHeight="1">
      <c r="B7" s="930"/>
      <c r="C7" s="930"/>
      <c r="D7" s="930"/>
      <c r="E7" s="930"/>
      <c r="F7" s="930"/>
      <c r="G7" s="930"/>
      <c r="H7" s="930"/>
      <c r="I7" s="930"/>
      <c r="J7" s="930"/>
      <c r="K7" s="930"/>
      <c r="L7" s="930"/>
      <c r="M7" s="930"/>
      <c r="O7" s="293"/>
      <c r="P7" s="463"/>
      <c r="Q7" s="293"/>
      <c r="R7" s="293"/>
      <c r="S7" s="293"/>
      <c r="T7" s="293"/>
      <c r="U7" s="293"/>
      <c r="V7" s="293"/>
      <c r="W7" s="293"/>
      <c r="X7" s="293"/>
      <c r="Y7" s="293"/>
      <c r="Z7" s="293"/>
      <c r="AA7" s="463"/>
      <c r="AG7" s="28"/>
      <c r="AH7" s="28"/>
      <c r="AI7" s="28"/>
      <c r="AJ7" s="28"/>
      <c r="AN7" s="799"/>
      <c r="AO7" s="799"/>
      <c r="AP7" s="799"/>
      <c r="BE7" s="28"/>
      <c r="BF7" s="28"/>
      <c r="BG7" s="28"/>
      <c r="BH7" s="28"/>
    </row>
    <row r="8" spans="1:60" ht="10.5" customHeight="1">
      <c r="B8" s="930"/>
      <c r="C8" s="930"/>
      <c r="D8" s="930"/>
      <c r="E8" s="930"/>
      <c r="F8" s="930"/>
      <c r="G8" s="930"/>
      <c r="H8" s="930"/>
      <c r="I8" s="930"/>
      <c r="J8" s="930"/>
      <c r="K8" s="930"/>
      <c r="L8" s="930"/>
      <c r="M8" s="930"/>
      <c r="O8" s="293"/>
      <c r="P8" s="463"/>
      <c r="Q8" s="293"/>
      <c r="R8" s="293"/>
      <c r="S8" s="293"/>
      <c r="T8" s="293"/>
      <c r="U8" s="293"/>
      <c r="V8" s="293"/>
      <c r="W8" s="293"/>
      <c r="X8" s="293"/>
      <c r="Y8" s="293"/>
      <c r="Z8" s="293"/>
      <c r="AA8" s="463"/>
      <c r="AC8" s="28" t="s">
        <v>203</v>
      </c>
      <c r="AD8" s="28"/>
      <c r="AE8" s="28"/>
      <c r="AG8" s="28" t="s">
        <v>74</v>
      </c>
      <c r="AH8" s="28"/>
      <c r="AI8" s="28"/>
      <c r="AJ8" s="28"/>
      <c r="AL8" s="338" t="str">
        <f>CONCATENATE(AL6,AN6,AO6,AP6,AQ6,AL7,AN7,AO7,AP7,AQ7)</f>
        <v>業種別では、全体的に「いない」との回答が多いが、「教育・学習支援業」「医療・福祉」で女性管理職がいる割合が高い。</v>
      </c>
      <c r="BA8" s="28" t="s">
        <v>203</v>
      </c>
      <c r="BB8" s="28"/>
      <c r="BC8" s="28"/>
      <c r="BE8" s="28" t="s">
        <v>74</v>
      </c>
      <c r="BF8" s="28"/>
      <c r="BG8" s="28"/>
      <c r="BH8" s="28"/>
    </row>
    <row r="9" spans="1:60" ht="11.25" customHeight="1" thickBot="1">
      <c r="B9" s="930"/>
      <c r="C9" s="930"/>
      <c r="D9" s="930"/>
      <c r="E9" s="930"/>
      <c r="F9" s="930"/>
      <c r="G9" s="930"/>
      <c r="H9" s="930"/>
      <c r="I9" s="930"/>
      <c r="J9" s="930"/>
      <c r="K9" s="930"/>
      <c r="L9" s="930"/>
      <c r="M9" s="930"/>
      <c r="O9" s="293"/>
      <c r="P9" s="463"/>
      <c r="Q9" s="293"/>
      <c r="R9" s="293"/>
      <c r="S9" s="293"/>
      <c r="T9" s="293"/>
      <c r="U9" s="293"/>
      <c r="V9" s="293"/>
      <c r="W9" s="293"/>
      <c r="X9" s="293"/>
      <c r="Y9" s="293"/>
      <c r="Z9" s="293"/>
      <c r="AA9" s="463"/>
      <c r="AC9" s="28"/>
      <c r="AD9" s="28"/>
      <c r="AE9" s="28"/>
      <c r="AG9" s="28"/>
      <c r="AH9" s="28"/>
      <c r="AI9" s="28"/>
      <c r="AJ9" s="28"/>
      <c r="AL9" s="338" t="s">
        <v>678</v>
      </c>
      <c r="BA9" s="28"/>
      <c r="BB9" s="28"/>
      <c r="BC9" s="28"/>
      <c r="BE9" s="28"/>
      <c r="BF9" s="28"/>
      <c r="BG9" s="28"/>
      <c r="BH9" s="28"/>
    </row>
    <row r="10" spans="1:60" ht="11.25" customHeight="1" thickBot="1">
      <c r="B10" s="930"/>
      <c r="C10" s="930"/>
      <c r="D10" s="930"/>
      <c r="E10" s="930"/>
      <c r="F10" s="930"/>
      <c r="G10" s="930"/>
      <c r="H10" s="930"/>
      <c r="I10" s="930"/>
      <c r="J10" s="930"/>
      <c r="K10" s="930"/>
      <c r="L10" s="930"/>
      <c r="M10" s="930"/>
      <c r="O10" s="293"/>
      <c r="P10" s="463"/>
      <c r="Q10" s="293"/>
      <c r="R10" s="293"/>
      <c r="S10" s="293"/>
      <c r="T10" s="293"/>
      <c r="U10" s="293"/>
      <c r="V10" s="293"/>
      <c r="W10" s="293"/>
      <c r="X10" s="293"/>
      <c r="Y10" s="293"/>
      <c r="Z10" s="293"/>
      <c r="AA10" s="463"/>
      <c r="AC10" s="577" t="s">
        <v>548</v>
      </c>
      <c r="AD10" s="577" t="s">
        <v>217</v>
      </c>
      <c r="AE10" s="577" t="s">
        <v>640</v>
      </c>
      <c r="AG10" s="577" t="s">
        <v>548</v>
      </c>
      <c r="AH10" s="577" t="s">
        <v>217</v>
      </c>
      <c r="AI10" s="577" t="s">
        <v>640</v>
      </c>
      <c r="AJ10" s="577" t="s">
        <v>556</v>
      </c>
      <c r="AL10" s="338" t="s">
        <v>727</v>
      </c>
      <c r="BA10" s="29" t="s">
        <v>548</v>
      </c>
      <c r="BB10" s="265" t="s">
        <v>217</v>
      </c>
      <c r="BC10" s="105" t="s">
        <v>640</v>
      </c>
      <c r="BE10" s="29" t="s">
        <v>548</v>
      </c>
      <c r="BF10" s="30" t="s">
        <v>217</v>
      </c>
      <c r="BG10" s="123" t="s">
        <v>640</v>
      </c>
      <c r="BH10" s="287" t="s">
        <v>556</v>
      </c>
    </row>
    <row r="11" spans="1:60" ht="10.5" customHeight="1">
      <c r="B11" s="930"/>
      <c r="C11" s="930"/>
      <c r="D11" s="930"/>
      <c r="E11" s="930"/>
      <c r="F11" s="930"/>
      <c r="G11" s="930"/>
      <c r="H11" s="930"/>
      <c r="I11" s="930"/>
      <c r="J11" s="930"/>
      <c r="K11" s="930"/>
      <c r="L11" s="930"/>
      <c r="M11" s="930"/>
      <c r="O11" s="293"/>
      <c r="P11" s="463"/>
      <c r="Q11" s="293"/>
      <c r="R11" s="293"/>
      <c r="S11" s="293"/>
      <c r="T11" s="293"/>
      <c r="U11" s="293"/>
      <c r="V11" s="293"/>
      <c r="W11" s="293"/>
      <c r="X11" s="293"/>
      <c r="Y11" s="293"/>
      <c r="Z11" s="293"/>
      <c r="AA11" s="463"/>
      <c r="AC11" s="575" t="s">
        <v>398</v>
      </c>
      <c r="AD11" s="698">
        <f>BB22</f>
        <v>0.32258064516129031</v>
      </c>
      <c r="AE11" s="698">
        <f>BC22</f>
        <v>0.67741935483870963</v>
      </c>
      <c r="AG11" s="575" t="s">
        <v>398</v>
      </c>
      <c r="AH11" s="706">
        <f>BF22</f>
        <v>70</v>
      </c>
      <c r="AI11" s="706">
        <f>BG22</f>
        <v>147</v>
      </c>
      <c r="AJ11" s="706">
        <f>BH22</f>
        <v>217</v>
      </c>
      <c r="BA11" s="8" t="s">
        <v>542</v>
      </c>
      <c r="BB11" s="98">
        <f t="shared" ref="BB11:BB22" si="0">+BF11/+$BH11</f>
        <v>0.34532374100719426</v>
      </c>
      <c r="BC11" s="75">
        <f t="shared" ref="BC11:BC21" si="1">+BG11/+$BH11</f>
        <v>0.65467625899280579</v>
      </c>
      <c r="BE11" s="8" t="s">
        <v>542</v>
      </c>
      <c r="BF11" s="50">
        <f>+集計・資料①!IW8</f>
        <v>48</v>
      </c>
      <c r="BG11" s="290">
        <f>+集計・資料①!IY8</f>
        <v>91</v>
      </c>
      <c r="BH11" s="255">
        <f t="shared" ref="BH11:BH23" si="2">+SUM(BF11:BG11)</f>
        <v>139</v>
      </c>
    </row>
    <row r="12" spans="1:60" ht="10.5" customHeight="1">
      <c r="B12" s="930"/>
      <c r="C12" s="930"/>
      <c r="D12" s="930"/>
      <c r="E12" s="930"/>
      <c r="F12" s="930"/>
      <c r="G12" s="930"/>
      <c r="H12" s="930"/>
      <c r="I12" s="930"/>
      <c r="J12" s="930"/>
      <c r="K12" s="930"/>
      <c r="L12" s="930"/>
      <c r="M12" s="930"/>
      <c r="O12" s="293"/>
      <c r="P12" s="463"/>
      <c r="Q12" s="293"/>
      <c r="R12" s="293"/>
      <c r="S12" s="293"/>
      <c r="T12" s="293"/>
      <c r="U12" s="293"/>
      <c r="V12" s="293"/>
      <c r="W12" s="293"/>
      <c r="X12" s="293"/>
      <c r="Y12" s="293"/>
      <c r="Z12" s="293"/>
      <c r="AA12" s="463"/>
      <c r="AC12" s="700" t="s">
        <v>399</v>
      </c>
      <c r="AD12" s="707">
        <f>BB21</f>
        <v>0.37179487179487181</v>
      </c>
      <c r="AE12" s="698">
        <f>BC21</f>
        <v>0.62820512820512819</v>
      </c>
      <c r="AG12" s="700" t="s">
        <v>399</v>
      </c>
      <c r="AH12" s="706">
        <f>BF21</f>
        <v>58</v>
      </c>
      <c r="AI12" s="706">
        <f>BG21</f>
        <v>98</v>
      </c>
      <c r="AJ12" s="706">
        <f>BH21</f>
        <v>156</v>
      </c>
      <c r="BA12" s="8" t="s">
        <v>543</v>
      </c>
      <c r="BB12" s="98">
        <f t="shared" si="0"/>
        <v>0.28676470588235292</v>
      </c>
      <c r="BC12" s="75">
        <f t="shared" si="1"/>
        <v>0.71323529411764708</v>
      </c>
      <c r="BE12" s="8" t="s">
        <v>543</v>
      </c>
      <c r="BF12" s="50">
        <f>+集計・資料①!IW10</f>
        <v>39</v>
      </c>
      <c r="BG12" s="290">
        <f>+集計・資料①!IY10</f>
        <v>97</v>
      </c>
      <c r="BH12" s="255">
        <f t="shared" si="2"/>
        <v>136</v>
      </c>
    </row>
    <row r="13" spans="1:60" ht="10.5" customHeight="1">
      <c r="B13" s="930"/>
      <c r="C13" s="930"/>
      <c r="D13" s="930"/>
      <c r="E13" s="930"/>
      <c r="F13" s="930"/>
      <c r="G13" s="930"/>
      <c r="H13" s="930"/>
      <c r="I13" s="930"/>
      <c r="J13" s="930"/>
      <c r="K13" s="930"/>
      <c r="L13" s="930"/>
      <c r="M13" s="930"/>
      <c r="O13" s="293"/>
      <c r="P13" s="463"/>
      <c r="Q13" s="293"/>
      <c r="R13" s="293"/>
      <c r="S13" s="293"/>
      <c r="T13" s="293"/>
      <c r="U13" s="293"/>
      <c r="V13" s="293"/>
      <c r="W13" s="293"/>
      <c r="X13" s="293"/>
      <c r="Y13" s="293"/>
      <c r="Z13" s="293"/>
      <c r="AA13" s="463"/>
      <c r="AC13" s="575" t="s">
        <v>400</v>
      </c>
      <c r="AD13" s="707">
        <f>BB20</f>
        <v>0.36363636363636365</v>
      </c>
      <c r="AE13" s="698">
        <f>BC20</f>
        <v>0.63636363636363635</v>
      </c>
      <c r="AG13" s="575" t="s">
        <v>400</v>
      </c>
      <c r="AH13" s="706">
        <f>BF20</f>
        <v>4</v>
      </c>
      <c r="AI13" s="706">
        <f>BG20</f>
        <v>7</v>
      </c>
      <c r="AJ13" s="706">
        <f>BH20</f>
        <v>11</v>
      </c>
      <c r="BA13" s="8" t="s">
        <v>541</v>
      </c>
      <c r="BB13" s="98">
        <f t="shared" si="0"/>
        <v>0.66666666666666663</v>
      </c>
      <c r="BC13" s="75">
        <f t="shared" si="1"/>
        <v>0.33333333333333331</v>
      </c>
      <c r="BE13" s="8" t="s">
        <v>541</v>
      </c>
      <c r="BF13" s="50">
        <f>+集計・資料①!IW12</f>
        <v>18</v>
      </c>
      <c r="BG13" s="290">
        <f>+集計・資料①!IY12</f>
        <v>9</v>
      </c>
      <c r="BH13" s="255">
        <f t="shared" si="2"/>
        <v>27</v>
      </c>
    </row>
    <row r="14" spans="1:60" ht="12" customHeight="1">
      <c r="B14" s="930"/>
      <c r="C14" s="930"/>
      <c r="D14" s="930"/>
      <c r="E14" s="930"/>
      <c r="F14" s="930"/>
      <c r="G14" s="930"/>
      <c r="H14" s="930"/>
      <c r="I14" s="930"/>
      <c r="J14" s="930"/>
      <c r="K14" s="930"/>
      <c r="L14" s="930"/>
      <c r="M14" s="930"/>
      <c r="O14" s="293"/>
      <c r="P14" s="463"/>
      <c r="Q14" s="293"/>
      <c r="R14" s="293"/>
      <c r="S14" s="293"/>
      <c r="T14" s="293"/>
      <c r="U14" s="293"/>
      <c r="V14" s="293"/>
      <c r="W14" s="293"/>
      <c r="X14" s="293"/>
      <c r="Y14" s="293"/>
      <c r="Z14" s="293"/>
      <c r="AA14" s="463"/>
      <c r="AC14" s="700" t="s">
        <v>401</v>
      </c>
      <c r="AD14" s="707">
        <f>BB19</f>
        <v>8.6956521739130432E-2</v>
      </c>
      <c r="AE14" s="698">
        <f>BC19</f>
        <v>0.91304347826086951</v>
      </c>
      <c r="AG14" s="700" t="s">
        <v>401</v>
      </c>
      <c r="AH14" s="706">
        <f>BF19</f>
        <v>2</v>
      </c>
      <c r="AI14" s="706">
        <f>BG19</f>
        <v>21</v>
      </c>
      <c r="AJ14" s="706">
        <f>BH19</f>
        <v>23</v>
      </c>
      <c r="AL14" s="800" t="s">
        <v>679</v>
      </c>
      <c r="AM14" s="801"/>
      <c r="AN14" s="801"/>
      <c r="AO14" s="801"/>
      <c r="AP14" s="801"/>
      <c r="AQ14" s="801"/>
      <c r="AR14" s="801"/>
      <c r="AS14" s="801"/>
      <c r="AT14" s="801"/>
      <c r="AU14" s="801"/>
      <c r="AV14" s="801"/>
      <c r="AW14" s="801"/>
      <c r="BA14" s="8" t="s">
        <v>540</v>
      </c>
      <c r="BB14" s="98">
        <f t="shared" si="0"/>
        <v>0.54838709677419351</v>
      </c>
      <c r="BC14" s="75">
        <f t="shared" si="1"/>
        <v>0.45161290322580644</v>
      </c>
      <c r="BE14" s="8" t="s">
        <v>540</v>
      </c>
      <c r="BF14" s="50">
        <f>+集計・資料①!IW14</f>
        <v>85</v>
      </c>
      <c r="BG14" s="290">
        <f>+集計・資料①!IY14</f>
        <v>70</v>
      </c>
      <c r="BH14" s="255">
        <f t="shared" si="2"/>
        <v>155</v>
      </c>
    </row>
    <row r="15" spans="1:60" ht="10.5" customHeight="1">
      <c r="B15" s="930"/>
      <c r="C15" s="930"/>
      <c r="D15" s="930"/>
      <c r="E15" s="930"/>
      <c r="F15" s="930"/>
      <c r="G15" s="930"/>
      <c r="H15" s="930"/>
      <c r="I15" s="930"/>
      <c r="J15" s="930"/>
      <c r="K15" s="930"/>
      <c r="L15" s="930"/>
      <c r="M15" s="930"/>
      <c r="O15" s="293"/>
      <c r="P15" s="463"/>
      <c r="Q15" s="465"/>
      <c r="R15" s="465"/>
      <c r="S15" s="465"/>
      <c r="T15" s="465"/>
      <c r="U15" s="465"/>
      <c r="V15" s="465"/>
      <c r="W15" s="465"/>
      <c r="X15" s="465"/>
      <c r="Y15" s="465"/>
      <c r="Z15" s="465"/>
      <c r="AA15" s="466"/>
      <c r="AC15" s="575" t="s">
        <v>402</v>
      </c>
      <c r="AD15" s="698">
        <f>BB18</f>
        <v>0.33519553072625696</v>
      </c>
      <c r="AE15" s="698">
        <f>BC18</f>
        <v>0.66480446927374304</v>
      </c>
      <c r="AG15" s="575" t="s">
        <v>402</v>
      </c>
      <c r="AH15" s="706">
        <f>BF18</f>
        <v>60</v>
      </c>
      <c r="AI15" s="706">
        <f>BG18</f>
        <v>119</v>
      </c>
      <c r="AJ15" s="706">
        <f>BH18</f>
        <v>179</v>
      </c>
      <c r="AL15" s="930" t="str">
        <f>CONCATENATE("　",AL4,CHAR(10),"　",AL8,CHAR(10),"　",AL10)</f>
        <v>　女性管理職について、「いる」と回答した事業所は全体で36.0%となった。
　業種別では、全体的に「いない」との回答が多いが、「教育・学習支援業」「医療・福祉」で女性管理職がいる割合が高い。
　規模別では、規模が大きい事業所ほど、女性管理職がいる割合が高い。</v>
      </c>
      <c r="AM15" s="930"/>
      <c r="AN15" s="930"/>
      <c r="AO15" s="930"/>
      <c r="AP15" s="930"/>
      <c r="AQ15" s="930"/>
      <c r="AR15" s="930"/>
      <c r="AS15" s="930"/>
      <c r="AT15" s="930"/>
      <c r="AU15" s="930"/>
      <c r="AV15" s="930"/>
      <c r="AW15" s="930"/>
      <c r="BA15" s="8" t="s">
        <v>539</v>
      </c>
      <c r="BB15" s="98">
        <f t="shared" si="0"/>
        <v>0.21951219512195122</v>
      </c>
      <c r="BC15" s="75">
        <f t="shared" si="1"/>
        <v>0.78048780487804881</v>
      </c>
      <c r="BE15" s="8" t="s">
        <v>539</v>
      </c>
      <c r="BF15" s="50">
        <f>+集計・資料①!IW16</f>
        <v>9</v>
      </c>
      <c r="BG15" s="290">
        <f>+集計・資料①!IY16</f>
        <v>32</v>
      </c>
      <c r="BH15" s="255">
        <f t="shared" si="2"/>
        <v>41</v>
      </c>
    </row>
    <row r="16" spans="1:60" ht="10.5" customHeight="1">
      <c r="AC16" s="700" t="s">
        <v>403</v>
      </c>
      <c r="AD16" s="707">
        <f>BB17</f>
        <v>0.4</v>
      </c>
      <c r="AE16" s="698">
        <f>BC17</f>
        <v>0.6</v>
      </c>
      <c r="AG16" s="700" t="s">
        <v>403</v>
      </c>
      <c r="AH16" s="706">
        <f>BF17</f>
        <v>8</v>
      </c>
      <c r="AI16" s="706">
        <f>BG17</f>
        <v>12</v>
      </c>
      <c r="AJ16" s="706">
        <f>BH17</f>
        <v>20</v>
      </c>
      <c r="AL16" s="930"/>
      <c r="AM16" s="930"/>
      <c r="AN16" s="930"/>
      <c r="AO16" s="930"/>
      <c r="AP16" s="930"/>
      <c r="AQ16" s="930"/>
      <c r="AR16" s="930"/>
      <c r="AS16" s="930"/>
      <c r="AT16" s="930"/>
      <c r="AU16" s="930"/>
      <c r="AV16" s="930"/>
      <c r="AW16" s="930"/>
      <c r="BA16" s="8" t="s">
        <v>544</v>
      </c>
      <c r="BB16" s="98">
        <f t="shared" si="0"/>
        <v>0.13333333333333333</v>
      </c>
      <c r="BC16" s="75">
        <f t="shared" si="1"/>
        <v>0.8666666666666667</v>
      </c>
      <c r="BE16" s="8" t="s">
        <v>544</v>
      </c>
      <c r="BF16" s="50">
        <f>+集計・資料①!IW18</f>
        <v>2</v>
      </c>
      <c r="BG16" s="290">
        <f>+集計・資料①!IY18</f>
        <v>13</v>
      </c>
      <c r="BH16" s="255">
        <f t="shared" si="2"/>
        <v>15</v>
      </c>
    </row>
    <row r="17" spans="1:60">
      <c r="A17" s="459"/>
      <c r="B17" s="460"/>
      <c r="C17" s="460"/>
      <c r="D17" s="460"/>
      <c r="E17" s="460"/>
      <c r="F17" s="460"/>
      <c r="G17" s="460"/>
      <c r="H17" s="460"/>
      <c r="I17" s="460"/>
      <c r="J17" s="460"/>
      <c r="K17" s="460"/>
      <c r="L17" s="460"/>
      <c r="M17" s="460"/>
      <c r="N17" s="460"/>
      <c r="O17" s="460"/>
      <c r="P17" s="460"/>
      <c r="Q17" s="460"/>
      <c r="R17" s="460"/>
      <c r="S17" s="460"/>
      <c r="T17" s="460"/>
      <c r="U17" s="460"/>
      <c r="V17" s="460"/>
      <c r="W17" s="460"/>
      <c r="X17" s="460"/>
      <c r="Y17" s="460"/>
      <c r="Z17" s="460"/>
      <c r="AA17" s="461"/>
      <c r="AC17" s="575" t="s">
        <v>404</v>
      </c>
      <c r="AD17" s="698">
        <f>BB16</f>
        <v>0.13333333333333333</v>
      </c>
      <c r="AE17" s="698">
        <f>BC16</f>
        <v>0.8666666666666667</v>
      </c>
      <c r="AG17" s="575" t="s">
        <v>404</v>
      </c>
      <c r="AH17" s="706">
        <f>BF16</f>
        <v>2</v>
      </c>
      <c r="AI17" s="706">
        <f>BG16</f>
        <v>13</v>
      </c>
      <c r="AJ17" s="706">
        <f>BH16</f>
        <v>15</v>
      </c>
      <c r="AL17" s="930"/>
      <c r="AM17" s="930"/>
      <c r="AN17" s="930"/>
      <c r="AO17" s="930"/>
      <c r="AP17" s="930"/>
      <c r="AQ17" s="930"/>
      <c r="AR17" s="930"/>
      <c r="AS17" s="930"/>
      <c r="AT17" s="930"/>
      <c r="AU17" s="930"/>
      <c r="AV17" s="930"/>
      <c r="AW17" s="930"/>
      <c r="BA17" s="8" t="s">
        <v>538</v>
      </c>
      <c r="BB17" s="98">
        <f t="shared" si="0"/>
        <v>0.4</v>
      </c>
      <c r="BC17" s="75">
        <f t="shared" si="1"/>
        <v>0.6</v>
      </c>
      <c r="BE17" s="8" t="s">
        <v>538</v>
      </c>
      <c r="BF17" s="50">
        <f>+集計・資料①!IW20</f>
        <v>8</v>
      </c>
      <c r="BG17" s="290">
        <f>+集計・資料①!IY20</f>
        <v>12</v>
      </c>
      <c r="BH17" s="255">
        <f t="shared" si="2"/>
        <v>20</v>
      </c>
    </row>
    <row r="18" spans="1:60">
      <c r="A18" s="462"/>
      <c r="B18" s="293"/>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463"/>
      <c r="AC18" s="700" t="s">
        <v>405</v>
      </c>
      <c r="AD18" s="707">
        <f>BB15</f>
        <v>0.21951219512195122</v>
      </c>
      <c r="AE18" s="698">
        <f>BC15</f>
        <v>0.78048780487804881</v>
      </c>
      <c r="AG18" s="700" t="s">
        <v>405</v>
      </c>
      <c r="AH18" s="706">
        <f>BF15</f>
        <v>9</v>
      </c>
      <c r="AI18" s="706">
        <f>BG15</f>
        <v>32</v>
      </c>
      <c r="AJ18" s="706">
        <f>BH15</f>
        <v>41</v>
      </c>
      <c r="AL18" s="930"/>
      <c r="AM18" s="930"/>
      <c r="AN18" s="930"/>
      <c r="AO18" s="930"/>
      <c r="AP18" s="930"/>
      <c r="AQ18" s="930"/>
      <c r="AR18" s="930"/>
      <c r="AS18" s="930"/>
      <c r="AT18" s="930"/>
      <c r="AU18" s="930"/>
      <c r="AV18" s="930"/>
      <c r="AW18" s="930"/>
      <c r="BA18" s="8" t="s">
        <v>537</v>
      </c>
      <c r="BB18" s="98">
        <f t="shared" si="0"/>
        <v>0.33519553072625696</v>
      </c>
      <c r="BC18" s="75">
        <f t="shared" si="1"/>
        <v>0.66480446927374304</v>
      </c>
      <c r="BE18" s="8" t="s">
        <v>537</v>
      </c>
      <c r="BF18" s="50">
        <f>+集計・資料①!IW22</f>
        <v>60</v>
      </c>
      <c r="BG18" s="290">
        <f>+集計・資料①!IY22</f>
        <v>119</v>
      </c>
      <c r="BH18" s="255">
        <f t="shared" si="2"/>
        <v>179</v>
      </c>
    </row>
    <row r="19" spans="1:60">
      <c r="A19" s="462"/>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463"/>
      <c r="AC19" s="575" t="s">
        <v>406</v>
      </c>
      <c r="AD19" s="779">
        <f>BB14</f>
        <v>0.54838709677419351</v>
      </c>
      <c r="AE19" s="698">
        <f>BC14</f>
        <v>0.45161290322580644</v>
      </c>
      <c r="AG19" s="575" t="s">
        <v>406</v>
      </c>
      <c r="AH19" s="706">
        <f>BF14</f>
        <v>85</v>
      </c>
      <c r="AI19" s="706">
        <f>BG14</f>
        <v>70</v>
      </c>
      <c r="AJ19" s="706">
        <f>BH14</f>
        <v>155</v>
      </c>
      <c r="AL19" s="930"/>
      <c r="AM19" s="930"/>
      <c r="AN19" s="930"/>
      <c r="AO19" s="930"/>
      <c r="AP19" s="930"/>
      <c r="AQ19" s="930"/>
      <c r="AR19" s="930"/>
      <c r="AS19" s="930"/>
      <c r="AT19" s="930"/>
      <c r="AU19" s="930"/>
      <c r="AV19" s="930"/>
      <c r="AW19" s="930"/>
      <c r="BA19" s="8" t="s">
        <v>536</v>
      </c>
      <c r="BB19" s="98">
        <f t="shared" si="0"/>
        <v>8.6956521739130432E-2</v>
      </c>
      <c r="BC19" s="75">
        <f t="shared" si="1"/>
        <v>0.91304347826086951</v>
      </c>
      <c r="BE19" s="8" t="s">
        <v>536</v>
      </c>
      <c r="BF19" s="50">
        <f>+集計・資料①!IW24</f>
        <v>2</v>
      </c>
      <c r="BG19" s="290">
        <f>+集計・資料①!IY24</f>
        <v>21</v>
      </c>
      <c r="BH19" s="255">
        <f t="shared" si="2"/>
        <v>23</v>
      </c>
    </row>
    <row r="20" spans="1:60">
      <c r="A20" s="462"/>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463"/>
      <c r="AC20" s="700" t="s">
        <v>407</v>
      </c>
      <c r="AD20" s="779">
        <f>BB13</f>
        <v>0.66666666666666663</v>
      </c>
      <c r="AE20" s="698">
        <f>BC13</f>
        <v>0.33333333333333331</v>
      </c>
      <c r="AG20" s="700" t="s">
        <v>407</v>
      </c>
      <c r="AH20" s="706">
        <f>BF13</f>
        <v>18</v>
      </c>
      <c r="AI20" s="706">
        <f>BG13</f>
        <v>9</v>
      </c>
      <c r="AJ20" s="706">
        <f>BH13</f>
        <v>27</v>
      </c>
      <c r="AL20" s="930"/>
      <c r="AM20" s="930"/>
      <c r="AN20" s="930"/>
      <c r="AO20" s="930"/>
      <c r="AP20" s="930"/>
      <c r="AQ20" s="930"/>
      <c r="AR20" s="930"/>
      <c r="AS20" s="930"/>
      <c r="AT20" s="930"/>
      <c r="AU20" s="930"/>
      <c r="AV20" s="930"/>
      <c r="AW20" s="930"/>
      <c r="BA20" s="8" t="s">
        <v>535</v>
      </c>
      <c r="BB20" s="295">
        <f t="shared" si="0"/>
        <v>0.36363636363636365</v>
      </c>
      <c r="BC20" s="297">
        <f t="shared" si="1"/>
        <v>0.63636363636363635</v>
      </c>
      <c r="BE20" s="8" t="s">
        <v>535</v>
      </c>
      <c r="BF20" s="50">
        <f>+集計・資料①!IW26</f>
        <v>4</v>
      </c>
      <c r="BG20" s="290">
        <f>+集計・資料①!IY26</f>
        <v>7</v>
      </c>
      <c r="BH20" s="255">
        <f t="shared" si="2"/>
        <v>11</v>
      </c>
    </row>
    <row r="21" spans="1:60">
      <c r="A21" s="462"/>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463"/>
      <c r="AC21" s="575" t="s">
        <v>408</v>
      </c>
      <c r="AD21" s="707">
        <f>BB12</f>
        <v>0.28676470588235292</v>
      </c>
      <c r="AE21" s="698">
        <f>BC12</f>
        <v>0.71323529411764708</v>
      </c>
      <c r="AG21" s="575" t="s">
        <v>408</v>
      </c>
      <c r="AH21" s="706">
        <f>BF12</f>
        <v>39</v>
      </c>
      <c r="AI21" s="706">
        <f>BG12</f>
        <v>97</v>
      </c>
      <c r="AJ21" s="706">
        <f>BH12</f>
        <v>136</v>
      </c>
      <c r="AL21" s="930"/>
      <c r="AM21" s="930"/>
      <c r="AN21" s="930"/>
      <c r="AO21" s="930"/>
      <c r="AP21" s="930"/>
      <c r="AQ21" s="930"/>
      <c r="AR21" s="930"/>
      <c r="AS21" s="930"/>
      <c r="AT21" s="930"/>
      <c r="AU21" s="930"/>
      <c r="AV21" s="930"/>
      <c r="AW21" s="930"/>
      <c r="BA21" s="17" t="s">
        <v>545</v>
      </c>
      <c r="BB21" s="98">
        <f t="shared" si="0"/>
        <v>0.37179487179487181</v>
      </c>
      <c r="BC21" s="75">
        <f t="shared" si="1"/>
        <v>0.62820512820512819</v>
      </c>
      <c r="BE21" s="17" t="s">
        <v>545</v>
      </c>
      <c r="BF21" s="50">
        <f>+集計・資料①!IW28</f>
        <v>58</v>
      </c>
      <c r="BG21" s="290">
        <f>+集計・資料①!IY28</f>
        <v>98</v>
      </c>
      <c r="BH21" s="255">
        <f t="shared" si="2"/>
        <v>156</v>
      </c>
    </row>
    <row r="22" spans="1:60" ht="10.199999999999999" thickBot="1">
      <c r="A22" s="462"/>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463"/>
      <c r="AC22" s="700" t="s">
        <v>409</v>
      </c>
      <c r="AD22" s="698">
        <f>BB11</f>
        <v>0.34532374100719426</v>
      </c>
      <c r="AE22" s="698">
        <f>BC11</f>
        <v>0.65467625899280579</v>
      </c>
      <c r="AG22" s="700" t="s">
        <v>409</v>
      </c>
      <c r="AH22" s="706">
        <f>BF11</f>
        <v>48</v>
      </c>
      <c r="AI22" s="706">
        <f>BG11</f>
        <v>91</v>
      </c>
      <c r="AJ22" s="706">
        <f>BH11</f>
        <v>139</v>
      </c>
      <c r="AL22" s="930"/>
      <c r="AM22" s="930"/>
      <c r="AN22" s="930"/>
      <c r="AO22" s="930"/>
      <c r="AP22" s="930"/>
      <c r="AQ22" s="930"/>
      <c r="AR22" s="930"/>
      <c r="AS22" s="930"/>
      <c r="AT22" s="930"/>
      <c r="AU22" s="930"/>
      <c r="AV22" s="930"/>
      <c r="AW22" s="930"/>
      <c r="BA22" s="11" t="s">
        <v>546</v>
      </c>
      <c r="BB22" s="57">
        <f t="shared" si="0"/>
        <v>0.32258064516129031</v>
      </c>
      <c r="BC22" s="59">
        <f>+BG22/+$BH22</f>
        <v>0.67741935483870963</v>
      </c>
      <c r="BE22" s="9" t="s">
        <v>546</v>
      </c>
      <c r="BF22" s="60">
        <f>+集計・資料①!IW30</f>
        <v>70</v>
      </c>
      <c r="BG22" s="291">
        <f>+集計・資料①!IY30</f>
        <v>147</v>
      </c>
      <c r="BH22" s="263">
        <f t="shared" si="2"/>
        <v>217</v>
      </c>
    </row>
    <row r="23" spans="1:60" ht="10.199999999999999" thickBot="1">
      <c r="A23" s="462"/>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463"/>
      <c r="AG23" s="577" t="s">
        <v>554</v>
      </c>
      <c r="AH23" s="721">
        <f>SUM(AH11:AH22)</f>
        <v>403</v>
      </c>
      <c r="AI23" s="721">
        <f>SUM(AI11:AI22)</f>
        <v>716</v>
      </c>
      <c r="AJ23" s="721">
        <f>SUM(AJ11:AJ22)</f>
        <v>1119</v>
      </c>
      <c r="AL23" s="930"/>
      <c r="AM23" s="930"/>
      <c r="AN23" s="930"/>
      <c r="AO23" s="930"/>
      <c r="AP23" s="930"/>
      <c r="AQ23" s="930"/>
      <c r="AR23" s="930"/>
      <c r="AS23" s="930"/>
      <c r="AT23" s="930"/>
      <c r="AU23" s="930"/>
      <c r="AV23" s="930"/>
      <c r="AW23" s="930"/>
      <c r="BE23" s="35" t="s">
        <v>554</v>
      </c>
      <c r="BF23" s="288">
        <f>+SUM(BF11:BF22)</f>
        <v>403</v>
      </c>
      <c r="BG23" s="292">
        <f>+SUM(BG11:BG22)</f>
        <v>716</v>
      </c>
      <c r="BH23" s="264">
        <f t="shared" si="2"/>
        <v>1119</v>
      </c>
    </row>
    <row r="24" spans="1:60">
      <c r="A24" s="462"/>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463"/>
      <c r="AG24" s="256"/>
      <c r="AH24" s="28"/>
      <c r="AI24" s="28"/>
      <c r="AJ24" s="28"/>
      <c r="AL24" s="930"/>
      <c r="AM24" s="930"/>
      <c r="AN24" s="930"/>
      <c r="AO24" s="930"/>
      <c r="AP24" s="930"/>
      <c r="AQ24" s="930"/>
      <c r="AR24" s="930"/>
      <c r="AS24" s="930"/>
      <c r="AT24" s="930"/>
      <c r="AU24" s="930"/>
      <c r="AV24" s="930"/>
      <c r="AW24" s="930"/>
      <c r="BE24" s="256"/>
      <c r="BF24" s="28"/>
      <c r="BG24" s="28"/>
      <c r="BH24" s="28"/>
    </row>
    <row r="25" spans="1:60">
      <c r="A25" s="462"/>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463"/>
      <c r="AC25" s="28" t="s">
        <v>204</v>
      </c>
      <c r="AD25" s="257"/>
      <c r="AE25" s="257"/>
      <c r="AG25" s="28" t="s">
        <v>75</v>
      </c>
      <c r="AH25" s="257"/>
      <c r="AI25" s="257"/>
      <c r="AJ25" s="28"/>
      <c r="AL25" s="930"/>
      <c r="AM25" s="930"/>
      <c r="AN25" s="930"/>
      <c r="AO25" s="930"/>
      <c r="AP25" s="930"/>
      <c r="AQ25" s="930"/>
      <c r="AR25" s="930"/>
      <c r="AS25" s="930"/>
      <c r="AT25" s="930"/>
      <c r="AU25" s="930"/>
      <c r="AV25" s="930"/>
      <c r="AW25" s="930"/>
      <c r="BA25" s="28" t="s">
        <v>204</v>
      </c>
      <c r="BB25" s="257"/>
      <c r="BC25" s="257"/>
      <c r="BE25" s="28" t="s">
        <v>75</v>
      </c>
      <c r="BF25" s="257"/>
      <c r="BG25" s="257"/>
      <c r="BH25" s="28"/>
    </row>
    <row r="26" spans="1:60" ht="10.199999999999999" thickBot="1">
      <c r="A26" s="462"/>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463"/>
      <c r="AC26" s="256"/>
      <c r="AD26" s="257"/>
      <c r="AE26" s="257"/>
      <c r="AG26" s="256"/>
      <c r="AH26" s="257"/>
      <c r="AI26" s="257"/>
      <c r="AJ26" s="28"/>
      <c r="AL26" s="930"/>
      <c r="AM26" s="930"/>
      <c r="AN26" s="930"/>
      <c r="AO26" s="930"/>
      <c r="AP26" s="930"/>
      <c r="AQ26" s="930"/>
      <c r="AR26" s="930"/>
      <c r="AS26" s="930"/>
      <c r="AT26" s="930"/>
      <c r="AU26" s="930"/>
      <c r="AV26" s="930"/>
      <c r="AW26" s="930"/>
      <c r="BA26" s="256"/>
      <c r="BB26" s="257"/>
      <c r="BC26" s="257"/>
      <c r="BE26" s="256"/>
      <c r="BF26" s="257"/>
      <c r="BG26" s="257"/>
      <c r="BH26" s="28"/>
    </row>
    <row r="27" spans="1:60" ht="10.199999999999999" thickBot="1">
      <c r="A27" s="462"/>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463"/>
      <c r="AC27" s="577" t="s">
        <v>8</v>
      </c>
      <c r="AD27" s="577" t="s">
        <v>218</v>
      </c>
      <c r="AE27" s="577" t="s">
        <v>640</v>
      </c>
      <c r="AG27" s="577" t="s">
        <v>8</v>
      </c>
      <c r="AH27" s="577" t="s">
        <v>218</v>
      </c>
      <c r="AI27" s="577" t="s">
        <v>641</v>
      </c>
      <c r="AJ27" s="577" t="s">
        <v>556</v>
      </c>
      <c r="AL27" s="930"/>
      <c r="AM27" s="930"/>
      <c r="AN27" s="930"/>
      <c r="AO27" s="930"/>
      <c r="AP27" s="930"/>
      <c r="AQ27" s="930"/>
      <c r="AR27" s="930"/>
      <c r="AS27" s="930"/>
      <c r="AT27" s="930"/>
      <c r="AU27" s="930"/>
      <c r="AV27" s="930"/>
      <c r="AW27" s="930"/>
      <c r="BA27" s="33" t="s">
        <v>8</v>
      </c>
      <c r="BB27" s="265" t="s">
        <v>218</v>
      </c>
      <c r="BC27" s="105" t="s">
        <v>640</v>
      </c>
      <c r="BE27" s="33" t="s">
        <v>8</v>
      </c>
      <c r="BF27" s="30" t="s">
        <v>218</v>
      </c>
      <c r="BG27" s="45" t="s">
        <v>641</v>
      </c>
      <c r="BH27" s="244" t="s">
        <v>556</v>
      </c>
    </row>
    <row r="28" spans="1:60">
      <c r="A28" s="462"/>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463"/>
      <c r="AC28" s="579" t="s">
        <v>410</v>
      </c>
      <c r="AD28" s="707">
        <f>BB33</f>
        <v>0.23444976076555024</v>
      </c>
      <c r="AE28" s="698">
        <f>BC33</f>
        <v>0.76555023923444976</v>
      </c>
      <c r="AG28" s="579" t="s">
        <v>410</v>
      </c>
      <c r="AH28" s="706">
        <f>BF33</f>
        <v>49</v>
      </c>
      <c r="AI28" s="706">
        <f>BG33</f>
        <v>160</v>
      </c>
      <c r="AJ28" s="706">
        <f>BH33</f>
        <v>209</v>
      </c>
      <c r="BA28" s="108" t="s">
        <v>553</v>
      </c>
      <c r="BB28" s="92">
        <f t="shared" ref="BB28:BC33" si="3">+BF28/+$BH28</f>
        <v>0.875</v>
      </c>
      <c r="BC28" s="93">
        <f t="shared" si="3"/>
        <v>0.125</v>
      </c>
      <c r="BE28" s="69" t="s">
        <v>553</v>
      </c>
      <c r="BF28" s="50">
        <f>+集計・資料①!IW40</f>
        <v>14</v>
      </c>
      <c r="BG28" s="109">
        <f>+集計・資料①!IY40</f>
        <v>2</v>
      </c>
      <c r="BH28" s="150">
        <f>+SUM(BF28:BG28)</f>
        <v>16</v>
      </c>
    </row>
    <row r="29" spans="1:60">
      <c r="A29" s="462"/>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463"/>
      <c r="AC29" s="579" t="s">
        <v>411</v>
      </c>
      <c r="AD29" s="707">
        <f>BB32</f>
        <v>0.30653266331658291</v>
      </c>
      <c r="AE29" s="698">
        <f>BC32</f>
        <v>0.69346733668341709</v>
      </c>
      <c r="AG29" s="579" t="s">
        <v>411</v>
      </c>
      <c r="AH29" s="706">
        <f>BF32</f>
        <v>122</v>
      </c>
      <c r="AI29" s="706">
        <f>BG32</f>
        <v>276</v>
      </c>
      <c r="AJ29" s="706">
        <f>BH32</f>
        <v>398</v>
      </c>
      <c r="BA29" s="110" t="s">
        <v>427</v>
      </c>
      <c r="BB29" s="98">
        <f t="shared" si="3"/>
        <v>0.51851851851851849</v>
      </c>
      <c r="BC29" s="75">
        <f t="shared" si="3"/>
        <v>0.48148148148148145</v>
      </c>
      <c r="BE29" s="72" t="s">
        <v>427</v>
      </c>
      <c r="BF29" s="50">
        <f>+集計・資料①!IW42</f>
        <v>14</v>
      </c>
      <c r="BG29" s="109">
        <f>+集計・資料①!IY42</f>
        <v>13</v>
      </c>
      <c r="BH29" s="56">
        <f t="shared" ref="BH29:BH34" si="4">+SUM(BF29:BG29)</f>
        <v>27</v>
      </c>
    </row>
    <row r="30" spans="1:60">
      <c r="A30" s="462"/>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463"/>
      <c r="AC30" s="579" t="s">
        <v>412</v>
      </c>
      <c r="AD30" s="707">
        <f>BB31</f>
        <v>0.41298701298701301</v>
      </c>
      <c r="AE30" s="698">
        <f>BC31</f>
        <v>0.58701298701298699</v>
      </c>
      <c r="AG30" s="579" t="s">
        <v>412</v>
      </c>
      <c r="AH30" s="706">
        <f>BF31</f>
        <v>159</v>
      </c>
      <c r="AI30" s="706">
        <f>BG31</f>
        <v>226</v>
      </c>
      <c r="AJ30" s="706">
        <f>BH31</f>
        <v>385</v>
      </c>
      <c r="BA30" s="110" t="s">
        <v>428</v>
      </c>
      <c r="BB30" s="98">
        <f t="shared" si="3"/>
        <v>0.5357142857142857</v>
      </c>
      <c r="BC30" s="75">
        <f t="shared" si="3"/>
        <v>0.4642857142857143</v>
      </c>
      <c r="BE30" s="72" t="s">
        <v>428</v>
      </c>
      <c r="BF30" s="50">
        <f>+集計・資料①!IW44</f>
        <v>45</v>
      </c>
      <c r="BG30" s="109">
        <f>+集計・資料①!IY44</f>
        <v>39</v>
      </c>
      <c r="BH30" s="56">
        <f t="shared" si="4"/>
        <v>84</v>
      </c>
    </row>
    <row r="31" spans="1:60">
      <c r="A31" s="462"/>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463"/>
      <c r="AC31" s="579" t="s">
        <v>413</v>
      </c>
      <c r="AD31" s="707">
        <f>BB30</f>
        <v>0.5357142857142857</v>
      </c>
      <c r="AE31" s="698">
        <f>BC30</f>
        <v>0.4642857142857143</v>
      </c>
      <c r="AG31" s="579" t="s">
        <v>413</v>
      </c>
      <c r="AH31" s="706">
        <f>BF30</f>
        <v>45</v>
      </c>
      <c r="AI31" s="706">
        <f>BG30</f>
        <v>39</v>
      </c>
      <c r="AJ31" s="706">
        <f>BH30</f>
        <v>84</v>
      </c>
      <c r="BA31" s="110" t="s">
        <v>429</v>
      </c>
      <c r="BB31" s="98">
        <f t="shared" si="3"/>
        <v>0.41298701298701301</v>
      </c>
      <c r="BC31" s="75">
        <f t="shared" si="3"/>
        <v>0.58701298701298699</v>
      </c>
      <c r="BE31" s="72" t="s">
        <v>429</v>
      </c>
      <c r="BF31" s="50">
        <f>+集計・資料①!IW46</f>
        <v>159</v>
      </c>
      <c r="BG31" s="109">
        <f>+集計・資料①!IY46</f>
        <v>226</v>
      </c>
      <c r="BH31" s="56">
        <f t="shared" si="4"/>
        <v>385</v>
      </c>
    </row>
    <row r="32" spans="1:60">
      <c r="A32" s="462"/>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463"/>
      <c r="AC32" s="579" t="s">
        <v>414</v>
      </c>
      <c r="AD32" s="707">
        <f>BB29</f>
        <v>0.51851851851851849</v>
      </c>
      <c r="AE32" s="698">
        <f>BC29</f>
        <v>0.48148148148148145</v>
      </c>
      <c r="AG32" s="579" t="s">
        <v>414</v>
      </c>
      <c r="AH32" s="706">
        <f>BF29</f>
        <v>14</v>
      </c>
      <c r="AI32" s="706">
        <f>BG29</f>
        <v>13</v>
      </c>
      <c r="AJ32" s="706">
        <f>BH29</f>
        <v>27</v>
      </c>
      <c r="BA32" s="110" t="s">
        <v>430</v>
      </c>
      <c r="BB32" s="98">
        <f t="shared" si="3"/>
        <v>0.30653266331658291</v>
      </c>
      <c r="BC32" s="75">
        <f t="shared" si="3"/>
        <v>0.69346733668341709</v>
      </c>
      <c r="BE32" s="72" t="s">
        <v>430</v>
      </c>
      <c r="BF32" s="50">
        <f>+集計・資料①!IW48</f>
        <v>122</v>
      </c>
      <c r="BG32" s="109">
        <f>+集計・資料①!IY48</f>
        <v>276</v>
      </c>
      <c r="BH32" s="56">
        <f t="shared" si="4"/>
        <v>398</v>
      </c>
    </row>
    <row r="33" spans="1:60" ht="10.199999999999999" thickBot="1">
      <c r="A33" s="462"/>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463"/>
      <c r="AC33" s="579" t="s">
        <v>415</v>
      </c>
      <c r="AD33" s="707">
        <f>BB28</f>
        <v>0.875</v>
      </c>
      <c r="AE33" s="698">
        <f>BC28</f>
        <v>0.125</v>
      </c>
      <c r="AG33" s="579" t="s">
        <v>415</v>
      </c>
      <c r="AH33" s="706">
        <f>BF28</f>
        <v>14</v>
      </c>
      <c r="AI33" s="706">
        <f>BG28</f>
        <v>2</v>
      </c>
      <c r="AJ33" s="706">
        <f>BH28</f>
        <v>16</v>
      </c>
      <c r="BA33" s="131" t="s">
        <v>431</v>
      </c>
      <c r="BB33" s="57">
        <f t="shared" si="3"/>
        <v>0.23444976076555024</v>
      </c>
      <c r="BC33" s="59">
        <f t="shared" si="3"/>
        <v>0.76555023923444976</v>
      </c>
      <c r="BE33" s="81" t="s">
        <v>431</v>
      </c>
      <c r="BF33" s="60">
        <f>+集計・資料①!IW50</f>
        <v>49</v>
      </c>
      <c r="BG33" s="139">
        <f>+集計・資料①!IY50</f>
        <v>160</v>
      </c>
      <c r="BH33" s="63">
        <f t="shared" si="4"/>
        <v>209</v>
      </c>
    </row>
    <row r="34" spans="1:60" ht="10.199999999999999" thickBot="1">
      <c r="A34" s="462"/>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463"/>
      <c r="AG34" s="577" t="s">
        <v>554</v>
      </c>
      <c r="AH34" s="706">
        <f>SUM(AH28:AH33)</f>
        <v>403</v>
      </c>
      <c r="AI34" s="706">
        <f>SUM(AI28:AI33)</f>
        <v>716</v>
      </c>
      <c r="AJ34" s="706">
        <f>SUM(AJ28:AJ33)</f>
        <v>1119</v>
      </c>
      <c r="BE34" s="39" t="s">
        <v>554</v>
      </c>
      <c r="BF34" s="103">
        <f>+集計・資料①!IW52</f>
        <v>403</v>
      </c>
      <c r="BG34" s="66">
        <f>+集計・資料①!IY52</f>
        <v>716</v>
      </c>
      <c r="BH34" s="67">
        <f t="shared" si="4"/>
        <v>1119</v>
      </c>
    </row>
    <row r="35" spans="1:60">
      <c r="A35" s="462"/>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463"/>
      <c r="AH35" s="710"/>
      <c r="AI35" s="710"/>
      <c r="BF35" s="130"/>
      <c r="BG35" s="130"/>
    </row>
    <row r="36" spans="1:60">
      <c r="A36" s="462"/>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463"/>
      <c r="AH36" s="293"/>
      <c r="AI36" s="293"/>
      <c r="AK36" s="802"/>
      <c r="BF36" s="293"/>
      <c r="BG36" s="293"/>
    </row>
    <row r="37" spans="1:60">
      <c r="A37" s="462"/>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463"/>
      <c r="AH37" s="710"/>
      <c r="AI37" s="710"/>
      <c r="AK37" s="803"/>
      <c r="BF37" s="130"/>
      <c r="BG37" s="130"/>
    </row>
    <row r="38" spans="1:60">
      <c r="A38" s="462"/>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463"/>
      <c r="AH38" s="293"/>
      <c r="AI38" s="293"/>
      <c r="AK38" s="802"/>
      <c r="BF38" s="293"/>
      <c r="BG38" s="293"/>
    </row>
    <row r="39" spans="1:60">
      <c r="A39" s="462"/>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463"/>
      <c r="AH39" s="710"/>
      <c r="AI39" s="710"/>
      <c r="AK39" s="803"/>
      <c r="BF39" s="130"/>
      <c r="BG39" s="130"/>
    </row>
    <row r="40" spans="1:60">
      <c r="A40" s="462"/>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463"/>
      <c r="AH40" s="293"/>
      <c r="AI40" s="293"/>
      <c r="AK40" s="802"/>
      <c r="BF40" s="293"/>
      <c r="BG40" s="293"/>
    </row>
    <row r="41" spans="1:60">
      <c r="A41" s="462"/>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463"/>
      <c r="AH41" s="710"/>
      <c r="AI41" s="710"/>
      <c r="AK41" s="803"/>
      <c r="BF41" s="130"/>
      <c r="BG41" s="130"/>
    </row>
    <row r="42" spans="1:60">
      <c r="A42" s="462"/>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463"/>
      <c r="AH42" s="710"/>
      <c r="AI42" s="710"/>
      <c r="AK42" s="802"/>
      <c r="BF42" s="130"/>
      <c r="BG42" s="130"/>
    </row>
    <row r="43" spans="1:60">
      <c r="A43" s="462"/>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463"/>
      <c r="AH43" s="130"/>
      <c r="AI43" s="130"/>
      <c r="AK43" s="803"/>
      <c r="BF43" s="130"/>
      <c r="BG43" s="130"/>
    </row>
    <row r="44" spans="1:60">
      <c r="A44" s="462"/>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463"/>
      <c r="AH44" s="130"/>
      <c r="AI44" s="130"/>
      <c r="AK44" s="802"/>
      <c r="BF44" s="130"/>
      <c r="BG44" s="130"/>
    </row>
    <row r="45" spans="1:60">
      <c r="A45" s="462"/>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463"/>
      <c r="AK45" s="803"/>
    </row>
    <row r="46" spans="1:60">
      <c r="A46" s="462"/>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c r="Z46" s="293"/>
      <c r="AA46" s="463"/>
      <c r="AK46" s="802"/>
    </row>
    <row r="47" spans="1:60">
      <c r="A47" s="462"/>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463"/>
      <c r="AK47" s="803"/>
    </row>
    <row r="48" spans="1:60">
      <c r="A48" s="462"/>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463"/>
      <c r="AK48" s="802"/>
    </row>
    <row r="49" spans="1:38">
      <c r="A49" s="462"/>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463"/>
      <c r="AK49" s="803"/>
    </row>
    <row r="50" spans="1:38">
      <c r="A50" s="462"/>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463"/>
      <c r="AK50" s="802"/>
      <c r="AL50" s="802"/>
    </row>
    <row r="51" spans="1:38">
      <c r="A51" s="462"/>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463"/>
      <c r="AK51" s="803"/>
      <c r="AL51" s="802"/>
    </row>
    <row r="52" spans="1:38">
      <c r="A52" s="462"/>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463"/>
      <c r="AK52" s="802"/>
      <c r="AL52" s="802"/>
    </row>
    <row r="53" spans="1:38">
      <c r="A53" s="462"/>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463"/>
      <c r="AK53" s="803"/>
      <c r="AL53" s="802"/>
    </row>
    <row r="54" spans="1:38">
      <c r="A54" s="462"/>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463"/>
      <c r="AK54" s="802"/>
      <c r="AL54" s="802"/>
    </row>
    <row r="55" spans="1:38">
      <c r="A55" s="462"/>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463"/>
    </row>
    <row r="56" spans="1:38">
      <c r="A56" s="462"/>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463"/>
    </row>
    <row r="57" spans="1:38">
      <c r="A57" s="462"/>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463"/>
    </row>
    <row r="58" spans="1:38">
      <c r="A58" s="462"/>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463"/>
    </row>
    <row r="59" spans="1:38">
      <c r="A59" s="462"/>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463"/>
    </row>
    <row r="60" spans="1:38">
      <c r="A60" s="462"/>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463"/>
    </row>
    <row r="61" spans="1:38">
      <c r="A61" s="462"/>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c r="AA61" s="463"/>
    </row>
    <row r="62" spans="1:38">
      <c r="A62" s="462"/>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463"/>
    </row>
    <row r="63" spans="1:38">
      <c r="A63" s="464"/>
      <c r="B63" s="465"/>
      <c r="C63" s="465"/>
      <c r="D63" s="465"/>
      <c r="E63" s="465"/>
      <c r="F63" s="465"/>
      <c r="G63" s="465"/>
      <c r="H63" s="465"/>
      <c r="I63" s="465"/>
      <c r="J63" s="465"/>
      <c r="K63" s="465"/>
      <c r="L63" s="465"/>
      <c r="M63" s="465"/>
      <c r="N63" s="465"/>
      <c r="O63" s="465"/>
      <c r="P63" s="465"/>
      <c r="Q63" s="465"/>
      <c r="R63" s="465"/>
      <c r="S63" s="465"/>
      <c r="T63" s="465"/>
      <c r="U63" s="465"/>
      <c r="V63" s="465"/>
      <c r="W63" s="465"/>
      <c r="X63" s="465"/>
      <c r="Y63" s="465"/>
      <c r="Z63" s="465"/>
      <c r="AA63" s="466"/>
    </row>
  </sheetData>
  <mergeCells count="4">
    <mergeCell ref="A1:B1"/>
    <mergeCell ref="B3:M15"/>
    <mergeCell ref="V1:AA1"/>
    <mergeCell ref="AL15:AW27"/>
  </mergeCells>
  <phoneticPr fontId="4"/>
  <conditionalFormatting sqref="AD11:AD22">
    <cfRule type="top10" dxfId="36" priority="2" rank="2"/>
  </conditionalFormatting>
  <conditionalFormatting sqref="AD28:AD33">
    <cfRule type="expression" dxfId="35" priority="1">
      <formula>$AD28&gt;0.4</formula>
    </cfRule>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62" man="1"/>
    <brk id="51"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業種リスト!$A$2:$A$14</xm:f>
          </x14:formula1>
          <xm:sqref>AN6:AP7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000"/>
  </sheetPr>
  <dimension ref="A1:BU68"/>
  <sheetViews>
    <sheetView showGridLines="0" view="pageBreakPreview" zoomScaleNormal="100" zoomScaleSheetLayoutView="100" workbookViewId="0">
      <selection activeCell="AX6" sqref="AX6"/>
    </sheetView>
  </sheetViews>
  <sheetFormatPr defaultColWidth="10.33203125" defaultRowHeight="12"/>
  <cols>
    <col min="1" max="27" width="3.88671875" style="274" customWidth="1"/>
    <col min="28" max="28" width="1.6640625" style="274" customWidth="1"/>
    <col min="29" max="29" width="15.109375" style="284" customWidth="1"/>
    <col min="30" max="37" width="9.33203125" style="284" customWidth="1"/>
    <col min="38" max="38" width="9.33203125" style="274" customWidth="1"/>
    <col min="39" max="39" width="8.33203125" style="338" customWidth="1"/>
    <col min="40" max="40" width="7.6640625" style="338" bestFit="1" customWidth="1"/>
    <col min="41" max="41" width="5.44140625" style="338" bestFit="1" customWidth="1"/>
    <col min="42" max="43" width="7.109375" style="338" bestFit="1" customWidth="1"/>
    <col min="44" max="44" width="8.33203125" style="338" bestFit="1" customWidth="1"/>
    <col min="45" max="45" width="5.44140625" style="338" bestFit="1" customWidth="1"/>
    <col min="46" max="51" width="5.44140625" style="338" customWidth="1"/>
    <col min="52" max="52" width="5.44140625" style="804" customWidth="1"/>
    <col min="53" max="53" width="1.6640625" style="274" customWidth="1"/>
    <col min="54" max="54" width="15.109375" style="284" customWidth="1"/>
    <col min="55" max="62" width="9.33203125" style="284" customWidth="1"/>
    <col min="63" max="63" width="9.33203125" style="274" customWidth="1"/>
    <col min="64" max="64" width="15.109375" style="284" customWidth="1"/>
    <col min="65" max="72" width="7" style="284" customWidth="1"/>
    <col min="73" max="73" width="7" style="274" customWidth="1"/>
    <col min="74" max="16384" width="10.33203125" style="274"/>
  </cols>
  <sheetData>
    <row r="1" spans="1:72" ht="21" customHeight="1" thickBot="1">
      <c r="A1" s="1003">
        <v>39</v>
      </c>
      <c r="B1" s="1003"/>
      <c r="C1" s="273" t="s">
        <v>119</v>
      </c>
      <c r="D1" s="273"/>
      <c r="E1" s="273"/>
      <c r="F1" s="273"/>
      <c r="G1" s="273"/>
      <c r="H1" s="273"/>
      <c r="I1" s="273"/>
      <c r="J1" s="273"/>
      <c r="K1" s="273"/>
      <c r="L1" s="273"/>
      <c r="M1" s="273"/>
      <c r="N1" s="273"/>
      <c r="O1" s="273"/>
      <c r="P1" s="273"/>
      <c r="Q1" s="273"/>
      <c r="R1" s="273"/>
      <c r="S1" s="273"/>
      <c r="T1" s="273"/>
      <c r="U1" s="273"/>
      <c r="V1" s="1001" t="s">
        <v>861</v>
      </c>
      <c r="W1" s="1006"/>
      <c r="X1" s="1006"/>
      <c r="Y1" s="1006"/>
      <c r="Z1" s="1006"/>
      <c r="AA1" s="1006"/>
      <c r="AB1" s="722"/>
      <c r="AC1" s="284" t="s">
        <v>955</v>
      </c>
      <c r="AD1" s="723"/>
      <c r="AE1" s="723"/>
      <c r="AF1" s="723"/>
      <c r="AG1" s="723"/>
      <c r="AH1" s="723"/>
      <c r="AI1" s="723"/>
      <c r="AJ1" s="723"/>
      <c r="AK1" s="723"/>
      <c r="AL1" s="723"/>
      <c r="BB1" s="284" t="s">
        <v>265</v>
      </c>
      <c r="BC1" s="274"/>
      <c r="BD1" s="274"/>
      <c r="BE1" s="274"/>
      <c r="BF1" s="274"/>
      <c r="BG1" s="274"/>
      <c r="BH1" s="274"/>
      <c r="BI1" s="274"/>
      <c r="BJ1" s="274"/>
      <c r="BM1" s="274"/>
      <c r="BN1" s="274"/>
      <c r="BO1" s="274"/>
      <c r="BP1" s="274"/>
      <c r="BQ1" s="274"/>
      <c r="BR1" s="274"/>
      <c r="BS1" s="274"/>
      <c r="BT1" s="274"/>
    </row>
    <row r="2" spans="1:72">
      <c r="AB2" s="723"/>
      <c r="AC2" s="723"/>
      <c r="AD2" s="723"/>
      <c r="AE2" s="723"/>
      <c r="AF2" s="723"/>
      <c r="AG2" s="723"/>
      <c r="AH2" s="723"/>
      <c r="AI2" s="723"/>
      <c r="AJ2" s="723"/>
      <c r="AK2" s="723"/>
      <c r="AL2" s="723"/>
      <c r="BB2" s="274"/>
      <c r="BC2" s="274"/>
      <c r="BD2" s="274"/>
      <c r="BE2" s="274"/>
      <c r="BF2" s="274"/>
      <c r="BG2" s="274"/>
      <c r="BH2" s="274"/>
      <c r="BI2" s="274"/>
      <c r="BJ2" s="274"/>
      <c r="BL2" s="274"/>
      <c r="BM2" s="274"/>
      <c r="BN2" s="274"/>
      <c r="BO2" s="274"/>
      <c r="BP2" s="274"/>
      <c r="BQ2" s="274"/>
      <c r="BR2" s="274"/>
      <c r="BS2" s="274"/>
      <c r="BT2" s="274"/>
    </row>
    <row r="3" spans="1:72">
      <c r="B3" s="1004" t="s">
        <v>918</v>
      </c>
      <c r="C3" s="1005"/>
      <c r="D3" s="1005"/>
      <c r="E3" s="1005"/>
      <c r="F3" s="1005"/>
      <c r="G3" s="1005"/>
      <c r="H3" s="1005"/>
      <c r="I3" s="1005"/>
      <c r="J3" s="1005"/>
      <c r="K3" s="1005"/>
      <c r="M3" s="275"/>
      <c r="N3" s="276"/>
      <c r="O3" s="276"/>
      <c r="P3" s="276"/>
      <c r="Q3" s="276"/>
      <c r="R3" s="276"/>
      <c r="S3" s="276"/>
      <c r="T3" s="276"/>
      <c r="U3" s="276"/>
      <c r="V3" s="276"/>
      <c r="W3" s="276"/>
      <c r="X3" s="276"/>
      <c r="Y3" s="276"/>
      <c r="Z3" s="276"/>
      <c r="AA3" s="277"/>
      <c r="AB3" s="723"/>
      <c r="AC3" s="284" t="s">
        <v>139</v>
      </c>
      <c r="AL3" s="723"/>
      <c r="AN3" s="338" t="s">
        <v>670</v>
      </c>
      <c r="BB3" s="284" t="s">
        <v>139</v>
      </c>
    </row>
    <row r="4" spans="1:72" ht="12.6" thickBot="1">
      <c r="B4" s="1005"/>
      <c r="C4" s="1005"/>
      <c r="D4" s="1005"/>
      <c r="E4" s="1005"/>
      <c r="F4" s="1005"/>
      <c r="G4" s="1005"/>
      <c r="H4" s="1005"/>
      <c r="I4" s="1005"/>
      <c r="J4" s="1005"/>
      <c r="K4" s="1005"/>
      <c r="M4" s="278"/>
      <c r="N4" s="279"/>
      <c r="O4" s="279"/>
      <c r="P4" s="279"/>
      <c r="Q4" s="279"/>
      <c r="R4" s="279"/>
      <c r="S4" s="279"/>
      <c r="T4" s="279"/>
      <c r="U4" s="279"/>
      <c r="V4" s="279"/>
      <c r="W4" s="279"/>
      <c r="X4" s="279"/>
      <c r="Y4" s="279"/>
      <c r="Z4" s="279"/>
      <c r="AA4" s="280"/>
      <c r="AB4" s="723"/>
      <c r="AC4" s="723"/>
      <c r="AD4" s="723"/>
      <c r="AE4" s="723"/>
      <c r="AF4" s="723"/>
      <c r="AG4" s="723"/>
      <c r="AH4" s="723"/>
      <c r="AI4" s="723"/>
      <c r="AJ4" s="723"/>
      <c r="AK4" s="723"/>
      <c r="AL4" s="723"/>
      <c r="AN4" s="338" t="str">
        <f>CONCATENATE("女性管理職の割合について、「50％以上」と回答した事業所が全体で",TEXT(AJ6,"0.0％"),"となった（前年:",TEXT(AX5,"0.0％"),"）。")</f>
        <v>女性管理職の割合について、「50％以上」と回答した事業所が全体で24.5%となった（前年:22.5%）。</v>
      </c>
      <c r="AX4" s="799" t="s">
        <v>712</v>
      </c>
      <c r="BB4" s="274"/>
      <c r="BC4" s="274"/>
      <c r="BD4" s="274"/>
      <c r="BE4" s="274"/>
      <c r="BF4" s="274"/>
      <c r="BG4" s="274"/>
      <c r="BH4" s="274"/>
      <c r="BI4" s="274"/>
      <c r="BJ4" s="274"/>
    </row>
    <row r="5" spans="1:72" ht="27.75" customHeight="1" thickBot="1">
      <c r="B5" s="1005"/>
      <c r="C5" s="1005"/>
      <c r="D5" s="1005"/>
      <c r="E5" s="1005"/>
      <c r="F5" s="1005"/>
      <c r="G5" s="1005"/>
      <c r="H5" s="1005"/>
      <c r="I5" s="1005"/>
      <c r="J5" s="1005"/>
      <c r="K5" s="1005"/>
      <c r="M5" s="278"/>
      <c r="N5" s="279"/>
      <c r="O5" s="279"/>
      <c r="P5" s="279"/>
      <c r="Q5" s="279"/>
      <c r="R5" s="279"/>
      <c r="S5" s="279"/>
      <c r="T5" s="279"/>
      <c r="U5" s="279"/>
      <c r="V5" s="279"/>
      <c r="W5" s="279"/>
      <c r="X5" s="279"/>
      <c r="Y5" s="279"/>
      <c r="Z5" s="279"/>
      <c r="AA5" s="280"/>
      <c r="AB5" s="723"/>
      <c r="AC5" s="592"/>
      <c r="AD5" s="589" t="s">
        <v>220</v>
      </c>
      <c r="AE5" s="590" t="s">
        <v>221</v>
      </c>
      <c r="AF5" s="590" t="s">
        <v>222</v>
      </c>
      <c r="AG5" s="590" t="s">
        <v>219</v>
      </c>
      <c r="AH5" s="590" t="s">
        <v>223</v>
      </c>
      <c r="AI5" s="590" t="s">
        <v>224</v>
      </c>
      <c r="AJ5" s="589" t="s">
        <v>225</v>
      </c>
      <c r="AK5" s="724" t="s">
        <v>555</v>
      </c>
      <c r="AL5" s="723"/>
      <c r="AM5" s="805"/>
      <c r="AN5" s="338" t="s">
        <v>671</v>
      </c>
      <c r="AP5" s="799" t="s">
        <v>713</v>
      </c>
      <c r="AQ5" s="799" t="s">
        <v>714</v>
      </c>
      <c r="AR5" s="799" t="s">
        <v>715</v>
      </c>
      <c r="AX5" s="698">
        <v>0.22500000000000001</v>
      </c>
      <c r="AZ5" s="806"/>
      <c r="BB5" s="299"/>
      <c r="BC5" s="467" t="s">
        <v>220</v>
      </c>
      <c r="BD5" s="468" t="s">
        <v>221</v>
      </c>
      <c r="BE5" s="468" t="s">
        <v>222</v>
      </c>
      <c r="BF5" s="468" t="s">
        <v>219</v>
      </c>
      <c r="BG5" s="468" t="s">
        <v>223</v>
      </c>
      <c r="BH5" s="468" t="s">
        <v>224</v>
      </c>
      <c r="BI5" s="469" t="s">
        <v>225</v>
      </c>
      <c r="BJ5" s="470" t="s">
        <v>555</v>
      </c>
    </row>
    <row r="6" spans="1:72" ht="17.25" customHeight="1" thickBot="1">
      <c r="B6" s="1005"/>
      <c r="C6" s="1005"/>
      <c r="D6" s="1005"/>
      <c r="E6" s="1005"/>
      <c r="F6" s="1005"/>
      <c r="G6" s="1005"/>
      <c r="H6" s="1005"/>
      <c r="I6" s="1005"/>
      <c r="J6" s="1005"/>
      <c r="K6" s="1005"/>
      <c r="M6" s="278"/>
      <c r="N6" s="279"/>
      <c r="O6" s="279"/>
      <c r="P6" s="279"/>
      <c r="Q6" s="279"/>
      <c r="R6" s="279"/>
      <c r="S6" s="279"/>
      <c r="T6" s="279"/>
      <c r="U6" s="279"/>
      <c r="V6" s="279"/>
      <c r="W6" s="279"/>
      <c r="X6" s="279"/>
      <c r="Y6" s="279"/>
      <c r="Z6" s="279"/>
      <c r="AA6" s="280"/>
      <c r="AB6" s="723"/>
      <c r="AC6" s="591" t="s">
        <v>556</v>
      </c>
      <c r="AD6" s="698">
        <f>BC6</f>
        <v>0.30652368185880252</v>
      </c>
      <c r="AE6" s="698">
        <f t="shared" ref="AE6:AK6" si="0">BD6</f>
        <v>7.1492403932082215E-3</v>
      </c>
      <c r="AF6" s="698">
        <f t="shared" si="0"/>
        <v>1.6085790884718499E-2</v>
      </c>
      <c r="AG6" s="698">
        <f t="shared" si="0"/>
        <v>3.1277926720285967E-2</v>
      </c>
      <c r="AH6" s="698">
        <f t="shared" si="0"/>
        <v>5.0044682752457555E-2</v>
      </c>
      <c r="AI6" s="698">
        <f t="shared" si="0"/>
        <v>8.9365504915102766E-3</v>
      </c>
      <c r="AJ6" s="779">
        <f t="shared" si="0"/>
        <v>0.2448614834673816</v>
      </c>
      <c r="AK6" s="698">
        <f t="shared" si="0"/>
        <v>0.33512064343163539</v>
      </c>
      <c r="AL6" s="723"/>
      <c r="AM6" s="805"/>
      <c r="AN6" s="338" t="s">
        <v>978</v>
      </c>
      <c r="AP6" s="799" t="s">
        <v>695</v>
      </c>
      <c r="AQ6" s="799" t="s">
        <v>694</v>
      </c>
      <c r="AR6" s="799"/>
      <c r="AS6" s="338" t="s">
        <v>850</v>
      </c>
      <c r="AZ6" s="807"/>
      <c r="BB6" s="298" t="s">
        <v>556</v>
      </c>
      <c r="BC6" s="320">
        <f t="shared" ref="BC6:BJ6" si="1">+BC34/$BK34</f>
        <v>0.30652368185880252</v>
      </c>
      <c r="BD6" s="320">
        <f t="shared" si="1"/>
        <v>7.1492403932082215E-3</v>
      </c>
      <c r="BE6" s="320">
        <f t="shared" si="1"/>
        <v>1.6085790884718499E-2</v>
      </c>
      <c r="BF6" s="320">
        <f t="shared" si="1"/>
        <v>3.1277926720285967E-2</v>
      </c>
      <c r="BG6" s="320">
        <f t="shared" si="1"/>
        <v>5.0044682752457555E-2</v>
      </c>
      <c r="BH6" s="320">
        <f t="shared" si="1"/>
        <v>8.9365504915102766E-3</v>
      </c>
      <c r="BI6" s="320">
        <f t="shared" si="1"/>
        <v>0.2448614834673816</v>
      </c>
      <c r="BJ6" s="320">
        <f t="shared" si="1"/>
        <v>0.33512064343163539</v>
      </c>
    </row>
    <row r="7" spans="1:72">
      <c r="B7" s="1005"/>
      <c r="C7" s="1005"/>
      <c r="D7" s="1005"/>
      <c r="E7" s="1005"/>
      <c r="F7" s="1005"/>
      <c r="G7" s="1005"/>
      <c r="H7" s="1005"/>
      <c r="I7" s="1005"/>
      <c r="J7" s="1005"/>
      <c r="K7" s="1005"/>
      <c r="M7" s="278"/>
      <c r="N7" s="279"/>
      <c r="O7" s="279"/>
      <c r="P7" s="279"/>
      <c r="Q7" s="279"/>
      <c r="R7" s="279"/>
      <c r="S7" s="279"/>
      <c r="T7" s="279"/>
      <c r="U7" s="279"/>
      <c r="V7" s="279"/>
      <c r="W7" s="279"/>
      <c r="X7" s="279"/>
      <c r="Y7" s="279"/>
      <c r="Z7" s="279"/>
      <c r="AA7" s="280"/>
      <c r="AB7" s="723"/>
      <c r="AL7" s="723"/>
      <c r="AM7" s="705"/>
      <c r="AN7" s="338" t="str">
        <f>CONCATENATE(AN6,AP6,AQ6,AR6,AS6)</f>
        <v>また、「5％未満」と回答した事業所は全体で30.7％となった。業種別では、「教育・学習支援業」「医療・福祉」で「50％以上」と回答した割合が他業種と比べ高い。</v>
      </c>
    </row>
    <row r="8" spans="1:72" ht="12.6" thickBot="1">
      <c r="B8" s="1005"/>
      <c r="C8" s="1005"/>
      <c r="D8" s="1005"/>
      <c r="E8" s="1005"/>
      <c r="F8" s="1005"/>
      <c r="G8" s="1005"/>
      <c r="H8" s="1005"/>
      <c r="I8" s="1005"/>
      <c r="J8" s="1005"/>
      <c r="K8" s="1005"/>
      <c r="M8" s="278"/>
      <c r="N8" s="279"/>
      <c r="O8" s="279"/>
      <c r="P8" s="279"/>
      <c r="Q8" s="279"/>
      <c r="R8" s="279"/>
      <c r="S8" s="279"/>
      <c r="T8" s="279"/>
      <c r="U8" s="279"/>
      <c r="V8" s="279"/>
      <c r="W8" s="279"/>
      <c r="X8" s="279"/>
      <c r="Y8" s="279"/>
      <c r="Z8" s="279"/>
      <c r="AA8" s="280"/>
      <c r="AB8" s="723"/>
      <c r="AC8" s="284" t="s">
        <v>140</v>
      </c>
      <c r="AD8" s="723"/>
      <c r="AE8" s="723"/>
      <c r="AF8" s="723"/>
      <c r="AG8" s="723"/>
      <c r="AH8" s="723"/>
      <c r="AI8" s="723"/>
      <c r="AJ8" s="723"/>
      <c r="AK8" s="723"/>
      <c r="AL8" s="723"/>
      <c r="AN8" s="338" t="s">
        <v>678</v>
      </c>
      <c r="BB8" s="284" t="s">
        <v>140</v>
      </c>
      <c r="BC8" s="274"/>
      <c r="BD8" s="274"/>
      <c r="BE8" s="274"/>
      <c r="BF8" s="274"/>
      <c r="BG8" s="274"/>
      <c r="BH8" s="274"/>
      <c r="BI8" s="274"/>
      <c r="BJ8" s="274"/>
    </row>
    <row r="9" spans="1:72" ht="27.75" customHeight="1" thickBot="1">
      <c r="B9" s="1005"/>
      <c r="C9" s="1005"/>
      <c r="D9" s="1005"/>
      <c r="E9" s="1005"/>
      <c r="F9" s="1005"/>
      <c r="G9" s="1005"/>
      <c r="H9" s="1005"/>
      <c r="I9" s="1005"/>
      <c r="J9" s="1005"/>
      <c r="K9" s="1005"/>
      <c r="M9" s="278"/>
      <c r="N9" s="279"/>
      <c r="O9" s="279"/>
      <c r="P9" s="279"/>
      <c r="Q9" s="279"/>
      <c r="R9" s="279"/>
      <c r="S9" s="279"/>
      <c r="T9" s="279"/>
      <c r="U9" s="279"/>
      <c r="V9" s="279"/>
      <c r="W9" s="279"/>
      <c r="X9" s="279"/>
      <c r="Y9" s="279"/>
      <c r="Z9" s="279"/>
      <c r="AA9" s="280"/>
      <c r="AB9" s="723"/>
      <c r="AC9" s="577" t="s">
        <v>548</v>
      </c>
      <c r="AD9" s="589" t="s">
        <v>220</v>
      </c>
      <c r="AE9" s="590" t="s">
        <v>221</v>
      </c>
      <c r="AF9" s="590" t="s">
        <v>222</v>
      </c>
      <c r="AG9" s="590" t="s">
        <v>219</v>
      </c>
      <c r="AH9" s="590" t="s">
        <v>223</v>
      </c>
      <c r="AI9" s="590" t="s">
        <v>224</v>
      </c>
      <c r="AJ9" s="589" t="s">
        <v>225</v>
      </c>
      <c r="AK9" s="724" t="s">
        <v>555</v>
      </c>
      <c r="AL9" s="723"/>
      <c r="BB9" s="29" t="s">
        <v>548</v>
      </c>
      <c r="BC9" s="467" t="s">
        <v>220</v>
      </c>
      <c r="BD9" s="468" t="s">
        <v>221</v>
      </c>
      <c r="BE9" s="468" t="s">
        <v>222</v>
      </c>
      <c r="BF9" s="468" t="s">
        <v>219</v>
      </c>
      <c r="BG9" s="468" t="s">
        <v>223</v>
      </c>
      <c r="BH9" s="468" t="s">
        <v>224</v>
      </c>
      <c r="BI9" s="469" t="s">
        <v>225</v>
      </c>
      <c r="BJ9" s="470" t="s">
        <v>555</v>
      </c>
    </row>
    <row r="10" spans="1:72">
      <c r="B10" s="1005"/>
      <c r="C10" s="1005"/>
      <c r="D10" s="1005"/>
      <c r="E10" s="1005"/>
      <c r="F10" s="1005"/>
      <c r="G10" s="1005"/>
      <c r="H10" s="1005"/>
      <c r="I10" s="1005"/>
      <c r="J10" s="1005"/>
      <c r="K10" s="1005"/>
      <c r="M10" s="278"/>
      <c r="N10" s="279"/>
      <c r="O10" s="279"/>
      <c r="P10" s="279"/>
      <c r="Q10" s="279"/>
      <c r="R10" s="279"/>
      <c r="S10" s="279"/>
      <c r="T10" s="279"/>
      <c r="U10" s="279"/>
      <c r="V10" s="279"/>
      <c r="W10" s="279"/>
      <c r="X10" s="279"/>
      <c r="Y10" s="279"/>
      <c r="Z10" s="279"/>
      <c r="AA10" s="280"/>
      <c r="AB10" s="723"/>
      <c r="AC10" s="575" t="s">
        <v>398</v>
      </c>
      <c r="AD10" s="698">
        <f>BC22</f>
        <v>0.41013824884792627</v>
      </c>
      <c r="AE10" s="698">
        <f t="shared" ref="AE10:AK10" si="2">BD22</f>
        <v>1.3824884792626729E-2</v>
      </c>
      <c r="AF10" s="698">
        <f t="shared" si="2"/>
        <v>1.8433179723502304E-2</v>
      </c>
      <c r="AG10" s="698">
        <f t="shared" si="2"/>
        <v>5.5299539170506916E-2</v>
      </c>
      <c r="AH10" s="698">
        <f t="shared" si="2"/>
        <v>6.9124423963133647E-2</v>
      </c>
      <c r="AI10" s="698">
        <f t="shared" si="2"/>
        <v>9.2165898617511521E-3</v>
      </c>
      <c r="AJ10" s="707">
        <f t="shared" si="2"/>
        <v>0.15668202764976957</v>
      </c>
      <c r="AK10" s="698">
        <f t="shared" si="2"/>
        <v>0.26728110599078342</v>
      </c>
      <c r="AL10" s="723"/>
      <c r="AZ10" s="806"/>
      <c r="BB10" s="46" t="s">
        <v>555</v>
      </c>
      <c r="BC10" s="92" t="e">
        <f t="shared" ref="BC10:BJ22" si="3">+BC37/$BK37</f>
        <v>#DIV/0!</v>
      </c>
      <c r="BD10" s="48" t="e">
        <f t="shared" si="3"/>
        <v>#DIV/0!</v>
      </c>
      <c r="BE10" s="48" t="e">
        <f t="shared" si="3"/>
        <v>#DIV/0!</v>
      </c>
      <c r="BF10" s="48" t="e">
        <f t="shared" si="3"/>
        <v>#DIV/0!</v>
      </c>
      <c r="BG10" s="48" t="e">
        <f t="shared" si="3"/>
        <v>#DIV/0!</v>
      </c>
      <c r="BH10" s="48" t="e">
        <f t="shared" si="3"/>
        <v>#DIV/0!</v>
      </c>
      <c r="BI10" s="48" t="e">
        <f t="shared" si="3"/>
        <v>#DIV/0!</v>
      </c>
      <c r="BJ10" s="93" t="e">
        <f t="shared" si="3"/>
        <v>#DIV/0!</v>
      </c>
    </row>
    <row r="11" spans="1:72">
      <c r="B11" s="1005"/>
      <c r="C11" s="1005"/>
      <c r="D11" s="1005"/>
      <c r="E11" s="1005"/>
      <c r="F11" s="1005"/>
      <c r="G11" s="1005"/>
      <c r="H11" s="1005"/>
      <c r="I11" s="1005"/>
      <c r="J11" s="1005"/>
      <c r="K11" s="1005"/>
      <c r="M11" s="278"/>
      <c r="N11" s="279"/>
      <c r="O11" s="279"/>
      <c r="P11" s="279"/>
      <c r="Q11" s="279"/>
      <c r="R11" s="279"/>
      <c r="S11" s="279"/>
      <c r="T11" s="279"/>
      <c r="U11" s="279"/>
      <c r="V11" s="279"/>
      <c r="W11" s="279"/>
      <c r="X11" s="279"/>
      <c r="Y11" s="279"/>
      <c r="Z11" s="279"/>
      <c r="AA11" s="280"/>
      <c r="AB11" s="723"/>
      <c r="AC11" s="700" t="s">
        <v>399</v>
      </c>
      <c r="AD11" s="698">
        <f>BC21</f>
        <v>0.34615384615384615</v>
      </c>
      <c r="AE11" s="698">
        <f t="shared" ref="AE11:AK11" si="4">BD21</f>
        <v>1.282051282051282E-2</v>
      </c>
      <c r="AF11" s="698">
        <f t="shared" si="4"/>
        <v>1.9230769230769232E-2</v>
      </c>
      <c r="AG11" s="698">
        <f t="shared" si="4"/>
        <v>3.2051282051282048E-2</v>
      </c>
      <c r="AH11" s="698">
        <f t="shared" si="4"/>
        <v>7.6923076923076927E-2</v>
      </c>
      <c r="AI11" s="698">
        <f t="shared" si="4"/>
        <v>6.41025641025641E-3</v>
      </c>
      <c r="AJ11" s="707">
        <f t="shared" si="4"/>
        <v>0.22435897435897437</v>
      </c>
      <c r="AK11" s="698">
        <f t="shared" si="4"/>
        <v>0.28205128205128205</v>
      </c>
      <c r="AL11" s="723"/>
      <c r="AM11" s="805"/>
      <c r="AN11" s="800" t="s">
        <v>679</v>
      </c>
      <c r="AO11" s="801"/>
      <c r="AP11" s="801"/>
      <c r="AQ11" s="801"/>
      <c r="AR11" s="801"/>
      <c r="AS11" s="801"/>
      <c r="AT11" s="801"/>
      <c r="AU11" s="801"/>
      <c r="AV11" s="801"/>
      <c r="AW11" s="801"/>
      <c r="AX11" s="801"/>
      <c r="AY11" s="801"/>
      <c r="AZ11" s="808"/>
      <c r="BB11" s="8" t="s">
        <v>542</v>
      </c>
      <c r="BC11" s="98">
        <f t="shared" si="3"/>
        <v>0.29496402877697842</v>
      </c>
      <c r="BD11" s="74">
        <f t="shared" si="3"/>
        <v>7.1942446043165471E-3</v>
      </c>
      <c r="BE11" s="74">
        <f t="shared" si="3"/>
        <v>2.1582733812949641E-2</v>
      </c>
      <c r="BF11" s="74">
        <f t="shared" si="3"/>
        <v>1.4388489208633094E-2</v>
      </c>
      <c r="BG11" s="74">
        <f t="shared" si="3"/>
        <v>3.5971223021582732E-2</v>
      </c>
      <c r="BH11" s="74">
        <f t="shared" si="3"/>
        <v>2.1582733812949641E-2</v>
      </c>
      <c r="BI11" s="74">
        <f t="shared" si="3"/>
        <v>0.2446043165467626</v>
      </c>
      <c r="BJ11" s="75">
        <f t="shared" si="3"/>
        <v>0.35971223021582732</v>
      </c>
    </row>
    <row r="12" spans="1:72">
      <c r="B12" s="1005"/>
      <c r="C12" s="1005"/>
      <c r="D12" s="1005"/>
      <c r="E12" s="1005"/>
      <c r="F12" s="1005"/>
      <c r="G12" s="1005"/>
      <c r="H12" s="1005"/>
      <c r="I12" s="1005"/>
      <c r="J12" s="1005"/>
      <c r="K12" s="1005"/>
      <c r="M12" s="278"/>
      <c r="N12" s="279"/>
      <c r="O12" s="279"/>
      <c r="P12" s="279"/>
      <c r="Q12" s="279"/>
      <c r="R12" s="279"/>
      <c r="S12" s="279"/>
      <c r="T12" s="279"/>
      <c r="U12" s="279"/>
      <c r="V12" s="279"/>
      <c r="W12" s="279"/>
      <c r="X12" s="279"/>
      <c r="Y12" s="279"/>
      <c r="Z12" s="279"/>
      <c r="AA12" s="280"/>
      <c r="AB12" s="723"/>
      <c r="AC12" s="575" t="s">
        <v>400</v>
      </c>
      <c r="AD12" s="698">
        <f>BC20</f>
        <v>0.27272727272727271</v>
      </c>
      <c r="AE12" s="698">
        <f t="shared" ref="AE12:AK12" si="5">BD20</f>
        <v>0</v>
      </c>
      <c r="AF12" s="698">
        <f t="shared" si="5"/>
        <v>0.18181818181818182</v>
      </c>
      <c r="AG12" s="698">
        <f t="shared" si="5"/>
        <v>9.0909090909090912E-2</v>
      </c>
      <c r="AH12" s="698">
        <f t="shared" si="5"/>
        <v>0</v>
      </c>
      <c r="AI12" s="698">
        <f t="shared" si="5"/>
        <v>9.0909090909090912E-2</v>
      </c>
      <c r="AJ12" s="707">
        <f t="shared" si="5"/>
        <v>0</v>
      </c>
      <c r="AK12" s="698">
        <f t="shared" si="5"/>
        <v>0.36363636363636365</v>
      </c>
      <c r="AL12" s="723"/>
      <c r="AM12" s="805"/>
      <c r="AN12" s="930" t="str">
        <f>CONCATENATE("　",AN4,CHAR(10),"　",AN7,,CHAR(10),"　",AN9)</f>
        <v>　女性管理職の割合について、「50％以上」と回答した事業所が全体で24.5%となった（前年:22.5%）。
　また、「5％未満」と回答した事業所は全体で30.7％となった。業種別では、「教育・学習支援業」「医療・福祉」で「50％以上」と回答した割合が他業種と比べ高い。
　</v>
      </c>
      <c r="AO12" s="930"/>
      <c r="AP12" s="930"/>
      <c r="AQ12" s="930"/>
      <c r="AR12" s="930"/>
      <c r="AS12" s="930"/>
      <c r="AT12" s="930"/>
      <c r="AU12" s="930"/>
      <c r="AV12" s="930"/>
      <c r="AW12" s="930"/>
      <c r="AX12" s="930"/>
      <c r="AY12" s="930"/>
      <c r="AZ12" s="808"/>
      <c r="BB12" s="8" t="s">
        <v>543</v>
      </c>
      <c r="BC12" s="98">
        <f t="shared" si="3"/>
        <v>0.3235294117647059</v>
      </c>
      <c r="BD12" s="74">
        <f t="shared" si="3"/>
        <v>0</v>
      </c>
      <c r="BE12" s="74">
        <f t="shared" si="3"/>
        <v>1.4705882352941176E-2</v>
      </c>
      <c r="BF12" s="74">
        <f t="shared" si="3"/>
        <v>2.9411764705882353E-2</v>
      </c>
      <c r="BG12" s="74">
        <f t="shared" si="3"/>
        <v>2.9411764705882353E-2</v>
      </c>
      <c r="BH12" s="74">
        <f t="shared" si="3"/>
        <v>7.3529411764705881E-3</v>
      </c>
      <c r="BI12" s="74">
        <f t="shared" si="3"/>
        <v>0.20588235294117646</v>
      </c>
      <c r="BJ12" s="75">
        <f t="shared" si="3"/>
        <v>0.38970588235294118</v>
      </c>
    </row>
    <row r="13" spans="1:72">
      <c r="B13" s="1005"/>
      <c r="C13" s="1005"/>
      <c r="D13" s="1005"/>
      <c r="E13" s="1005"/>
      <c r="F13" s="1005"/>
      <c r="G13" s="1005"/>
      <c r="H13" s="1005"/>
      <c r="I13" s="1005"/>
      <c r="J13" s="1005"/>
      <c r="K13" s="1005"/>
      <c r="M13" s="278"/>
      <c r="N13" s="279"/>
      <c r="O13" s="279"/>
      <c r="P13" s="279"/>
      <c r="Q13" s="279"/>
      <c r="R13" s="279"/>
      <c r="S13" s="279"/>
      <c r="T13" s="279"/>
      <c r="U13" s="279"/>
      <c r="V13" s="279"/>
      <c r="W13" s="279"/>
      <c r="X13" s="279"/>
      <c r="Y13" s="279"/>
      <c r="Z13" s="279"/>
      <c r="AA13" s="280"/>
      <c r="AB13" s="723"/>
      <c r="AC13" s="700" t="s">
        <v>401</v>
      </c>
      <c r="AD13" s="698">
        <f>BC19</f>
        <v>0.65217391304347827</v>
      </c>
      <c r="AE13" s="698">
        <f t="shared" ref="AE13:AK13" si="6">BD19</f>
        <v>0</v>
      </c>
      <c r="AF13" s="698">
        <f t="shared" si="6"/>
        <v>0</v>
      </c>
      <c r="AG13" s="698">
        <f t="shared" si="6"/>
        <v>0</v>
      </c>
      <c r="AH13" s="698">
        <f t="shared" si="6"/>
        <v>0</v>
      </c>
      <c r="AI13" s="698">
        <f t="shared" si="6"/>
        <v>0</v>
      </c>
      <c r="AJ13" s="707">
        <f t="shared" si="6"/>
        <v>8.6956521739130432E-2</v>
      </c>
      <c r="AK13" s="698">
        <f t="shared" si="6"/>
        <v>0.2608695652173913</v>
      </c>
      <c r="AL13" s="723"/>
      <c r="AM13" s="705"/>
      <c r="AN13" s="930"/>
      <c r="AO13" s="930"/>
      <c r="AP13" s="930"/>
      <c r="AQ13" s="930"/>
      <c r="AR13" s="930"/>
      <c r="AS13" s="930"/>
      <c r="AT13" s="930"/>
      <c r="AU13" s="930"/>
      <c r="AV13" s="930"/>
      <c r="AW13" s="930"/>
      <c r="AX13" s="930"/>
      <c r="AY13" s="930"/>
      <c r="AZ13" s="808"/>
      <c r="BB13" s="8" t="s">
        <v>541</v>
      </c>
      <c r="BC13" s="98">
        <f t="shared" si="3"/>
        <v>7.407407407407407E-2</v>
      </c>
      <c r="BD13" s="74">
        <f t="shared" si="3"/>
        <v>0</v>
      </c>
      <c r="BE13" s="74">
        <f t="shared" si="3"/>
        <v>0</v>
      </c>
      <c r="BF13" s="74">
        <f t="shared" si="3"/>
        <v>0</v>
      </c>
      <c r="BG13" s="74">
        <f t="shared" si="3"/>
        <v>0.1111111111111111</v>
      </c>
      <c r="BH13" s="74">
        <f t="shared" si="3"/>
        <v>0</v>
      </c>
      <c r="BI13" s="74">
        <f t="shared" si="3"/>
        <v>0.55555555555555558</v>
      </c>
      <c r="BJ13" s="75">
        <f t="shared" si="3"/>
        <v>0.25925925925925924</v>
      </c>
    </row>
    <row r="14" spans="1:72">
      <c r="B14" s="1005"/>
      <c r="C14" s="1005"/>
      <c r="D14" s="1005"/>
      <c r="E14" s="1005"/>
      <c r="F14" s="1005"/>
      <c r="G14" s="1005"/>
      <c r="H14" s="1005"/>
      <c r="I14" s="1005"/>
      <c r="J14" s="1005"/>
      <c r="K14" s="1005"/>
      <c r="M14" s="278"/>
      <c r="N14" s="279"/>
      <c r="O14" s="279"/>
      <c r="P14" s="279"/>
      <c r="Q14" s="279"/>
      <c r="R14" s="279"/>
      <c r="S14" s="279"/>
      <c r="T14" s="279"/>
      <c r="U14" s="279"/>
      <c r="V14" s="279"/>
      <c r="W14" s="279"/>
      <c r="X14" s="279"/>
      <c r="Y14" s="279"/>
      <c r="Z14" s="279"/>
      <c r="AA14" s="280"/>
      <c r="AB14" s="723"/>
      <c r="AC14" s="575" t="s">
        <v>402</v>
      </c>
      <c r="AD14" s="698">
        <f>BC18</f>
        <v>0.33519553072625696</v>
      </c>
      <c r="AE14" s="698">
        <f t="shared" ref="AE14:AK14" si="7">BD18</f>
        <v>5.5865921787709499E-3</v>
      </c>
      <c r="AF14" s="698">
        <f t="shared" si="7"/>
        <v>1.6759776536312849E-2</v>
      </c>
      <c r="AG14" s="698">
        <f t="shared" si="7"/>
        <v>4.4692737430167599E-2</v>
      </c>
      <c r="AH14" s="698">
        <f t="shared" si="7"/>
        <v>6.7039106145251395E-2</v>
      </c>
      <c r="AI14" s="698">
        <f t="shared" si="7"/>
        <v>0</v>
      </c>
      <c r="AJ14" s="707">
        <f t="shared" si="7"/>
        <v>0.19553072625698323</v>
      </c>
      <c r="AK14" s="698">
        <f t="shared" si="7"/>
        <v>0.33519553072625696</v>
      </c>
      <c r="AL14" s="723"/>
      <c r="AM14" s="705"/>
      <c r="AN14" s="930"/>
      <c r="AO14" s="930"/>
      <c r="AP14" s="930"/>
      <c r="AQ14" s="930"/>
      <c r="AR14" s="930"/>
      <c r="AS14" s="930"/>
      <c r="AT14" s="930"/>
      <c r="AU14" s="930"/>
      <c r="AV14" s="930"/>
      <c r="AW14" s="930"/>
      <c r="AX14" s="930"/>
      <c r="AY14" s="930"/>
      <c r="AZ14" s="808"/>
      <c r="BB14" s="8" t="s">
        <v>540</v>
      </c>
      <c r="BC14" s="98">
        <f t="shared" si="3"/>
        <v>9.6774193548387094E-2</v>
      </c>
      <c r="BD14" s="74">
        <f t="shared" si="3"/>
        <v>6.4516129032258064E-3</v>
      </c>
      <c r="BE14" s="74">
        <f t="shared" si="3"/>
        <v>0</v>
      </c>
      <c r="BF14" s="74">
        <f t="shared" si="3"/>
        <v>1.2903225806451613E-2</v>
      </c>
      <c r="BG14" s="74">
        <f t="shared" si="3"/>
        <v>2.5806451612903226E-2</v>
      </c>
      <c r="BH14" s="74">
        <f t="shared" si="3"/>
        <v>1.2903225806451613E-2</v>
      </c>
      <c r="BI14" s="74">
        <f t="shared" si="3"/>
        <v>0.49032258064516127</v>
      </c>
      <c r="BJ14" s="75">
        <f t="shared" si="3"/>
        <v>0.35483870967741937</v>
      </c>
    </row>
    <row r="15" spans="1:72">
      <c r="B15" s="1005"/>
      <c r="C15" s="1005"/>
      <c r="D15" s="1005"/>
      <c r="E15" s="1005"/>
      <c r="F15" s="1005"/>
      <c r="G15" s="1005"/>
      <c r="H15" s="1005"/>
      <c r="I15" s="1005"/>
      <c r="J15" s="1005"/>
      <c r="K15" s="1005"/>
      <c r="M15" s="278"/>
      <c r="N15" s="279"/>
      <c r="O15" s="279"/>
      <c r="P15" s="279"/>
      <c r="Q15" s="279"/>
      <c r="R15" s="279"/>
      <c r="S15" s="279"/>
      <c r="T15" s="279"/>
      <c r="U15" s="279"/>
      <c r="V15" s="279"/>
      <c r="W15" s="279"/>
      <c r="X15" s="279"/>
      <c r="Y15" s="279"/>
      <c r="Z15" s="279"/>
      <c r="AA15" s="280"/>
      <c r="AB15" s="723"/>
      <c r="AC15" s="700" t="s">
        <v>403</v>
      </c>
      <c r="AD15" s="698">
        <f>BC17</f>
        <v>0.45</v>
      </c>
      <c r="AE15" s="698">
        <f t="shared" ref="AE15:AK15" si="8">BD17</f>
        <v>0</v>
      </c>
      <c r="AF15" s="698">
        <f t="shared" si="8"/>
        <v>0.05</v>
      </c>
      <c r="AG15" s="698">
        <f t="shared" si="8"/>
        <v>0.05</v>
      </c>
      <c r="AH15" s="698">
        <f t="shared" si="8"/>
        <v>0</v>
      </c>
      <c r="AI15" s="698">
        <f t="shared" si="8"/>
        <v>0</v>
      </c>
      <c r="AJ15" s="707">
        <f t="shared" si="8"/>
        <v>0.25</v>
      </c>
      <c r="AK15" s="698">
        <f t="shared" si="8"/>
        <v>0.2</v>
      </c>
      <c r="AL15" s="723"/>
      <c r="AM15" s="705"/>
      <c r="AN15" s="930"/>
      <c r="AO15" s="930"/>
      <c r="AP15" s="930"/>
      <c r="AQ15" s="930"/>
      <c r="AR15" s="930"/>
      <c r="AS15" s="930"/>
      <c r="AT15" s="930"/>
      <c r="AU15" s="930"/>
      <c r="AV15" s="930"/>
      <c r="AW15" s="930"/>
      <c r="AX15" s="930"/>
      <c r="AY15" s="930"/>
      <c r="AZ15" s="808"/>
      <c r="BB15" s="8" t="s">
        <v>539</v>
      </c>
      <c r="BC15" s="98">
        <f t="shared" si="3"/>
        <v>0.14634146341463414</v>
      </c>
      <c r="BD15" s="74">
        <f t="shared" si="3"/>
        <v>0</v>
      </c>
      <c r="BE15" s="74">
        <f t="shared" si="3"/>
        <v>0</v>
      </c>
      <c r="BF15" s="74">
        <f t="shared" si="3"/>
        <v>0</v>
      </c>
      <c r="BG15" s="74">
        <f t="shared" si="3"/>
        <v>2.4390243902439025E-2</v>
      </c>
      <c r="BH15" s="74">
        <f t="shared" si="3"/>
        <v>0</v>
      </c>
      <c r="BI15" s="74">
        <f t="shared" si="3"/>
        <v>0.1951219512195122</v>
      </c>
      <c r="BJ15" s="75">
        <f t="shared" si="3"/>
        <v>0.63414634146341464</v>
      </c>
    </row>
    <row r="16" spans="1:72">
      <c r="M16" s="278"/>
      <c r="N16" s="279"/>
      <c r="O16" s="279"/>
      <c r="P16" s="279"/>
      <c r="Q16" s="279"/>
      <c r="R16" s="279"/>
      <c r="S16" s="279"/>
      <c r="T16" s="279"/>
      <c r="U16" s="279"/>
      <c r="V16" s="279"/>
      <c r="W16" s="279"/>
      <c r="X16" s="279"/>
      <c r="Y16" s="279"/>
      <c r="Z16" s="279"/>
      <c r="AA16" s="280"/>
      <c r="AB16" s="723"/>
      <c r="AC16" s="575" t="s">
        <v>404</v>
      </c>
      <c r="AD16" s="698">
        <f>BC16</f>
        <v>0.33333333333333331</v>
      </c>
      <c r="AE16" s="698">
        <f t="shared" ref="AE16:AK16" si="9">BD16</f>
        <v>0</v>
      </c>
      <c r="AF16" s="698">
        <f t="shared" si="9"/>
        <v>0</v>
      </c>
      <c r="AG16" s="698">
        <f t="shared" si="9"/>
        <v>0</v>
      </c>
      <c r="AH16" s="698">
        <f t="shared" si="9"/>
        <v>0</v>
      </c>
      <c r="AI16" s="698">
        <f t="shared" si="9"/>
        <v>0</v>
      </c>
      <c r="AJ16" s="707">
        <f t="shared" si="9"/>
        <v>0.13333333333333333</v>
      </c>
      <c r="AK16" s="698">
        <f t="shared" si="9"/>
        <v>0.53333333333333333</v>
      </c>
      <c r="AL16" s="723"/>
      <c r="AM16" s="705"/>
      <c r="AN16" s="930"/>
      <c r="AO16" s="930"/>
      <c r="AP16" s="930"/>
      <c r="AQ16" s="930"/>
      <c r="AR16" s="930"/>
      <c r="AS16" s="930"/>
      <c r="AT16" s="930"/>
      <c r="AU16" s="930"/>
      <c r="AV16" s="930"/>
      <c r="AW16" s="930"/>
      <c r="AX16" s="930"/>
      <c r="AY16" s="930"/>
      <c r="AZ16" s="808"/>
      <c r="BB16" s="8" t="s">
        <v>544</v>
      </c>
      <c r="BC16" s="98">
        <f t="shared" si="3"/>
        <v>0.33333333333333331</v>
      </c>
      <c r="BD16" s="74">
        <f t="shared" si="3"/>
        <v>0</v>
      </c>
      <c r="BE16" s="74">
        <f t="shared" si="3"/>
        <v>0</v>
      </c>
      <c r="BF16" s="74">
        <f t="shared" si="3"/>
        <v>0</v>
      </c>
      <c r="BG16" s="74">
        <f t="shared" si="3"/>
        <v>0</v>
      </c>
      <c r="BH16" s="74">
        <f t="shared" si="3"/>
        <v>0</v>
      </c>
      <c r="BI16" s="74">
        <f t="shared" si="3"/>
        <v>0.13333333333333333</v>
      </c>
      <c r="BJ16" s="75">
        <f t="shared" si="3"/>
        <v>0.53333333333333333</v>
      </c>
    </row>
    <row r="17" spans="1:73">
      <c r="A17" s="279"/>
      <c r="B17" s="279"/>
      <c r="C17" s="279"/>
      <c r="D17" s="279"/>
      <c r="E17" s="279"/>
      <c r="F17" s="279"/>
      <c r="G17" s="279"/>
      <c r="H17" s="279"/>
      <c r="I17" s="279"/>
      <c r="J17" s="279"/>
      <c r="K17" s="279"/>
      <c r="L17" s="279"/>
      <c r="M17" s="281"/>
      <c r="N17" s="282"/>
      <c r="O17" s="282"/>
      <c r="P17" s="282"/>
      <c r="Q17" s="282"/>
      <c r="R17" s="282"/>
      <c r="S17" s="282"/>
      <c r="T17" s="282"/>
      <c r="U17" s="282"/>
      <c r="V17" s="282"/>
      <c r="W17" s="282"/>
      <c r="X17" s="282"/>
      <c r="Y17" s="282"/>
      <c r="Z17" s="282"/>
      <c r="AA17" s="283"/>
      <c r="AB17" s="723"/>
      <c r="AC17" s="700" t="s">
        <v>275</v>
      </c>
      <c r="AD17" s="698">
        <f>BC15</f>
        <v>0.14634146341463414</v>
      </c>
      <c r="AE17" s="698">
        <f t="shared" ref="AE17:AK17" si="10">BD15</f>
        <v>0</v>
      </c>
      <c r="AF17" s="698">
        <f t="shared" si="10"/>
        <v>0</v>
      </c>
      <c r="AG17" s="698">
        <f t="shared" si="10"/>
        <v>0</v>
      </c>
      <c r="AH17" s="698">
        <f t="shared" si="10"/>
        <v>2.4390243902439025E-2</v>
      </c>
      <c r="AI17" s="698">
        <f t="shared" si="10"/>
        <v>0</v>
      </c>
      <c r="AJ17" s="707">
        <f t="shared" si="10"/>
        <v>0.1951219512195122</v>
      </c>
      <c r="AK17" s="698">
        <f t="shared" si="10"/>
        <v>0.63414634146341464</v>
      </c>
      <c r="AL17" s="723"/>
      <c r="AM17" s="705"/>
      <c r="AN17" s="930"/>
      <c r="AO17" s="930"/>
      <c r="AP17" s="930"/>
      <c r="AQ17" s="930"/>
      <c r="AR17" s="930"/>
      <c r="AS17" s="930"/>
      <c r="AT17" s="930"/>
      <c r="AU17" s="930"/>
      <c r="AV17" s="930"/>
      <c r="AW17" s="930"/>
      <c r="AX17" s="930"/>
      <c r="AY17" s="930"/>
      <c r="AZ17" s="808"/>
      <c r="BB17" s="8" t="s">
        <v>538</v>
      </c>
      <c r="BC17" s="98">
        <f t="shared" si="3"/>
        <v>0.45</v>
      </c>
      <c r="BD17" s="74">
        <f t="shared" si="3"/>
        <v>0</v>
      </c>
      <c r="BE17" s="74">
        <f t="shared" si="3"/>
        <v>0.05</v>
      </c>
      <c r="BF17" s="74">
        <f t="shared" si="3"/>
        <v>0.05</v>
      </c>
      <c r="BG17" s="74">
        <f t="shared" si="3"/>
        <v>0</v>
      </c>
      <c r="BH17" s="74">
        <f t="shared" si="3"/>
        <v>0</v>
      </c>
      <c r="BI17" s="74">
        <f t="shared" si="3"/>
        <v>0.25</v>
      </c>
      <c r="BJ17" s="75">
        <f t="shared" si="3"/>
        <v>0.2</v>
      </c>
    </row>
    <row r="18" spans="1:73">
      <c r="A18" s="282"/>
      <c r="B18" s="282"/>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723"/>
      <c r="AC18" s="575" t="s">
        <v>406</v>
      </c>
      <c r="AD18" s="698">
        <f>BC14</f>
        <v>9.6774193548387094E-2</v>
      </c>
      <c r="AE18" s="698">
        <f t="shared" ref="AE18:AK18" si="11">BD14</f>
        <v>6.4516129032258064E-3</v>
      </c>
      <c r="AF18" s="698">
        <f t="shared" si="11"/>
        <v>0</v>
      </c>
      <c r="AG18" s="698">
        <f t="shared" si="11"/>
        <v>1.2903225806451613E-2</v>
      </c>
      <c r="AH18" s="698">
        <f t="shared" si="11"/>
        <v>2.5806451612903226E-2</v>
      </c>
      <c r="AI18" s="698">
        <f t="shared" si="11"/>
        <v>1.2903225806451613E-2</v>
      </c>
      <c r="AJ18" s="779">
        <f t="shared" si="11"/>
        <v>0.49032258064516127</v>
      </c>
      <c r="AK18" s="698">
        <f t="shared" si="11"/>
        <v>0.35483870967741937</v>
      </c>
      <c r="AL18" s="723"/>
      <c r="AM18" s="705"/>
      <c r="AN18" s="930"/>
      <c r="AO18" s="930"/>
      <c r="AP18" s="930"/>
      <c r="AQ18" s="930"/>
      <c r="AR18" s="930"/>
      <c r="AS18" s="930"/>
      <c r="AT18" s="930"/>
      <c r="AU18" s="930"/>
      <c r="AV18" s="930"/>
      <c r="AW18" s="930"/>
      <c r="AX18" s="930"/>
      <c r="AY18" s="930"/>
      <c r="AZ18" s="808"/>
      <c r="BB18" s="8" t="s">
        <v>537</v>
      </c>
      <c r="BC18" s="98">
        <f t="shared" si="3"/>
        <v>0.33519553072625696</v>
      </c>
      <c r="BD18" s="74">
        <f t="shared" si="3"/>
        <v>5.5865921787709499E-3</v>
      </c>
      <c r="BE18" s="74">
        <f t="shared" si="3"/>
        <v>1.6759776536312849E-2</v>
      </c>
      <c r="BF18" s="74">
        <f t="shared" si="3"/>
        <v>4.4692737430167599E-2</v>
      </c>
      <c r="BG18" s="74">
        <f t="shared" si="3"/>
        <v>6.7039106145251395E-2</v>
      </c>
      <c r="BH18" s="74">
        <f t="shared" si="3"/>
        <v>0</v>
      </c>
      <c r="BI18" s="74">
        <f t="shared" si="3"/>
        <v>0.19553072625698323</v>
      </c>
      <c r="BJ18" s="75">
        <f t="shared" si="3"/>
        <v>0.33519553072625696</v>
      </c>
    </row>
    <row r="19" spans="1:73">
      <c r="A19" s="278"/>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80"/>
      <c r="AB19" s="723"/>
      <c r="AC19" s="700" t="s">
        <v>407</v>
      </c>
      <c r="AD19" s="698">
        <f>BC13</f>
        <v>7.407407407407407E-2</v>
      </c>
      <c r="AE19" s="698">
        <f t="shared" ref="AE19:AK19" si="12">BD13</f>
        <v>0</v>
      </c>
      <c r="AF19" s="698">
        <f t="shared" si="12"/>
        <v>0</v>
      </c>
      <c r="AG19" s="698">
        <f t="shared" si="12"/>
        <v>0</v>
      </c>
      <c r="AH19" s="698">
        <f t="shared" si="12"/>
        <v>0.1111111111111111</v>
      </c>
      <c r="AI19" s="698">
        <f t="shared" si="12"/>
        <v>0</v>
      </c>
      <c r="AJ19" s="779">
        <f t="shared" si="12"/>
        <v>0.55555555555555558</v>
      </c>
      <c r="AK19" s="698">
        <f t="shared" si="12"/>
        <v>0.25925925925925924</v>
      </c>
      <c r="AL19" s="723"/>
      <c r="AM19" s="705"/>
      <c r="AN19" s="930"/>
      <c r="AO19" s="930"/>
      <c r="AP19" s="930"/>
      <c r="AQ19" s="930"/>
      <c r="AR19" s="930"/>
      <c r="AS19" s="930"/>
      <c r="AT19" s="930"/>
      <c r="AU19" s="930"/>
      <c r="AV19" s="930"/>
      <c r="AW19" s="930"/>
      <c r="AX19" s="930"/>
      <c r="AY19" s="930"/>
      <c r="AZ19" s="808"/>
      <c r="BB19" s="8" t="s">
        <v>536</v>
      </c>
      <c r="BC19" s="98">
        <f t="shared" si="3"/>
        <v>0.65217391304347827</v>
      </c>
      <c r="BD19" s="74">
        <f t="shared" si="3"/>
        <v>0</v>
      </c>
      <c r="BE19" s="74">
        <f t="shared" si="3"/>
        <v>0</v>
      </c>
      <c r="BF19" s="74">
        <f t="shared" si="3"/>
        <v>0</v>
      </c>
      <c r="BG19" s="74">
        <f t="shared" si="3"/>
        <v>0</v>
      </c>
      <c r="BH19" s="74">
        <f t="shared" si="3"/>
        <v>0</v>
      </c>
      <c r="BI19" s="74">
        <f t="shared" si="3"/>
        <v>8.6956521739130432E-2</v>
      </c>
      <c r="BJ19" s="75">
        <f t="shared" si="3"/>
        <v>0.2608695652173913</v>
      </c>
    </row>
    <row r="20" spans="1:73">
      <c r="A20" s="278"/>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80"/>
      <c r="AB20" s="723"/>
      <c r="AC20" s="575" t="s">
        <v>408</v>
      </c>
      <c r="AD20" s="698">
        <f>BC12</f>
        <v>0.3235294117647059</v>
      </c>
      <c r="AE20" s="698">
        <f t="shared" ref="AE20:AK20" si="13">BD12</f>
        <v>0</v>
      </c>
      <c r="AF20" s="698">
        <f t="shared" si="13"/>
        <v>1.4705882352941176E-2</v>
      </c>
      <c r="AG20" s="698">
        <f t="shared" si="13"/>
        <v>2.9411764705882353E-2</v>
      </c>
      <c r="AH20" s="698">
        <f t="shared" si="13"/>
        <v>2.9411764705882353E-2</v>
      </c>
      <c r="AI20" s="698">
        <f t="shared" si="13"/>
        <v>7.3529411764705881E-3</v>
      </c>
      <c r="AJ20" s="707">
        <f t="shared" si="13"/>
        <v>0.20588235294117646</v>
      </c>
      <c r="AK20" s="698">
        <f t="shared" si="13"/>
        <v>0.38970588235294118</v>
      </c>
      <c r="AL20" s="723"/>
      <c r="AM20" s="705"/>
      <c r="AN20" s="930"/>
      <c r="AO20" s="930"/>
      <c r="AP20" s="930"/>
      <c r="AQ20" s="930"/>
      <c r="AR20" s="930"/>
      <c r="AS20" s="930"/>
      <c r="AT20" s="930"/>
      <c r="AU20" s="930"/>
      <c r="AV20" s="930"/>
      <c r="AW20" s="930"/>
      <c r="AX20" s="930"/>
      <c r="AY20" s="930"/>
      <c r="AZ20" s="808"/>
      <c r="BB20" s="8" t="s">
        <v>535</v>
      </c>
      <c r="BC20" s="98">
        <f t="shared" si="3"/>
        <v>0.27272727272727271</v>
      </c>
      <c r="BD20" s="74">
        <f t="shared" si="3"/>
        <v>0</v>
      </c>
      <c r="BE20" s="74">
        <f t="shared" si="3"/>
        <v>0.18181818181818182</v>
      </c>
      <c r="BF20" s="74">
        <f t="shared" si="3"/>
        <v>9.0909090909090912E-2</v>
      </c>
      <c r="BG20" s="74">
        <f t="shared" si="3"/>
        <v>0</v>
      </c>
      <c r="BH20" s="74">
        <f t="shared" si="3"/>
        <v>9.0909090909090912E-2</v>
      </c>
      <c r="BI20" s="74">
        <f t="shared" si="3"/>
        <v>0</v>
      </c>
      <c r="BJ20" s="75">
        <f t="shared" si="3"/>
        <v>0.36363636363636365</v>
      </c>
    </row>
    <row r="21" spans="1:73">
      <c r="A21" s="278"/>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80"/>
      <c r="AB21" s="723"/>
      <c r="AC21" s="700" t="s">
        <v>409</v>
      </c>
      <c r="AD21" s="698">
        <f>BC11</f>
        <v>0.29496402877697842</v>
      </c>
      <c r="AE21" s="698">
        <f t="shared" ref="AE21:AK21" si="14">BD11</f>
        <v>7.1942446043165471E-3</v>
      </c>
      <c r="AF21" s="698">
        <f t="shared" si="14"/>
        <v>2.1582733812949641E-2</v>
      </c>
      <c r="AG21" s="698">
        <f t="shared" si="14"/>
        <v>1.4388489208633094E-2</v>
      </c>
      <c r="AH21" s="698">
        <f t="shared" si="14"/>
        <v>3.5971223021582732E-2</v>
      </c>
      <c r="AI21" s="698">
        <f t="shared" si="14"/>
        <v>2.1582733812949641E-2</v>
      </c>
      <c r="AJ21" s="707">
        <f t="shared" si="14"/>
        <v>0.2446043165467626</v>
      </c>
      <c r="AK21" s="698">
        <f t="shared" si="14"/>
        <v>0.35971223021582732</v>
      </c>
      <c r="AL21" s="723"/>
      <c r="AM21" s="705"/>
      <c r="AN21" s="930"/>
      <c r="AO21" s="930"/>
      <c r="AP21" s="930"/>
      <c r="AQ21" s="930"/>
      <c r="AR21" s="930"/>
      <c r="AS21" s="930"/>
      <c r="AT21" s="930"/>
      <c r="AU21" s="930"/>
      <c r="AV21" s="930"/>
      <c r="AW21" s="930"/>
      <c r="AX21" s="930"/>
      <c r="AY21" s="930"/>
      <c r="AZ21" s="808"/>
      <c r="BB21" s="17" t="s">
        <v>545</v>
      </c>
      <c r="BC21" s="98">
        <f t="shared" si="3"/>
        <v>0.34615384615384615</v>
      </c>
      <c r="BD21" s="74">
        <f t="shared" si="3"/>
        <v>1.282051282051282E-2</v>
      </c>
      <c r="BE21" s="74">
        <f t="shared" si="3"/>
        <v>1.9230769230769232E-2</v>
      </c>
      <c r="BF21" s="74">
        <f t="shared" si="3"/>
        <v>3.2051282051282048E-2</v>
      </c>
      <c r="BG21" s="74">
        <f t="shared" si="3"/>
        <v>7.6923076923076927E-2</v>
      </c>
      <c r="BH21" s="74">
        <f t="shared" si="3"/>
        <v>6.41025641025641E-3</v>
      </c>
      <c r="BI21" s="74">
        <f t="shared" si="3"/>
        <v>0.22435897435897437</v>
      </c>
      <c r="BJ21" s="75">
        <f t="shared" si="3"/>
        <v>0.28205128205128205</v>
      </c>
    </row>
    <row r="22" spans="1:73" ht="12.6" thickBot="1">
      <c r="A22" s="278"/>
      <c r="B22" s="279"/>
      <c r="C22" s="279"/>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80"/>
      <c r="AB22" s="723"/>
      <c r="AC22" s="575" t="s">
        <v>23</v>
      </c>
      <c r="AD22" s="698" t="e">
        <f>BC10</f>
        <v>#DIV/0!</v>
      </c>
      <c r="AE22" s="698" t="e">
        <f t="shared" ref="AE22:AK22" si="15">BD10</f>
        <v>#DIV/0!</v>
      </c>
      <c r="AF22" s="698" t="e">
        <f t="shared" si="15"/>
        <v>#DIV/0!</v>
      </c>
      <c r="AG22" s="698" t="e">
        <f t="shared" si="15"/>
        <v>#DIV/0!</v>
      </c>
      <c r="AH22" s="698" t="e">
        <f t="shared" si="15"/>
        <v>#DIV/0!</v>
      </c>
      <c r="AI22" s="698" t="e">
        <f t="shared" si="15"/>
        <v>#DIV/0!</v>
      </c>
      <c r="AJ22" s="698" t="e">
        <f t="shared" si="15"/>
        <v>#DIV/0!</v>
      </c>
      <c r="AK22" s="698" t="e">
        <f t="shared" si="15"/>
        <v>#DIV/0!</v>
      </c>
      <c r="AL22" s="723"/>
      <c r="AM22" s="705"/>
      <c r="AN22" s="930"/>
      <c r="AO22" s="930"/>
      <c r="AP22" s="930"/>
      <c r="AQ22" s="930"/>
      <c r="AR22" s="930"/>
      <c r="AS22" s="930"/>
      <c r="AT22" s="930"/>
      <c r="AU22" s="930"/>
      <c r="AV22" s="930"/>
      <c r="AW22" s="930"/>
      <c r="AX22" s="930"/>
      <c r="AY22" s="930"/>
      <c r="AZ22" s="808"/>
      <c r="BB22" s="11" t="s">
        <v>546</v>
      </c>
      <c r="BC22" s="57">
        <f t="shared" si="3"/>
        <v>0.41013824884792627</v>
      </c>
      <c r="BD22" s="58">
        <f t="shared" si="3"/>
        <v>1.3824884792626729E-2</v>
      </c>
      <c r="BE22" s="58">
        <f t="shared" si="3"/>
        <v>1.8433179723502304E-2</v>
      </c>
      <c r="BF22" s="58">
        <f t="shared" si="3"/>
        <v>5.5299539170506916E-2</v>
      </c>
      <c r="BG22" s="58">
        <f t="shared" si="3"/>
        <v>6.9124423963133647E-2</v>
      </c>
      <c r="BH22" s="58">
        <f t="shared" si="3"/>
        <v>9.2165898617511521E-3</v>
      </c>
      <c r="BI22" s="58">
        <f t="shared" si="3"/>
        <v>0.15668202764976957</v>
      </c>
      <c r="BJ22" s="59">
        <f t="shared" si="3"/>
        <v>0.26728110599078342</v>
      </c>
    </row>
    <row r="23" spans="1:73" ht="12.6" thickBot="1">
      <c r="A23" s="278"/>
      <c r="B23" s="279"/>
      <c r="C23" s="279"/>
      <c r="D23" s="279"/>
      <c r="E23" s="279"/>
      <c r="F23" s="279"/>
      <c r="G23" s="279"/>
      <c r="H23" s="279"/>
      <c r="I23" s="279"/>
      <c r="J23" s="279"/>
      <c r="K23" s="279"/>
      <c r="L23" s="279"/>
      <c r="M23" s="279"/>
      <c r="N23" s="279"/>
      <c r="O23" s="279"/>
      <c r="P23" s="279"/>
      <c r="Q23" s="279"/>
      <c r="R23" s="279"/>
      <c r="S23" s="279"/>
      <c r="T23" s="279"/>
      <c r="U23" s="279"/>
      <c r="V23" s="279"/>
      <c r="W23" s="279"/>
      <c r="X23" s="279"/>
      <c r="Y23" s="279"/>
      <c r="Z23" s="279"/>
      <c r="AA23" s="280"/>
      <c r="AB23" s="723"/>
      <c r="AC23" s="284" t="s">
        <v>157</v>
      </c>
      <c r="AD23" s="723"/>
      <c r="AE23" s="723"/>
      <c r="AF23" s="723"/>
      <c r="AG23" s="723"/>
      <c r="AH23" s="723"/>
      <c r="AI23" s="723"/>
      <c r="AJ23" s="723"/>
      <c r="AK23" s="723"/>
      <c r="AL23" s="723"/>
      <c r="AM23" s="705"/>
      <c r="AN23" s="930"/>
      <c r="AO23" s="930"/>
      <c r="AP23" s="930"/>
      <c r="AQ23" s="930"/>
      <c r="AR23" s="930"/>
      <c r="AS23" s="930"/>
      <c r="AT23" s="930"/>
      <c r="AU23" s="930"/>
      <c r="AV23" s="930"/>
      <c r="AW23" s="930"/>
      <c r="AX23" s="930"/>
      <c r="AY23" s="930"/>
      <c r="AZ23" s="808"/>
      <c r="BB23" s="284" t="s">
        <v>157</v>
      </c>
      <c r="BC23" s="274"/>
      <c r="BD23" s="274"/>
      <c r="BE23" s="274"/>
      <c r="BF23" s="274"/>
      <c r="BG23" s="274"/>
      <c r="BH23" s="274"/>
      <c r="BI23" s="274"/>
      <c r="BJ23" s="274"/>
    </row>
    <row r="24" spans="1:73" ht="27.75" customHeight="1" thickBot="1">
      <c r="A24" s="278"/>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80"/>
      <c r="AB24" s="723"/>
      <c r="AC24" s="577" t="s">
        <v>8</v>
      </c>
      <c r="AD24" s="589" t="s">
        <v>220</v>
      </c>
      <c r="AE24" s="590" t="s">
        <v>221</v>
      </c>
      <c r="AF24" s="590" t="s">
        <v>222</v>
      </c>
      <c r="AG24" s="590" t="s">
        <v>219</v>
      </c>
      <c r="AH24" s="590" t="s">
        <v>223</v>
      </c>
      <c r="AI24" s="590" t="s">
        <v>224</v>
      </c>
      <c r="AJ24" s="589" t="s">
        <v>225</v>
      </c>
      <c r="AK24" s="724" t="s">
        <v>555</v>
      </c>
      <c r="AL24" s="723"/>
      <c r="AM24" s="705"/>
      <c r="AN24" s="930"/>
      <c r="AO24" s="930"/>
      <c r="AP24" s="930"/>
      <c r="AQ24" s="930"/>
      <c r="AR24" s="930"/>
      <c r="AS24" s="930"/>
      <c r="AT24" s="930"/>
      <c r="AU24" s="930"/>
      <c r="AV24" s="930"/>
      <c r="AW24" s="930"/>
      <c r="AX24" s="930"/>
      <c r="AY24" s="930"/>
      <c r="AZ24" s="808"/>
      <c r="BB24" s="33" t="s">
        <v>8</v>
      </c>
      <c r="BC24" s="467" t="s">
        <v>220</v>
      </c>
      <c r="BD24" s="468" t="s">
        <v>221</v>
      </c>
      <c r="BE24" s="468" t="s">
        <v>222</v>
      </c>
      <c r="BF24" s="468" t="s">
        <v>219</v>
      </c>
      <c r="BG24" s="468" t="s">
        <v>223</v>
      </c>
      <c r="BH24" s="468" t="s">
        <v>224</v>
      </c>
      <c r="BI24" s="469" t="s">
        <v>225</v>
      </c>
      <c r="BJ24" s="470" t="s">
        <v>555</v>
      </c>
    </row>
    <row r="25" spans="1:73">
      <c r="A25" s="278"/>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80"/>
      <c r="AB25" s="723"/>
      <c r="AC25" s="579" t="s">
        <v>410</v>
      </c>
      <c r="AD25" s="698">
        <f>BC30</f>
        <v>0.20095693779904306</v>
      </c>
      <c r="AE25" s="698">
        <f t="shared" ref="AE25:AK25" si="16">BD30</f>
        <v>0</v>
      </c>
      <c r="AF25" s="698">
        <f t="shared" si="16"/>
        <v>0</v>
      </c>
      <c r="AG25" s="698">
        <f t="shared" si="16"/>
        <v>4.7846889952153108E-3</v>
      </c>
      <c r="AH25" s="698">
        <f t="shared" si="16"/>
        <v>4.784688995215311E-2</v>
      </c>
      <c r="AI25" s="698">
        <f t="shared" si="16"/>
        <v>4.7846889952153108E-3</v>
      </c>
      <c r="AJ25" s="707">
        <f t="shared" si="16"/>
        <v>0.17703349282296652</v>
      </c>
      <c r="AK25" s="698">
        <f t="shared" si="16"/>
        <v>0.56459330143540665</v>
      </c>
      <c r="AL25" s="723"/>
      <c r="AM25" s="705"/>
      <c r="BB25" s="69" t="s">
        <v>553</v>
      </c>
      <c r="BC25" s="92">
        <f t="shared" ref="BC25:BJ30" si="17">+BC53/$BK53</f>
        <v>0.1875</v>
      </c>
      <c r="BD25" s="48">
        <f t="shared" si="17"/>
        <v>6.25E-2</v>
      </c>
      <c r="BE25" s="48">
        <f t="shared" si="17"/>
        <v>6.25E-2</v>
      </c>
      <c r="BF25" s="48">
        <f t="shared" si="17"/>
        <v>0.125</v>
      </c>
      <c r="BG25" s="48">
        <f t="shared" si="17"/>
        <v>6.25E-2</v>
      </c>
      <c r="BH25" s="48">
        <f t="shared" si="17"/>
        <v>0.1875</v>
      </c>
      <c r="BI25" s="48">
        <f t="shared" si="17"/>
        <v>0.3125</v>
      </c>
      <c r="BJ25" s="93">
        <f t="shared" si="17"/>
        <v>0</v>
      </c>
    </row>
    <row r="26" spans="1:73">
      <c r="A26" s="278"/>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80"/>
      <c r="AB26" s="723"/>
      <c r="AC26" s="579" t="s">
        <v>411</v>
      </c>
      <c r="AD26" s="698">
        <f>BC29</f>
        <v>0.29648241206030151</v>
      </c>
      <c r="AE26" s="698">
        <f t="shared" ref="AE26:AK26" si="18">BD29</f>
        <v>0</v>
      </c>
      <c r="AF26" s="698">
        <f t="shared" si="18"/>
        <v>0</v>
      </c>
      <c r="AG26" s="698">
        <f t="shared" si="18"/>
        <v>1.507537688442211E-2</v>
      </c>
      <c r="AH26" s="698">
        <f t="shared" si="18"/>
        <v>3.7688442211055273E-2</v>
      </c>
      <c r="AI26" s="698">
        <f t="shared" si="18"/>
        <v>0</v>
      </c>
      <c r="AJ26" s="707">
        <f t="shared" si="18"/>
        <v>0.25376884422110552</v>
      </c>
      <c r="AK26" s="698">
        <f t="shared" si="18"/>
        <v>0.39698492462311558</v>
      </c>
      <c r="AL26" s="723"/>
      <c r="AM26" s="705"/>
      <c r="BB26" s="72" t="s">
        <v>427</v>
      </c>
      <c r="BC26" s="98">
        <f t="shared" si="17"/>
        <v>0.40740740740740738</v>
      </c>
      <c r="BD26" s="74">
        <f t="shared" si="17"/>
        <v>7.407407407407407E-2</v>
      </c>
      <c r="BE26" s="74">
        <f t="shared" si="17"/>
        <v>0.14814814814814814</v>
      </c>
      <c r="BF26" s="74">
        <f t="shared" si="17"/>
        <v>0</v>
      </c>
      <c r="BG26" s="74">
        <f t="shared" si="17"/>
        <v>0.1111111111111111</v>
      </c>
      <c r="BH26" s="74">
        <f t="shared" si="17"/>
        <v>0</v>
      </c>
      <c r="BI26" s="74">
        <f t="shared" si="17"/>
        <v>0.14814814814814814</v>
      </c>
      <c r="BJ26" s="75">
        <f t="shared" si="17"/>
        <v>0.1111111111111111</v>
      </c>
    </row>
    <row r="27" spans="1:73">
      <c r="A27" s="278"/>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80"/>
      <c r="AB27" s="723"/>
      <c r="AC27" s="579" t="s">
        <v>412</v>
      </c>
      <c r="AD27" s="698">
        <f>BC28</f>
        <v>0.36103896103896105</v>
      </c>
      <c r="AE27" s="698">
        <f t="shared" ref="AE27:AK27" si="19">BD28</f>
        <v>2.5974025974025974E-3</v>
      </c>
      <c r="AF27" s="698">
        <f t="shared" si="19"/>
        <v>1.8181818181818181E-2</v>
      </c>
      <c r="AG27" s="698">
        <f t="shared" si="19"/>
        <v>5.1948051948051951E-2</v>
      </c>
      <c r="AH27" s="698">
        <f t="shared" si="19"/>
        <v>6.7532467532467527E-2</v>
      </c>
      <c r="AI27" s="698">
        <f t="shared" si="19"/>
        <v>1.038961038961039E-2</v>
      </c>
      <c r="AJ27" s="707">
        <f t="shared" si="19"/>
        <v>0.26233766233766231</v>
      </c>
      <c r="AK27" s="698">
        <f t="shared" si="19"/>
        <v>0.22597402597402597</v>
      </c>
      <c r="AL27" s="723"/>
      <c r="AZ27" s="809"/>
      <c r="BB27" s="72" t="s">
        <v>428</v>
      </c>
      <c r="BC27" s="98">
        <f t="shared" si="17"/>
        <v>0.35714285714285715</v>
      </c>
      <c r="BD27" s="74">
        <f t="shared" si="17"/>
        <v>4.7619047619047616E-2</v>
      </c>
      <c r="BE27" s="74">
        <f t="shared" si="17"/>
        <v>7.1428571428571425E-2</v>
      </c>
      <c r="BF27" s="74">
        <f t="shared" si="17"/>
        <v>7.1428571428571425E-2</v>
      </c>
      <c r="BG27" s="74">
        <f t="shared" si="17"/>
        <v>1.1904761904761904E-2</v>
      </c>
      <c r="BH27" s="74">
        <f t="shared" si="17"/>
        <v>2.3809523809523808E-2</v>
      </c>
      <c r="BI27" s="74">
        <f t="shared" si="17"/>
        <v>0.30952380952380953</v>
      </c>
      <c r="BJ27" s="75">
        <f t="shared" si="17"/>
        <v>0.10714285714285714</v>
      </c>
    </row>
    <row r="28" spans="1:73">
      <c r="A28" s="278"/>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80"/>
      <c r="AB28" s="723"/>
      <c r="AC28" s="579" t="s">
        <v>413</v>
      </c>
      <c r="AD28" s="698">
        <f>BC27</f>
        <v>0.35714285714285715</v>
      </c>
      <c r="AE28" s="698">
        <f t="shared" ref="AE28:AK28" si="20">BD27</f>
        <v>4.7619047619047616E-2</v>
      </c>
      <c r="AF28" s="698">
        <f t="shared" si="20"/>
        <v>7.1428571428571425E-2</v>
      </c>
      <c r="AG28" s="698">
        <f t="shared" si="20"/>
        <v>7.1428571428571425E-2</v>
      </c>
      <c r="AH28" s="698">
        <f t="shared" si="20"/>
        <v>1.1904761904761904E-2</v>
      </c>
      <c r="AI28" s="698">
        <f t="shared" si="20"/>
        <v>2.3809523809523808E-2</v>
      </c>
      <c r="AJ28" s="707">
        <f t="shared" si="20"/>
        <v>0.30952380952380953</v>
      </c>
      <c r="AK28" s="698">
        <f t="shared" si="20"/>
        <v>0.10714285714285714</v>
      </c>
      <c r="AL28" s="723"/>
      <c r="AZ28" s="806"/>
      <c r="BB28" s="72" t="s">
        <v>429</v>
      </c>
      <c r="BC28" s="98">
        <f t="shared" si="17"/>
        <v>0.36103896103896105</v>
      </c>
      <c r="BD28" s="74">
        <f t="shared" si="17"/>
        <v>2.5974025974025974E-3</v>
      </c>
      <c r="BE28" s="74">
        <f t="shared" si="17"/>
        <v>1.8181818181818181E-2</v>
      </c>
      <c r="BF28" s="74">
        <f t="shared" si="17"/>
        <v>5.1948051948051951E-2</v>
      </c>
      <c r="BG28" s="74">
        <f t="shared" si="17"/>
        <v>6.7532467532467527E-2</v>
      </c>
      <c r="BH28" s="74">
        <f t="shared" si="17"/>
        <v>1.038961038961039E-2</v>
      </c>
      <c r="BI28" s="74">
        <f t="shared" si="17"/>
        <v>0.26233766233766231</v>
      </c>
      <c r="BJ28" s="75">
        <f t="shared" si="17"/>
        <v>0.22597402597402597</v>
      </c>
    </row>
    <row r="29" spans="1:73">
      <c r="A29" s="278"/>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80"/>
      <c r="AB29" s="723"/>
      <c r="AC29" s="579" t="s">
        <v>414</v>
      </c>
      <c r="AD29" s="698">
        <f>BC26</f>
        <v>0.40740740740740738</v>
      </c>
      <c r="AE29" s="698">
        <f t="shared" ref="AE29:AK29" si="21">BD26</f>
        <v>7.407407407407407E-2</v>
      </c>
      <c r="AF29" s="698">
        <f t="shared" si="21"/>
        <v>0.14814814814814814</v>
      </c>
      <c r="AG29" s="698">
        <f t="shared" si="21"/>
        <v>0</v>
      </c>
      <c r="AH29" s="698">
        <f t="shared" si="21"/>
        <v>0.1111111111111111</v>
      </c>
      <c r="AI29" s="698">
        <f t="shared" si="21"/>
        <v>0</v>
      </c>
      <c r="AJ29" s="707">
        <f t="shared" si="21"/>
        <v>0.14814814814814814</v>
      </c>
      <c r="AK29" s="698">
        <f t="shared" si="21"/>
        <v>0.1111111111111111</v>
      </c>
      <c r="AL29" s="723"/>
      <c r="AZ29" s="808"/>
      <c r="BB29" s="72" t="s">
        <v>430</v>
      </c>
      <c r="BC29" s="98">
        <f t="shared" si="17"/>
        <v>0.29648241206030151</v>
      </c>
      <c r="BD29" s="74">
        <f t="shared" si="17"/>
        <v>0</v>
      </c>
      <c r="BE29" s="74">
        <f t="shared" si="17"/>
        <v>0</v>
      </c>
      <c r="BF29" s="74">
        <f t="shared" si="17"/>
        <v>1.507537688442211E-2</v>
      </c>
      <c r="BG29" s="74">
        <f t="shared" si="17"/>
        <v>3.7688442211055273E-2</v>
      </c>
      <c r="BH29" s="74">
        <f t="shared" si="17"/>
        <v>0</v>
      </c>
      <c r="BI29" s="74">
        <f t="shared" si="17"/>
        <v>0.25376884422110552</v>
      </c>
      <c r="BJ29" s="75">
        <f t="shared" si="17"/>
        <v>0.39698492462311558</v>
      </c>
    </row>
    <row r="30" spans="1:73" ht="12.6" thickBot="1">
      <c r="A30" s="278"/>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80"/>
      <c r="AB30" s="723"/>
      <c r="AC30" s="579" t="s">
        <v>415</v>
      </c>
      <c r="AD30" s="698">
        <f>BC25</f>
        <v>0.1875</v>
      </c>
      <c r="AE30" s="698">
        <f t="shared" ref="AE30:AK30" si="22">BD25</f>
        <v>6.25E-2</v>
      </c>
      <c r="AF30" s="698">
        <f t="shared" si="22"/>
        <v>6.25E-2</v>
      </c>
      <c r="AG30" s="698">
        <f t="shared" si="22"/>
        <v>0.125</v>
      </c>
      <c r="AH30" s="698">
        <f t="shared" si="22"/>
        <v>6.25E-2</v>
      </c>
      <c r="AI30" s="698">
        <f t="shared" si="22"/>
        <v>0.1875</v>
      </c>
      <c r="AJ30" s="707">
        <f t="shared" si="22"/>
        <v>0.3125</v>
      </c>
      <c r="AK30" s="698">
        <f t="shared" si="22"/>
        <v>0</v>
      </c>
      <c r="AL30" s="723"/>
      <c r="AM30" s="805"/>
      <c r="AZ30" s="808"/>
      <c r="BB30" s="79" t="s">
        <v>431</v>
      </c>
      <c r="BC30" s="57">
        <f t="shared" si="17"/>
        <v>0.20095693779904306</v>
      </c>
      <c r="BD30" s="58">
        <f t="shared" si="17"/>
        <v>0</v>
      </c>
      <c r="BE30" s="58">
        <f t="shared" si="17"/>
        <v>0</v>
      </c>
      <c r="BF30" s="58">
        <f t="shared" si="17"/>
        <v>4.7846889952153108E-3</v>
      </c>
      <c r="BG30" s="58">
        <f t="shared" si="17"/>
        <v>4.784688995215311E-2</v>
      </c>
      <c r="BH30" s="58">
        <f t="shared" si="17"/>
        <v>4.7846889952153108E-3</v>
      </c>
      <c r="BI30" s="58">
        <f t="shared" si="17"/>
        <v>0.17703349282296652</v>
      </c>
      <c r="BJ30" s="59">
        <f t="shared" si="17"/>
        <v>0.56459330143540665</v>
      </c>
    </row>
    <row r="31" spans="1:73">
      <c r="A31" s="278"/>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80"/>
      <c r="AB31" s="723"/>
      <c r="AL31" s="723"/>
      <c r="AM31" s="805"/>
      <c r="AZ31" s="808"/>
    </row>
    <row r="32" spans="1:73" ht="12.6" thickBot="1">
      <c r="A32" s="278"/>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80"/>
      <c r="AB32" s="723"/>
      <c r="AC32" s="284" t="s">
        <v>136</v>
      </c>
      <c r="AL32" s="723"/>
      <c r="AM32" s="705"/>
      <c r="AZ32" s="808"/>
      <c r="BB32" s="284" t="s">
        <v>136</v>
      </c>
      <c r="BM32" s="314"/>
      <c r="BN32" s="314"/>
      <c r="BO32" s="314"/>
      <c r="BP32" s="314"/>
      <c r="BQ32" s="314"/>
      <c r="BR32" s="314"/>
      <c r="BS32" s="314"/>
      <c r="BT32" s="314"/>
      <c r="BU32" s="314"/>
    </row>
    <row r="33" spans="1:73" ht="19.8" thickBot="1">
      <c r="A33" s="278"/>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80"/>
      <c r="AB33" s="723"/>
      <c r="AC33" s="592"/>
      <c r="AD33" s="589" t="s">
        <v>220</v>
      </c>
      <c r="AE33" s="590" t="s">
        <v>221</v>
      </c>
      <c r="AF33" s="590" t="s">
        <v>222</v>
      </c>
      <c r="AG33" s="590" t="s">
        <v>219</v>
      </c>
      <c r="AH33" s="590" t="s">
        <v>223</v>
      </c>
      <c r="AI33" s="590" t="s">
        <v>224</v>
      </c>
      <c r="AJ33" s="589" t="s">
        <v>225</v>
      </c>
      <c r="AK33" s="724" t="s">
        <v>555</v>
      </c>
      <c r="AL33" s="724" t="s">
        <v>554</v>
      </c>
      <c r="AM33" s="705"/>
      <c r="AZ33" s="808"/>
      <c r="BB33" s="299"/>
      <c r="BC33" s="471" t="s">
        <v>220</v>
      </c>
      <c r="BD33" s="472" t="s">
        <v>221</v>
      </c>
      <c r="BE33" s="472" t="s">
        <v>222</v>
      </c>
      <c r="BF33" s="472" t="s">
        <v>219</v>
      </c>
      <c r="BG33" s="472" t="s">
        <v>223</v>
      </c>
      <c r="BH33" s="472" t="s">
        <v>224</v>
      </c>
      <c r="BI33" s="473" t="s">
        <v>225</v>
      </c>
      <c r="BJ33" s="474" t="s">
        <v>555</v>
      </c>
      <c r="BK33" s="475" t="s">
        <v>554</v>
      </c>
      <c r="BM33" s="314"/>
      <c r="BN33" s="314"/>
      <c r="BO33" s="314"/>
      <c r="BP33" s="314"/>
      <c r="BQ33" s="314"/>
      <c r="BR33" s="314"/>
      <c r="BS33" s="314"/>
      <c r="BT33" s="314"/>
      <c r="BU33" s="314"/>
    </row>
    <row r="34" spans="1:73" ht="12.6" thickBot="1">
      <c r="A34" s="278"/>
      <c r="B34" s="279"/>
      <c r="C34" s="279"/>
      <c r="D34" s="279"/>
      <c r="E34" s="279"/>
      <c r="F34" s="279"/>
      <c r="G34" s="279"/>
      <c r="H34" s="279"/>
      <c r="I34" s="279"/>
      <c r="J34" s="279"/>
      <c r="K34" s="279"/>
      <c r="L34" s="279"/>
      <c r="M34" s="279"/>
      <c r="N34" s="279"/>
      <c r="O34" s="279"/>
      <c r="P34" s="279"/>
      <c r="Q34" s="279"/>
      <c r="R34" s="279"/>
      <c r="S34" s="279"/>
      <c r="T34" s="279"/>
      <c r="U34" s="279"/>
      <c r="V34" s="279"/>
      <c r="W34" s="279"/>
      <c r="X34" s="279"/>
      <c r="Y34" s="279"/>
      <c r="Z34" s="279"/>
      <c r="AA34" s="280"/>
      <c r="AB34" s="723"/>
      <c r="AC34" s="591" t="s">
        <v>556</v>
      </c>
      <c r="AD34" s="721">
        <f>BC34</f>
        <v>343</v>
      </c>
      <c r="AE34" s="721">
        <f t="shared" ref="AE34:AL34" si="23">BD34</f>
        <v>8</v>
      </c>
      <c r="AF34" s="721">
        <f t="shared" si="23"/>
        <v>18</v>
      </c>
      <c r="AG34" s="721">
        <f t="shared" si="23"/>
        <v>35</v>
      </c>
      <c r="AH34" s="721">
        <f t="shared" si="23"/>
        <v>56</v>
      </c>
      <c r="AI34" s="721">
        <f t="shared" si="23"/>
        <v>10</v>
      </c>
      <c r="AJ34" s="721">
        <f t="shared" si="23"/>
        <v>274</v>
      </c>
      <c r="AK34" s="721">
        <f t="shared" si="23"/>
        <v>375</v>
      </c>
      <c r="AL34" s="721">
        <f t="shared" si="23"/>
        <v>1119</v>
      </c>
      <c r="AM34" s="705"/>
      <c r="AZ34" s="808"/>
      <c r="BB34" s="319" t="s">
        <v>556</v>
      </c>
      <c r="BC34" s="288">
        <f t="shared" ref="BC34:BJ34" si="24">+SUM(BC37:BC49)</f>
        <v>343</v>
      </c>
      <c r="BD34" s="289">
        <f t="shared" si="24"/>
        <v>8</v>
      </c>
      <c r="BE34" s="289">
        <f t="shared" si="24"/>
        <v>18</v>
      </c>
      <c r="BF34" s="289">
        <f t="shared" si="24"/>
        <v>35</v>
      </c>
      <c r="BG34" s="289">
        <f t="shared" si="24"/>
        <v>56</v>
      </c>
      <c r="BH34" s="289">
        <f t="shared" si="24"/>
        <v>10</v>
      </c>
      <c r="BI34" s="289">
        <f t="shared" si="24"/>
        <v>274</v>
      </c>
      <c r="BJ34" s="309">
        <f t="shared" si="24"/>
        <v>375</v>
      </c>
      <c r="BK34" s="310">
        <f>+SUM(BC34:BJ34)</f>
        <v>1119</v>
      </c>
      <c r="BM34" s="293"/>
      <c r="BN34" s="293"/>
      <c r="BO34" s="293"/>
      <c r="BP34" s="293"/>
      <c r="BQ34" s="293"/>
      <c r="BR34" s="293"/>
      <c r="BS34" s="293"/>
      <c r="BT34" s="293"/>
      <c r="BU34" s="279"/>
    </row>
    <row r="35" spans="1:73" ht="12.6" thickBot="1">
      <c r="A35" s="278"/>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80"/>
      <c r="AB35" s="723"/>
      <c r="AC35" s="284" t="s">
        <v>159</v>
      </c>
      <c r="AD35" s="723"/>
      <c r="AE35" s="723"/>
      <c r="AF35" s="723"/>
      <c r="AG35" s="723"/>
      <c r="AH35" s="723"/>
      <c r="AI35" s="723"/>
      <c r="AJ35" s="723"/>
      <c r="AK35" s="723"/>
      <c r="AL35" s="723"/>
      <c r="AM35" s="705"/>
      <c r="AZ35" s="808"/>
      <c r="BB35" s="284" t="s">
        <v>159</v>
      </c>
      <c r="BC35" s="274"/>
      <c r="BD35" s="274"/>
      <c r="BE35" s="274"/>
      <c r="BF35" s="274"/>
      <c r="BG35" s="274"/>
      <c r="BH35" s="274"/>
      <c r="BI35" s="274"/>
      <c r="BJ35" s="274"/>
      <c r="BM35" s="293"/>
      <c r="BN35" s="293"/>
      <c r="BO35" s="293"/>
      <c r="BP35" s="293"/>
      <c r="BQ35" s="293"/>
      <c r="BR35" s="293"/>
      <c r="BS35" s="293"/>
      <c r="BT35" s="293"/>
      <c r="BU35" s="279"/>
    </row>
    <row r="36" spans="1:73" ht="19.8" thickBot="1">
      <c r="A36" s="278"/>
      <c r="B36" s="279"/>
      <c r="C36" s="279"/>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80"/>
      <c r="AB36" s="723"/>
      <c r="AC36" s="577" t="s">
        <v>548</v>
      </c>
      <c r="AD36" s="589" t="s">
        <v>220</v>
      </c>
      <c r="AE36" s="590" t="s">
        <v>221</v>
      </c>
      <c r="AF36" s="590" t="s">
        <v>222</v>
      </c>
      <c r="AG36" s="590" t="s">
        <v>219</v>
      </c>
      <c r="AH36" s="590" t="s">
        <v>223</v>
      </c>
      <c r="AI36" s="590" t="s">
        <v>224</v>
      </c>
      <c r="AJ36" s="589" t="s">
        <v>225</v>
      </c>
      <c r="AK36" s="724" t="s">
        <v>555</v>
      </c>
      <c r="AL36" s="724" t="s">
        <v>554</v>
      </c>
      <c r="AM36" s="705"/>
      <c r="AN36" s="802"/>
      <c r="BB36" s="29" t="s">
        <v>548</v>
      </c>
      <c r="BC36" s="467" t="s">
        <v>220</v>
      </c>
      <c r="BD36" s="468" t="s">
        <v>221</v>
      </c>
      <c r="BE36" s="468" t="s">
        <v>222</v>
      </c>
      <c r="BF36" s="468" t="s">
        <v>219</v>
      </c>
      <c r="BG36" s="468" t="s">
        <v>223</v>
      </c>
      <c r="BH36" s="468" t="s">
        <v>224</v>
      </c>
      <c r="BI36" s="469" t="s">
        <v>225</v>
      </c>
      <c r="BJ36" s="470" t="s">
        <v>555</v>
      </c>
      <c r="BK36" s="475" t="s">
        <v>554</v>
      </c>
      <c r="BM36" s="314"/>
      <c r="BN36" s="314"/>
      <c r="BO36" s="314"/>
      <c r="BP36" s="314"/>
      <c r="BQ36" s="314"/>
      <c r="BR36" s="314"/>
      <c r="BS36" s="314"/>
      <c r="BT36" s="314"/>
      <c r="BU36" s="314"/>
    </row>
    <row r="37" spans="1:73">
      <c r="A37" s="278"/>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80"/>
      <c r="AB37" s="723"/>
      <c r="AC37" s="575" t="s">
        <v>398</v>
      </c>
      <c r="AD37" s="721">
        <f>BC49</f>
        <v>89</v>
      </c>
      <c r="AE37" s="721">
        <f t="shared" ref="AE37:AL37" si="25">BD49</f>
        <v>3</v>
      </c>
      <c r="AF37" s="721">
        <f t="shared" si="25"/>
        <v>4</v>
      </c>
      <c r="AG37" s="721">
        <f t="shared" si="25"/>
        <v>12</v>
      </c>
      <c r="AH37" s="721">
        <f t="shared" si="25"/>
        <v>15</v>
      </c>
      <c r="AI37" s="721">
        <f t="shared" si="25"/>
        <v>2</v>
      </c>
      <c r="AJ37" s="721">
        <f t="shared" si="25"/>
        <v>34</v>
      </c>
      <c r="AK37" s="721">
        <f t="shared" si="25"/>
        <v>58</v>
      </c>
      <c r="AL37" s="721">
        <f t="shared" si="25"/>
        <v>217</v>
      </c>
      <c r="AM37" s="705"/>
      <c r="AN37" s="802"/>
      <c r="BB37" s="46" t="s">
        <v>555</v>
      </c>
      <c r="BC37" s="300">
        <f>+集計・資料①!JA6</f>
        <v>0</v>
      </c>
      <c r="BD37" s="301">
        <f>+集計・資料①!JB6</f>
        <v>0</v>
      </c>
      <c r="BE37" s="301">
        <f>+集計・資料①!JC6</f>
        <v>0</v>
      </c>
      <c r="BF37" s="301">
        <f>+集計・資料①!JD6</f>
        <v>0</v>
      </c>
      <c r="BG37" s="301">
        <f>+集計・資料①!JE6</f>
        <v>0</v>
      </c>
      <c r="BH37" s="301">
        <f>+集計・資料①!JF6</f>
        <v>0</v>
      </c>
      <c r="BI37" s="301">
        <f>+集計・資料①!JG6</f>
        <v>0</v>
      </c>
      <c r="BJ37" s="306">
        <f>+集計・資料①!JH6</f>
        <v>0</v>
      </c>
      <c r="BK37" s="312">
        <f>+SUM(BC37:BJ37)</f>
        <v>0</v>
      </c>
      <c r="BM37" s="314"/>
      <c r="BN37" s="314"/>
      <c r="BO37" s="314"/>
      <c r="BP37" s="314"/>
      <c r="BQ37" s="314"/>
      <c r="BR37" s="314"/>
      <c r="BS37" s="314"/>
      <c r="BT37" s="314"/>
      <c r="BU37" s="314"/>
    </row>
    <row r="38" spans="1:73">
      <c r="A38" s="278"/>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80"/>
      <c r="AB38" s="723"/>
      <c r="AC38" s="700" t="s">
        <v>399</v>
      </c>
      <c r="AD38" s="721">
        <f>BC48</f>
        <v>54</v>
      </c>
      <c r="AE38" s="721">
        <f t="shared" ref="AE38:AL38" si="26">BD48</f>
        <v>2</v>
      </c>
      <c r="AF38" s="721">
        <f t="shared" si="26"/>
        <v>3</v>
      </c>
      <c r="AG38" s="721">
        <f t="shared" si="26"/>
        <v>5</v>
      </c>
      <c r="AH38" s="721">
        <f t="shared" si="26"/>
        <v>12</v>
      </c>
      <c r="AI38" s="721">
        <f t="shared" si="26"/>
        <v>1</v>
      </c>
      <c r="AJ38" s="721">
        <f t="shared" si="26"/>
        <v>35</v>
      </c>
      <c r="AK38" s="721">
        <f t="shared" si="26"/>
        <v>44</v>
      </c>
      <c r="AL38" s="721">
        <f t="shared" si="26"/>
        <v>156</v>
      </c>
      <c r="AM38" s="705"/>
      <c r="AN38" s="802"/>
      <c r="BB38" s="8" t="s">
        <v>542</v>
      </c>
      <c r="BC38" s="302">
        <f>+集計・資料①!JA8</f>
        <v>41</v>
      </c>
      <c r="BD38" s="285">
        <f>+集計・資料①!JB8</f>
        <v>1</v>
      </c>
      <c r="BE38" s="285">
        <f>+集計・資料①!JC8</f>
        <v>3</v>
      </c>
      <c r="BF38" s="285">
        <f>+集計・資料①!JD8</f>
        <v>2</v>
      </c>
      <c r="BG38" s="285">
        <f>+集計・資料①!JE8</f>
        <v>5</v>
      </c>
      <c r="BH38" s="285">
        <f>+集計・資料①!JF8</f>
        <v>3</v>
      </c>
      <c r="BI38" s="285">
        <f>+集計・資料①!JG8</f>
        <v>34</v>
      </c>
      <c r="BJ38" s="307">
        <f>+集計・資料①!JH8</f>
        <v>50</v>
      </c>
      <c r="BK38" s="312">
        <f t="shared" ref="BK38:BK50" si="27">+SUM(BC38:BJ38)</f>
        <v>139</v>
      </c>
      <c r="BM38" s="314"/>
      <c r="BN38" s="314"/>
      <c r="BO38" s="314"/>
      <c r="BP38" s="314"/>
      <c r="BQ38" s="314"/>
      <c r="BR38" s="314"/>
      <c r="BS38" s="314"/>
      <c r="BT38" s="314"/>
      <c r="BU38" s="314"/>
    </row>
    <row r="39" spans="1:73">
      <c r="A39" s="278"/>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80"/>
      <c r="AB39" s="723"/>
      <c r="AC39" s="575" t="s">
        <v>400</v>
      </c>
      <c r="AD39" s="721">
        <f>BC47</f>
        <v>3</v>
      </c>
      <c r="AE39" s="721">
        <f t="shared" ref="AE39:AL39" si="28">BD47</f>
        <v>0</v>
      </c>
      <c r="AF39" s="721">
        <f t="shared" si="28"/>
        <v>2</v>
      </c>
      <c r="AG39" s="721">
        <f t="shared" si="28"/>
        <v>1</v>
      </c>
      <c r="AH39" s="721">
        <f t="shared" si="28"/>
        <v>0</v>
      </c>
      <c r="AI39" s="721">
        <f t="shared" si="28"/>
        <v>1</v>
      </c>
      <c r="AJ39" s="721">
        <f t="shared" si="28"/>
        <v>0</v>
      </c>
      <c r="AK39" s="721">
        <f t="shared" si="28"/>
        <v>4</v>
      </c>
      <c r="AL39" s="721">
        <f t="shared" si="28"/>
        <v>11</v>
      </c>
      <c r="AN39" s="802"/>
      <c r="BB39" s="8" t="s">
        <v>543</v>
      </c>
      <c r="BC39" s="302">
        <f>+集計・資料①!JA10</f>
        <v>44</v>
      </c>
      <c r="BD39" s="285">
        <f>+集計・資料①!JB10</f>
        <v>0</v>
      </c>
      <c r="BE39" s="285">
        <f>+集計・資料①!JC10</f>
        <v>2</v>
      </c>
      <c r="BF39" s="285">
        <f>+集計・資料①!JD10</f>
        <v>4</v>
      </c>
      <c r="BG39" s="285">
        <f>+集計・資料①!JE10</f>
        <v>4</v>
      </c>
      <c r="BH39" s="285">
        <f>+集計・資料①!JF10</f>
        <v>1</v>
      </c>
      <c r="BI39" s="285">
        <f>+集計・資料①!JG10</f>
        <v>28</v>
      </c>
      <c r="BJ39" s="307">
        <f>+集計・資料①!JH10</f>
        <v>53</v>
      </c>
      <c r="BK39" s="312">
        <f t="shared" si="27"/>
        <v>136</v>
      </c>
    </row>
    <row r="40" spans="1:73">
      <c r="A40" s="278"/>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80"/>
      <c r="AB40" s="723"/>
      <c r="AC40" s="700" t="s">
        <v>401</v>
      </c>
      <c r="AD40" s="721">
        <f>BC46</f>
        <v>15</v>
      </c>
      <c r="AE40" s="721">
        <f t="shared" ref="AE40:AL40" si="29">BD46</f>
        <v>0</v>
      </c>
      <c r="AF40" s="721">
        <f t="shared" si="29"/>
        <v>0</v>
      </c>
      <c r="AG40" s="721">
        <f t="shared" si="29"/>
        <v>0</v>
      </c>
      <c r="AH40" s="721">
        <f t="shared" si="29"/>
        <v>0</v>
      </c>
      <c r="AI40" s="721">
        <f t="shared" si="29"/>
        <v>0</v>
      </c>
      <c r="AJ40" s="721">
        <f t="shared" si="29"/>
        <v>2</v>
      </c>
      <c r="AK40" s="721">
        <f t="shared" si="29"/>
        <v>6</v>
      </c>
      <c r="AL40" s="721">
        <f t="shared" si="29"/>
        <v>23</v>
      </c>
      <c r="AN40" s="802"/>
      <c r="BB40" s="8" t="s">
        <v>541</v>
      </c>
      <c r="BC40" s="302">
        <f>+集計・資料①!JA12</f>
        <v>2</v>
      </c>
      <c r="BD40" s="285">
        <f>+集計・資料①!JB12</f>
        <v>0</v>
      </c>
      <c r="BE40" s="285">
        <f>+集計・資料①!JC12</f>
        <v>0</v>
      </c>
      <c r="BF40" s="285">
        <f>+集計・資料①!JD12</f>
        <v>0</v>
      </c>
      <c r="BG40" s="285">
        <f>+集計・資料①!JE12</f>
        <v>3</v>
      </c>
      <c r="BH40" s="285">
        <f>+集計・資料①!JF12</f>
        <v>0</v>
      </c>
      <c r="BI40" s="285">
        <f>+集計・資料①!JG12</f>
        <v>15</v>
      </c>
      <c r="BJ40" s="307">
        <f>+集計・資料①!JH12</f>
        <v>7</v>
      </c>
      <c r="BK40" s="312">
        <f t="shared" si="27"/>
        <v>27</v>
      </c>
    </row>
    <row r="41" spans="1:73">
      <c r="A41" s="278"/>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80"/>
      <c r="AB41" s="723"/>
      <c r="AC41" s="575" t="s">
        <v>402</v>
      </c>
      <c r="AD41" s="721">
        <f>BC45</f>
        <v>60</v>
      </c>
      <c r="AE41" s="721">
        <f t="shared" ref="AE41:AL41" si="30">BD45</f>
        <v>1</v>
      </c>
      <c r="AF41" s="721">
        <f t="shared" si="30"/>
        <v>3</v>
      </c>
      <c r="AG41" s="721">
        <f t="shared" si="30"/>
        <v>8</v>
      </c>
      <c r="AH41" s="721">
        <f t="shared" si="30"/>
        <v>12</v>
      </c>
      <c r="AI41" s="721">
        <f t="shared" si="30"/>
        <v>0</v>
      </c>
      <c r="AJ41" s="721">
        <f t="shared" si="30"/>
        <v>35</v>
      </c>
      <c r="AK41" s="721">
        <f t="shared" si="30"/>
        <v>60</v>
      </c>
      <c r="AL41" s="721">
        <f t="shared" si="30"/>
        <v>179</v>
      </c>
      <c r="AN41" s="802"/>
      <c r="BB41" s="8" t="s">
        <v>540</v>
      </c>
      <c r="BC41" s="302">
        <f>+集計・資料①!JA14</f>
        <v>15</v>
      </c>
      <c r="BD41" s="285">
        <f>+集計・資料①!JB14</f>
        <v>1</v>
      </c>
      <c r="BE41" s="285">
        <f>+集計・資料①!JC14</f>
        <v>0</v>
      </c>
      <c r="BF41" s="285">
        <f>+集計・資料①!JD14</f>
        <v>2</v>
      </c>
      <c r="BG41" s="285">
        <f>+集計・資料①!JE14</f>
        <v>4</v>
      </c>
      <c r="BH41" s="285">
        <f>+集計・資料①!JF14</f>
        <v>2</v>
      </c>
      <c r="BI41" s="285">
        <f>+集計・資料①!JG14</f>
        <v>76</v>
      </c>
      <c r="BJ41" s="307">
        <f>+集計・資料①!JH14</f>
        <v>55</v>
      </c>
      <c r="BK41" s="312">
        <f t="shared" si="27"/>
        <v>155</v>
      </c>
    </row>
    <row r="42" spans="1:73">
      <c r="A42" s="278"/>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80"/>
      <c r="AB42" s="723"/>
      <c r="AC42" s="700" t="s">
        <v>403</v>
      </c>
      <c r="AD42" s="721">
        <f>BC44</f>
        <v>9</v>
      </c>
      <c r="AE42" s="721">
        <f t="shared" ref="AE42:AL42" si="31">BD44</f>
        <v>0</v>
      </c>
      <c r="AF42" s="721">
        <f t="shared" si="31"/>
        <v>1</v>
      </c>
      <c r="AG42" s="721">
        <f t="shared" si="31"/>
        <v>1</v>
      </c>
      <c r="AH42" s="721">
        <f t="shared" si="31"/>
        <v>0</v>
      </c>
      <c r="AI42" s="721">
        <f t="shared" si="31"/>
        <v>0</v>
      </c>
      <c r="AJ42" s="721">
        <f t="shared" si="31"/>
        <v>5</v>
      </c>
      <c r="AK42" s="721">
        <f t="shared" si="31"/>
        <v>4</v>
      </c>
      <c r="AL42" s="721">
        <f t="shared" si="31"/>
        <v>20</v>
      </c>
      <c r="AN42" s="802"/>
      <c r="BB42" s="8" t="s">
        <v>539</v>
      </c>
      <c r="BC42" s="302">
        <f>+集計・資料①!JA16</f>
        <v>6</v>
      </c>
      <c r="BD42" s="285">
        <f>+集計・資料①!JB16</f>
        <v>0</v>
      </c>
      <c r="BE42" s="285">
        <f>+集計・資料①!JC16</f>
        <v>0</v>
      </c>
      <c r="BF42" s="285">
        <f>+集計・資料①!JD16</f>
        <v>0</v>
      </c>
      <c r="BG42" s="285">
        <f>+集計・資料①!JE16</f>
        <v>1</v>
      </c>
      <c r="BH42" s="285">
        <f>+集計・資料①!JF16</f>
        <v>0</v>
      </c>
      <c r="BI42" s="285">
        <f>+集計・資料①!JG16</f>
        <v>8</v>
      </c>
      <c r="BJ42" s="307">
        <f>+集計・資料①!JH16</f>
        <v>26</v>
      </c>
      <c r="BK42" s="312">
        <f t="shared" si="27"/>
        <v>41</v>
      </c>
    </row>
    <row r="43" spans="1:73">
      <c r="A43" s="278"/>
      <c r="B43" s="279"/>
      <c r="C43" s="279"/>
      <c r="D43" s="279"/>
      <c r="E43" s="279"/>
      <c r="F43" s="279"/>
      <c r="G43" s="279"/>
      <c r="H43" s="279"/>
      <c r="I43" s="279"/>
      <c r="J43" s="279"/>
      <c r="K43" s="279"/>
      <c r="L43" s="279"/>
      <c r="M43" s="279"/>
      <c r="N43" s="279"/>
      <c r="O43" s="279"/>
      <c r="P43" s="279"/>
      <c r="Q43" s="279"/>
      <c r="R43" s="279"/>
      <c r="S43" s="279"/>
      <c r="T43" s="279"/>
      <c r="U43" s="279"/>
      <c r="V43" s="279"/>
      <c r="W43" s="279"/>
      <c r="X43" s="279"/>
      <c r="Y43" s="279"/>
      <c r="Z43" s="279"/>
      <c r="AA43" s="280"/>
      <c r="AB43" s="723"/>
      <c r="AC43" s="575" t="s">
        <v>404</v>
      </c>
      <c r="AD43" s="721">
        <f>BC43</f>
        <v>5</v>
      </c>
      <c r="AE43" s="721">
        <f t="shared" ref="AE43:AL43" si="32">BD43</f>
        <v>0</v>
      </c>
      <c r="AF43" s="721">
        <f t="shared" si="32"/>
        <v>0</v>
      </c>
      <c r="AG43" s="721">
        <f t="shared" si="32"/>
        <v>0</v>
      </c>
      <c r="AH43" s="721">
        <f t="shared" si="32"/>
        <v>0</v>
      </c>
      <c r="AI43" s="721">
        <f t="shared" si="32"/>
        <v>0</v>
      </c>
      <c r="AJ43" s="721">
        <f t="shared" si="32"/>
        <v>2</v>
      </c>
      <c r="AK43" s="721">
        <f t="shared" si="32"/>
        <v>8</v>
      </c>
      <c r="AL43" s="721">
        <f t="shared" si="32"/>
        <v>15</v>
      </c>
      <c r="AN43" s="802"/>
      <c r="BB43" s="8" t="s">
        <v>544</v>
      </c>
      <c r="BC43" s="302">
        <f>+集計・資料①!JA18</f>
        <v>5</v>
      </c>
      <c r="BD43" s="285">
        <f>+集計・資料①!JB18</f>
        <v>0</v>
      </c>
      <c r="BE43" s="285">
        <f>+集計・資料①!JC18</f>
        <v>0</v>
      </c>
      <c r="BF43" s="285">
        <f>+集計・資料①!JD18</f>
        <v>0</v>
      </c>
      <c r="BG43" s="285">
        <f>+集計・資料①!JE18</f>
        <v>0</v>
      </c>
      <c r="BH43" s="285">
        <f>+集計・資料①!JF18</f>
        <v>0</v>
      </c>
      <c r="BI43" s="285">
        <f>+集計・資料①!JG18</f>
        <v>2</v>
      </c>
      <c r="BJ43" s="307">
        <f>+集計・資料①!JH18</f>
        <v>8</v>
      </c>
      <c r="BK43" s="312">
        <f t="shared" si="27"/>
        <v>15</v>
      </c>
    </row>
    <row r="44" spans="1:73">
      <c r="A44" s="278"/>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80"/>
      <c r="AB44" s="723"/>
      <c r="AC44" s="700" t="s">
        <v>405</v>
      </c>
      <c r="AD44" s="721">
        <f>BC42</f>
        <v>6</v>
      </c>
      <c r="AE44" s="721">
        <f t="shared" ref="AE44:AL44" si="33">BD42</f>
        <v>0</v>
      </c>
      <c r="AF44" s="721">
        <f t="shared" si="33"/>
        <v>0</v>
      </c>
      <c r="AG44" s="721">
        <f t="shared" si="33"/>
        <v>0</v>
      </c>
      <c r="AH44" s="721">
        <f t="shared" si="33"/>
        <v>1</v>
      </c>
      <c r="AI44" s="721">
        <f t="shared" si="33"/>
        <v>0</v>
      </c>
      <c r="AJ44" s="721">
        <f t="shared" si="33"/>
        <v>8</v>
      </c>
      <c r="AK44" s="721">
        <f t="shared" si="33"/>
        <v>26</v>
      </c>
      <c r="AL44" s="721">
        <f t="shared" si="33"/>
        <v>41</v>
      </c>
      <c r="AN44" s="802"/>
      <c r="BB44" s="8" t="s">
        <v>538</v>
      </c>
      <c r="BC44" s="302">
        <f>+集計・資料①!JA20</f>
        <v>9</v>
      </c>
      <c r="BD44" s="285">
        <f>+集計・資料①!JB20</f>
        <v>0</v>
      </c>
      <c r="BE44" s="285">
        <f>+集計・資料①!JC20</f>
        <v>1</v>
      </c>
      <c r="BF44" s="285">
        <f>+集計・資料①!JD20</f>
        <v>1</v>
      </c>
      <c r="BG44" s="285">
        <f>+集計・資料①!JE20</f>
        <v>0</v>
      </c>
      <c r="BH44" s="285">
        <f>+集計・資料①!JF20</f>
        <v>0</v>
      </c>
      <c r="BI44" s="285">
        <f>+集計・資料①!JG20</f>
        <v>5</v>
      </c>
      <c r="BJ44" s="307">
        <f>+集計・資料①!JH20</f>
        <v>4</v>
      </c>
      <c r="BK44" s="312">
        <f t="shared" si="27"/>
        <v>20</v>
      </c>
    </row>
    <row r="45" spans="1:73">
      <c r="A45" s="278"/>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80"/>
      <c r="AB45" s="723"/>
      <c r="AC45" s="575" t="s">
        <v>406</v>
      </c>
      <c r="AD45" s="721">
        <f>BC41</f>
        <v>15</v>
      </c>
      <c r="AE45" s="721">
        <f t="shared" ref="AE45:AL45" si="34">BD41</f>
        <v>1</v>
      </c>
      <c r="AF45" s="721">
        <f t="shared" si="34"/>
        <v>0</v>
      </c>
      <c r="AG45" s="721">
        <f t="shared" si="34"/>
        <v>2</v>
      </c>
      <c r="AH45" s="721">
        <f t="shared" si="34"/>
        <v>4</v>
      </c>
      <c r="AI45" s="721">
        <f t="shared" si="34"/>
        <v>2</v>
      </c>
      <c r="AJ45" s="721">
        <f t="shared" si="34"/>
        <v>76</v>
      </c>
      <c r="AK45" s="721">
        <f t="shared" si="34"/>
        <v>55</v>
      </c>
      <c r="AL45" s="721">
        <f t="shared" si="34"/>
        <v>155</v>
      </c>
      <c r="AN45" s="802"/>
      <c r="BB45" s="8" t="s">
        <v>537</v>
      </c>
      <c r="BC45" s="302">
        <f>+集計・資料①!JA22</f>
        <v>60</v>
      </c>
      <c r="BD45" s="285">
        <f>+集計・資料①!JB22</f>
        <v>1</v>
      </c>
      <c r="BE45" s="285">
        <f>+集計・資料①!JC22</f>
        <v>3</v>
      </c>
      <c r="BF45" s="285">
        <f>+集計・資料①!JD22</f>
        <v>8</v>
      </c>
      <c r="BG45" s="285">
        <f>+集計・資料①!JE22</f>
        <v>12</v>
      </c>
      <c r="BH45" s="285">
        <f>+集計・資料①!JF22</f>
        <v>0</v>
      </c>
      <c r="BI45" s="285">
        <f>+集計・資料①!JG22</f>
        <v>35</v>
      </c>
      <c r="BJ45" s="307">
        <f>+集計・資料①!JH22</f>
        <v>60</v>
      </c>
      <c r="BK45" s="312">
        <f t="shared" si="27"/>
        <v>179</v>
      </c>
    </row>
    <row r="46" spans="1:73">
      <c r="A46" s="278"/>
      <c r="B46" s="279"/>
      <c r="C46" s="279"/>
      <c r="D46" s="279"/>
      <c r="E46" s="279"/>
      <c r="F46" s="279"/>
      <c r="G46" s="279"/>
      <c r="H46" s="279"/>
      <c r="I46" s="279"/>
      <c r="J46" s="279"/>
      <c r="K46" s="279"/>
      <c r="L46" s="279"/>
      <c r="M46" s="279"/>
      <c r="N46" s="279"/>
      <c r="O46" s="279"/>
      <c r="P46" s="279"/>
      <c r="Q46" s="279"/>
      <c r="R46" s="279"/>
      <c r="S46" s="279"/>
      <c r="T46" s="279"/>
      <c r="U46" s="279"/>
      <c r="V46" s="279"/>
      <c r="W46" s="279"/>
      <c r="X46" s="279"/>
      <c r="Y46" s="279"/>
      <c r="Z46" s="279"/>
      <c r="AA46" s="280"/>
      <c r="AB46" s="723"/>
      <c r="AC46" s="700" t="s">
        <v>407</v>
      </c>
      <c r="AD46" s="721">
        <f>BC40</f>
        <v>2</v>
      </c>
      <c r="AE46" s="721">
        <f t="shared" ref="AE46:AL46" si="35">BD40</f>
        <v>0</v>
      </c>
      <c r="AF46" s="721">
        <f t="shared" si="35"/>
        <v>0</v>
      </c>
      <c r="AG46" s="721">
        <f t="shared" si="35"/>
        <v>0</v>
      </c>
      <c r="AH46" s="721">
        <f t="shared" si="35"/>
        <v>3</v>
      </c>
      <c r="AI46" s="721">
        <f t="shared" si="35"/>
        <v>0</v>
      </c>
      <c r="AJ46" s="721">
        <f t="shared" si="35"/>
        <v>15</v>
      </c>
      <c r="AK46" s="721">
        <f t="shared" si="35"/>
        <v>7</v>
      </c>
      <c r="AL46" s="721">
        <f t="shared" si="35"/>
        <v>27</v>
      </c>
      <c r="AN46" s="802"/>
      <c r="BB46" s="8" t="s">
        <v>536</v>
      </c>
      <c r="BC46" s="302">
        <f>+集計・資料①!JA24</f>
        <v>15</v>
      </c>
      <c r="BD46" s="285">
        <f>+集計・資料①!JB24</f>
        <v>0</v>
      </c>
      <c r="BE46" s="285">
        <f>+集計・資料①!JC24</f>
        <v>0</v>
      </c>
      <c r="BF46" s="285">
        <f>+集計・資料①!JD24</f>
        <v>0</v>
      </c>
      <c r="BG46" s="285">
        <f>+集計・資料①!JE24</f>
        <v>0</v>
      </c>
      <c r="BH46" s="285">
        <f>+集計・資料①!JF24</f>
        <v>0</v>
      </c>
      <c r="BI46" s="285">
        <f>+集計・資料①!JG24</f>
        <v>2</v>
      </c>
      <c r="BJ46" s="307">
        <f>+集計・資料①!JH24</f>
        <v>6</v>
      </c>
      <c r="BK46" s="312">
        <f t="shared" si="27"/>
        <v>23</v>
      </c>
    </row>
    <row r="47" spans="1:73">
      <c r="A47" s="278"/>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80"/>
      <c r="AB47" s="723"/>
      <c r="AC47" s="575" t="s">
        <v>408</v>
      </c>
      <c r="AD47" s="721">
        <f>BC39</f>
        <v>44</v>
      </c>
      <c r="AE47" s="721">
        <f t="shared" ref="AE47:AL47" si="36">BD39</f>
        <v>0</v>
      </c>
      <c r="AF47" s="721">
        <f t="shared" si="36"/>
        <v>2</v>
      </c>
      <c r="AG47" s="721">
        <f t="shared" si="36"/>
        <v>4</v>
      </c>
      <c r="AH47" s="721">
        <f t="shared" si="36"/>
        <v>4</v>
      </c>
      <c r="AI47" s="721">
        <f t="shared" si="36"/>
        <v>1</v>
      </c>
      <c r="AJ47" s="721">
        <f t="shared" si="36"/>
        <v>28</v>
      </c>
      <c r="AK47" s="721">
        <f t="shared" si="36"/>
        <v>53</v>
      </c>
      <c r="AL47" s="721">
        <f t="shared" si="36"/>
        <v>136</v>
      </c>
      <c r="AN47" s="802"/>
      <c r="BB47" s="8" t="s">
        <v>535</v>
      </c>
      <c r="BC47" s="302">
        <f>+集計・資料①!JA26</f>
        <v>3</v>
      </c>
      <c r="BD47" s="285">
        <f>+集計・資料①!JB26</f>
        <v>0</v>
      </c>
      <c r="BE47" s="285">
        <f>+集計・資料①!JC26</f>
        <v>2</v>
      </c>
      <c r="BF47" s="285">
        <f>+集計・資料①!JD26</f>
        <v>1</v>
      </c>
      <c r="BG47" s="285">
        <f>+集計・資料①!JE26</f>
        <v>0</v>
      </c>
      <c r="BH47" s="285">
        <f>+集計・資料①!JF26</f>
        <v>1</v>
      </c>
      <c r="BI47" s="285">
        <f>+集計・資料①!JG26</f>
        <v>0</v>
      </c>
      <c r="BJ47" s="307">
        <f>+集計・資料①!JH26</f>
        <v>4</v>
      </c>
      <c r="BK47" s="312">
        <f t="shared" si="27"/>
        <v>11</v>
      </c>
    </row>
    <row r="48" spans="1:73">
      <c r="A48" s="278"/>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80"/>
      <c r="AB48" s="723"/>
      <c r="AC48" s="700" t="s">
        <v>409</v>
      </c>
      <c r="AD48" s="721">
        <f>BC38</f>
        <v>41</v>
      </c>
      <c r="AE48" s="721">
        <f t="shared" ref="AE48:AL48" si="37">BD38</f>
        <v>1</v>
      </c>
      <c r="AF48" s="721">
        <f t="shared" si="37"/>
        <v>3</v>
      </c>
      <c r="AG48" s="721">
        <f t="shared" si="37"/>
        <v>2</v>
      </c>
      <c r="AH48" s="721">
        <f t="shared" si="37"/>
        <v>5</v>
      </c>
      <c r="AI48" s="721">
        <f t="shared" si="37"/>
        <v>3</v>
      </c>
      <c r="AJ48" s="721">
        <f t="shared" si="37"/>
        <v>34</v>
      </c>
      <c r="AK48" s="721">
        <f t="shared" si="37"/>
        <v>50</v>
      </c>
      <c r="AL48" s="721">
        <f t="shared" si="37"/>
        <v>139</v>
      </c>
      <c r="AN48" s="802"/>
      <c r="BB48" s="17" t="s">
        <v>545</v>
      </c>
      <c r="BC48" s="302">
        <f>+集計・資料①!JA28</f>
        <v>54</v>
      </c>
      <c r="BD48" s="285">
        <f>+集計・資料①!JB28</f>
        <v>2</v>
      </c>
      <c r="BE48" s="285">
        <f>+集計・資料①!JC28</f>
        <v>3</v>
      </c>
      <c r="BF48" s="285">
        <f>+集計・資料①!JD28</f>
        <v>5</v>
      </c>
      <c r="BG48" s="285">
        <f>+集計・資料①!JE28</f>
        <v>12</v>
      </c>
      <c r="BH48" s="285">
        <f>+集計・資料①!JF28</f>
        <v>1</v>
      </c>
      <c r="BI48" s="285">
        <f>+集計・資料①!JG28</f>
        <v>35</v>
      </c>
      <c r="BJ48" s="307">
        <f>+集計・資料①!JH28</f>
        <v>44</v>
      </c>
      <c r="BK48" s="312">
        <f t="shared" si="27"/>
        <v>156</v>
      </c>
    </row>
    <row r="49" spans="1:63" ht="12.6" thickBot="1">
      <c r="A49" s="278"/>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80"/>
      <c r="AB49" s="723"/>
      <c r="AC49" s="575" t="s">
        <v>23</v>
      </c>
      <c r="AD49" s="721">
        <f>BC37</f>
        <v>0</v>
      </c>
      <c r="AE49" s="721">
        <f t="shared" ref="AE49:AL49" si="38">BD37</f>
        <v>0</v>
      </c>
      <c r="AF49" s="721">
        <f t="shared" si="38"/>
        <v>0</v>
      </c>
      <c r="AG49" s="721">
        <f t="shared" si="38"/>
        <v>0</v>
      </c>
      <c r="AH49" s="721">
        <f t="shared" si="38"/>
        <v>0</v>
      </c>
      <c r="AI49" s="721">
        <f t="shared" si="38"/>
        <v>0</v>
      </c>
      <c r="AJ49" s="721">
        <f t="shared" si="38"/>
        <v>0</v>
      </c>
      <c r="AK49" s="721">
        <f t="shared" si="38"/>
        <v>0</v>
      </c>
      <c r="AL49" s="721">
        <f t="shared" si="38"/>
        <v>0</v>
      </c>
      <c r="AN49" s="802"/>
      <c r="BB49" s="9" t="s">
        <v>546</v>
      </c>
      <c r="BC49" s="303">
        <f>+集計・資料①!JA30</f>
        <v>89</v>
      </c>
      <c r="BD49" s="304">
        <f>+集計・資料①!JB30</f>
        <v>3</v>
      </c>
      <c r="BE49" s="304">
        <f>+集計・資料①!JC30</f>
        <v>4</v>
      </c>
      <c r="BF49" s="304">
        <f>+集計・資料①!JD30</f>
        <v>12</v>
      </c>
      <c r="BG49" s="304">
        <f>+集計・資料①!JE30</f>
        <v>15</v>
      </c>
      <c r="BH49" s="304">
        <f>+集計・資料①!JF30</f>
        <v>2</v>
      </c>
      <c r="BI49" s="304">
        <f>+集計・資料①!JG30</f>
        <v>34</v>
      </c>
      <c r="BJ49" s="308">
        <f>+集計・資料①!JH30</f>
        <v>58</v>
      </c>
      <c r="BK49" s="313">
        <f t="shared" si="27"/>
        <v>217</v>
      </c>
    </row>
    <row r="50" spans="1:63" ht="13.2" thickTop="1" thickBot="1">
      <c r="A50" s="278"/>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80"/>
      <c r="AB50" s="723"/>
      <c r="AC50" s="591" t="s">
        <v>554</v>
      </c>
      <c r="AD50" s="721">
        <f>SUM(AD37:AD49)</f>
        <v>343</v>
      </c>
      <c r="AE50" s="721">
        <f t="shared" ref="AE50:AL50" si="39">SUM(AE37:AE49)</f>
        <v>8</v>
      </c>
      <c r="AF50" s="721">
        <f t="shared" si="39"/>
        <v>18</v>
      </c>
      <c r="AG50" s="721">
        <f t="shared" si="39"/>
        <v>35</v>
      </c>
      <c r="AH50" s="721">
        <f t="shared" si="39"/>
        <v>56</v>
      </c>
      <c r="AI50" s="721">
        <f t="shared" si="39"/>
        <v>10</v>
      </c>
      <c r="AJ50" s="721">
        <f t="shared" si="39"/>
        <v>274</v>
      </c>
      <c r="AK50" s="721">
        <f t="shared" si="39"/>
        <v>375</v>
      </c>
      <c r="AL50" s="721">
        <f t="shared" si="39"/>
        <v>1119</v>
      </c>
      <c r="AN50" s="802"/>
      <c r="BB50" s="305" t="s">
        <v>554</v>
      </c>
      <c r="BC50" s="288">
        <f>+SUM(BC37:BC49)</f>
        <v>343</v>
      </c>
      <c r="BD50" s="289">
        <f t="shared" ref="BD50:BJ50" si="40">+SUM(BD37:BD49)</f>
        <v>8</v>
      </c>
      <c r="BE50" s="289">
        <f t="shared" si="40"/>
        <v>18</v>
      </c>
      <c r="BF50" s="289">
        <f t="shared" si="40"/>
        <v>35</v>
      </c>
      <c r="BG50" s="289">
        <f t="shared" si="40"/>
        <v>56</v>
      </c>
      <c r="BH50" s="289">
        <f t="shared" si="40"/>
        <v>10</v>
      </c>
      <c r="BI50" s="289">
        <f t="shared" si="40"/>
        <v>274</v>
      </c>
      <c r="BJ50" s="309">
        <f t="shared" si="40"/>
        <v>375</v>
      </c>
      <c r="BK50" s="310">
        <f t="shared" si="27"/>
        <v>1119</v>
      </c>
    </row>
    <row r="51" spans="1:63" ht="12.6" thickBot="1">
      <c r="A51" s="278"/>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80"/>
      <c r="AB51" s="723"/>
      <c r="AC51" s="284" t="s">
        <v>158</v>
      </c>
      <c r="AD51" s="723"/>
      <c r="AE51" s="723"/>
      <c r="AF51" s="723"/>
      <c r="AG51" s="723"/>
      <c r="AH51" s="723"/>
      <c r="AI51" s="723"/>
      <c r="AJ51" s="723"/>
      <c r="AK51" s="723"/>
      <c r="AL51" s="723"/>
      <c r="AN51" s="802"/>
      <c r="BB51" s="284" t="s">
        <v>158</v>
      </c>
      <c r="BC51" s="274"/>
      <c r="BD51" s="274"/>
      <c r="BE51" s="274"/>
      <c r="BF51" s="274"/>
      <c r="BG51" s="274"/>
      <c r="BH51" s="274"/>
      <c r="BI51" s="274"/>
      <c r="BJ51" s="274"/>
    </row>
    <row r="52" spans="1:63" ht="19.8" thickBot="1">
      <c r="A52" s="278"/>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80"/>
      <c r="AB52" s="723"/>
      <c r="AC52" s="577" t="s">
        <v>8</v>
      </c>
      <c r="AD52" s="589" t="s">
        <v>220</v>
      </c>
      <c r="AE52" s="590" t="s">
        <v>221</v>
      </c>
      <c r="AF52" s="590" t="s">
        <v>222</v>
      </c>
      <c r="AG52" s="590" t="s">
        <v>219</v>
      </c>
      <c r="AH52" s="590" t="s">
        <v>223</v>
      </c>
      <c r="AI52" s="590" t="s">
        <v>224</v>
      </c>
      <c r="AJ52" s="589" t="s">
        <v>225</v>
      </c>
      <c r="AK52" s="724" t="s">
        <v>555</v>
      </c>
      <c r="AL52" s="724" t="s">
        <v>554</v>
      </c>
      <c r="AN52" s="802"/>
      <c r="BB52" s="33" t="s">
        <v>8</v>
      </c>
      <c r="BC52" s="471" t="s">
        <v>220</v>
      </c>
      <c r="BD52" s="472" t="s">
        <v>221</v>
      </c>
      <c r="BE52" s="472" t="s">
        <v>222</v>
      </c>
      <c r="BF52" s="472" t="s">
        <v>219</v>
      </c>
      <c r="BG52" s="472" t="s">
        <v>223</v>
      </c>
      <c r="BH52" s="472" t="s">
        <v>224</v>
      </c>
      <c r="BI52" s="473" t="s">
        <v>225</v>
      </c>
      <c r="BJ52" s="474" t="s">
        <v>555</v>
      </c>
      <c r="BK52" s="475" t="s">
        <v>554</v>
      </c>
    </row>
    <row r="53" spans="1:63">
      <c r="A53" s="278"/>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80"/>
      <c r="AB53" s="723"/>
      <c r="AC53" s="579" t="s">
        <v>410</v>
      </c>
      <c r="AD53" s="721">
        <f>BC58</f>
        <v>42</v>
      </c>
      <c r="AE53" s="721">
        <f t="shared" ref="AE53:AL53" si="41">BD58</f>
        <v>0</v>
      </c>
      <c r="AF53" s="721">
        <f t="shared" si="41"/>
        <v>0</v>
      </c>
      <c r="AG53" s="721">
        <f t="shared" si="41"/>
        <v>1</v>
      </c>
      <c r="AH53" s="721">
        <f t="shared" si="41"/>
        <v>10</v>
      </c>
      <c r="AI53" s="721">
        <f t="shared" si="41"/>
        <v>1</v>
      </c>
      <c r="AJ53" s="721">
        <f t="shared" si="41"/>
        <v>37</v>
      </c>
      <c r="AK53" s="721">
        <f t="shared" si="41"/>
        <v>118</v>
      </c>
      <c r="AL53" s="721">
        <f t="shared" si="41"/>
        <v>209</v>
      </c>
      <c r="AN53" s="802"/>
      <c r="BB53" s="69" t="s">
        <v>553</v>
      </c>
      <c r="BC53" s="315">
        <f>+集計・資料①!JA40</f>
        <v>3</v>
      </c>
      <c r="BD53" s="286">
        <f>+集計・資料①!JB40</f>
        <v>1</v>
      </c>
      <c r="BE53" s="286">
        <f>+集計・資料①!JC40</f>
        <v>1</v>
      </c>
      <c r="BF53" s="286">
        <f>+集計・資料①!JD40</f>
        <v>2</v>
      </c>
      <c r="BG53" s="286">
        <f>+集計・資料①!JE40</f>
        <v>1</v>
      </c>
      <c r="BH53" s="286">
        <f>+集計・資料①!JF40</f>
        <v>3</v>
      </c>
      <c r="BI53" s="286">
        <f>+集計・資料①!JG40</f>
        <v>5</v>
      </c>
      <c r="BJ53" s="311">
        <f>+集計・資料①!JH40</f>
        <v>0</v>
      </c>
      <c r="BK53" s="329">
        <f>+SUM(BC53:BJ53)</f>
        <v>16</v>
      </c>
    </row>
    <row r="54" spans="1:63">
      <c r="A54" s="278"/>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80"/>
      <c r="AB54" s="723"/>
      <c r="AC54" s="579" t="s">
        <v>411</v>
      </c>
      <c r="AD54" s="721">
        <f>BC57</f>
        <v>118</v>
      </c>
      <c r="AE54" s="721">
        <f t="shared" ref="AE54:AL54" si="42">BD57</f>
        <v>0</v>
      </c>
      <c r="AF54" s="721">
        <f t="shared" si="42"/>
        <v>0</v>
      </c>
      <c r="AG54" s="721">
        <f t="shared" si="42"/>
        <v>6</v>
      </c>
      <c r="AH54" s="721">
        <f t="shared" si="42"/>
        <v>15</v>
      </c>
      <c r="AI54" s="721">
        <f t="shared" si="42"/>
        <v>0</v>
      </c>
      <c r="AJ54" s="721">
        <f t="shared" si="42"/>
        <v>101</v>
      </c>
      <c r="AK54" s="721">
        <f t="shared" si="42"/>
        <v>158</v>
      </c>
      <c r="AL54" s="721">
        <f t="shared" si="42"/>
        <v>398</v>
      </c>
      <c r="AN54" s="802"/>
      <c r="BB54" s="72" t="s">
        <v>427</v>
      </c>
      <c r="BC54" s="316">
        <f>+集計・資料①!JA42</f>
        <v>11</v>
      </c>
      <c r="BD54" s="285">
        <f>+集計・資料①!JB42</f>
        <v>2</v>
      </c>
      <c r="BE54" s="285">
        <f>+集計・資料①!JC42</f>
        <v>4</v>
      </c>
      <c r="BF54" s="285">
        <f>+集計・資料①!JD42</f>
        <v>0</v>
      </c>
      <c r="BG54" s="285">
        <f>+集計・資料①!JE42</f>
        <v>3</v>
      </c>
      <c r="BH54" s="285">
        <f>+集計・資料①!JF42</f>
        <v>0</v>
      </c>
      <c r="BI54" s="285">
        <f>+集計・資料①!JG42</f>
        <v>4</v>
      </c>
      <c r="BJ54" s="307">
        <f>+集計・資料①!JH42</f>
        <v>3</v>
      </c>
      <c r="BK54" s="312">
        <f t="shared" ref="BK54:BK59" si="43">+SUM(BC54:BJ54)</f>
        <v>27</v>
      </c>
    </row>
    <row r="55" spans="1:63">
      <c r="A55" s="278"/>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80"/>
      <c r="AB55" s="723"/>
      <c r="AC55" s="579" t="s">
        <v>412</v>
      </c>
      <c r="AD55" s="721">
        <f>BC56</f>
        <v>139</v>
      </c>
      <c r="AE55" s="721">
        <f t="shared" ref="AE55:AL55" si="44">BD56</f>
        <v>1</v>
      </c>
      <c r="AF55" s="721">
        <f t="shared" si="44"/>
        <v>7</v>
      </c>
      <c r="AG55" s="721">
        <f t="shared" si="44"/>
        <v>20</v>
      </c>
      <c r="AH55" s="721">
        <f t="shared" si="44"/>
        <v>26</v>
      </c>
      <c r="AI55" s="721">
        <f t="shared" si="44"/>
        <v>4</v>
      </c>
      <c r="AJ55" s="721">
        <f t="shared" si="44"/>
        <v>101</v>
      </c>
      <c r="AK55" s="721">
        <f t="shared" si="44"/>
        <v>87</v>
      </c>
      <c r="AL55" s="721">
        <f t="shared" si="44"/>
        <v>385</v>
      </c>
      <c r="BB55" s="72" t="s">
        <v>428</v>
      </c>
      <c r="BC55" s="316">
        <f>+集計・資料①!JA44</f>
        <v>30</v>
      </c>
      <c r="BD55" s="285">
        <f>+集計・資料①!JB44</f>
        <v>4</v>
      </c>
      <c r="BE55" s="285">
        <f>+集計・資料①!JC44</f>
        <v>6</v>
      </c>
      <c r="BF55" s="285">
        <f>+集計・資料①!JD44</f>
        <v>6</v>
      </c>
      <c r="BG55" s="285">
        <f>+集計・資料①!JE44</f>
        <v>1</v>
      </c>
      <c r="BH55" s="285">
        <f>+集計・資料①!JF44</f>
        <v>2</v>
      </c>
      <c r="BI55" s="285">
        <f>+集計・資料①!JG44</f>
        <v>26</v>
      </c>
      <c r="BJ55" s="307">
        <f>+集計・資料①!JH44</f>
        <v>9</v>
      </c>
      <c r="BK55" s="312">
        <f t="shared" si="43"/>
        <v>84</v>
      </c>
    </row>
    <row r="56" spans="1:63">
      <c r="A56" s="278"/>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80"/>
      <c r="AB56" s="723"/>
      <c r="AC56" s="579" t="s">
        <v>413</v>
      </c>
      <c r="AD56" s="721">
        <f>BC55</f>
        <v>30</v>
      </c>
      <c r="AE56" s="721">
        <f t="shared" ref="AE56:AL56" si="45">BD55</f>
        <v>4</v>
      </c>
      <c r="AF56" s="721">
        <f t="shared" si="45"/>
        <v>6</v>
      </c>
      <c r="AG56" s="721">
        <f t="shared" si="45"/>
        <v>6</v>
      </c>
      <c r="AH56" s="721">
        <f t="shared" si="45"/>
        <v>1</v>
      </c>
      <c r="AI56" s="721">
        <f t="shared" si="45"/>
        <v>2</v>
      </c>
      <c r="AJ56" s="721">
        <f t="shared" si="45"/>
        <v>26</v>
      </c>
      <c r="AK56" s="721">
        <f t="shared" si="45"/>
        <v>9</v>
      </c>
      <c r="AL56" s="721">
        <f t="shared" si="45"/>
        <v>84</v>
      </c>
      <c r="BB56" s="72" t="s">
        <v>429</v>
      </c>
      <c r="BC56" s="316">
        <f>+集計・資料①!JA46</f>
        <v>139</v>
      </c>
      <c r="BD56" s="285">
        <f>+集計・資料①!JB46</f>
        <v>1</v>
      </c>
      <c r="BE56" s="285">
        <f>+集計・資料①!JC46</f>
        <v>7</v>
      </c>
      <c r="BF56" s="285">
        <f>+集計・資料①!JD46</f>
        <v>20</v>
      </c>
      <c r="BG56" s="285">
        <f>+集計・資料①!JE46</f>
        <v>26</v>
      </c>
      <c r="BH56" s="285">
        <f>+集計・資料①!JF46</f>
        <v>4</v>
      </c>
      <c r="BI56" s="285">
        <f>+集計・資料①!JG46</f>
        <v>101</v>
      </c>
      <c r="BJ56" s="307">
        <f>+集計・資料①!JH46</f>
        <v>87</v>
      </c>
      <c r="BK56" s="312">
        <f t="shared" si="43"/>
        <v>385</v>
      </c>
    </row>
    <row r="57" spans="1:63">
      <c r="A57" s="278"/>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80"/>
      <c r="AB57" s="723"/>
      <c r="AC57" s="579" t="s">
        <v>414</v>
      </c>
      <c r="AD57" s="721">
        <f>BC54</f>
        <v>11</v>
      </c>
      <c r="AE57" s="721">
        <f t="shared" ref="AE57:AL57" si="46">BD54</f>
        <v>2</v>
      </c>
      <c r="AF57" s="721">
        <f t="shared" si="46"/>
        <v>4</v>
      </c>
      <c r="AG57" s="721">
        <f t="shared" si="46"/>
        <v>0</v>
      </c>
      <c r="AH57" s="721">
        <f t="shared" si="46"/>
        <v>3</v>
      </c>
      <c r="AI57" s="721">
        <f t="shared" si="46"/>
        <v>0</v>
      </c>
      <c r="AJ57" s="721">
        <f t="shared" si="46"/>
        <v>4</v>
      </c>
      <c r="AK57" s="721">
        <f t="shared" si="46"/>
        <v>3</v>
      </c>
      <c r="AL57" s="721">
        <f t="shared" si="46"/>
        <v>27</v>
      </c>
      <c r="BB57" s="72" t="s">
        <v>430</v>
      </c>
      <c r="BC57" s="316">
        <f>+集計・資料①!JA48</f>
        <v>118</v>
      </c>
      <c r="BD57" s="285">
        <f>+集計・資料①!JB48</f>
        <v>0</v>
      </c>
      <c r="BE57" s="285">
        <f>+集計・資料①!JC48</f>
        <v>0</v>
      </c>
      <c r="BF57" s="285">
        <f>+集計・資料①!JD48</f>
        <v>6</v>
      </c>
      <c r="BG57" s="285">
        <f>+集計・資料①!JE48</f>
        <v>15</v>
      </c>
      <c r="BH57" s="285">
        <f>+集計・資料①!JF48</f>
        <v>0</v>
      </c>
      <c r="BI57" s="285">
        <f>+集計・資料①!JG48</f>
        <v>101</v>
      </c>
      <c r="BJ57" s="307">
        <f>+集計・資料①!JH48</f>
        <v>158</v>
      </c>
      <c r="BK57" s="312">
        <f t="shared" si="43"/>
        <v>398</v>
      </c>
    </row>
    <row r="58" spans="1:63" ht="12.6" thickBot="1">
      <c r="A58" s="278"/>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80"/>
      <c r="AB58" s="723"/>
      <c r="AC58" s="579" t="s">
        <v>415</v>
      </c>
      <c r="AD58" s="721">
        <f>BC53</f>
        <v>3</v>
      </c>
      <c r="AE58" s="721">
        <f t="shared" ref="AE58:AL58" si="47">BD53</f>
        <v>1</v>
      </c>
      <c r="AF58" s="721">
        <f t="shared" si="47"/>
        <v>1</v>
      </c>
      <c r="AG58" s="721">
        <f t="shared" si="47"/>
        <v>2</v>
      </c>
      <c r="AH58" s="721">
        <f t="shared" si="47"/>
        <v>1</v>
      </c>
      <c r="AI58" s="721">
        <f t="shared" si="47"/>
        <v>3</v>
      </c>
      <c r="AJ58" s="721">
        <f t="shared" si="47"/>
        <v>5</v>
      </c>
      <c r="AK58" s="721">
        <f t="shared" si="47"/>
        <v>0</v>
      </c>
      <c r="AL58" s="721">
        <f t="shared" si="47"/>
        <v>16</v>
      </c>
      <c r="BB58" s="81" t="s">
        <v>431</v>
      </c>
      <c r="BC58" s="317">
        <f>+集計・資料①!JA50</f>
        <v>42</v>
      </c>
      <c r="BD58" s="304">
        <f>+集計・資料①!JB50</f>
        <v>0</v>
      </c>
      <c r="BE58" s="304">
        <f>+集計・資料①!JC50</f>
        <v>0</v>
      </c>
      <c r="BF58" s="304">
        <f>+集計・資料①!JD50</f>
        <v>1</v>
      </c>
      <c r="BG58" s="304">
        <f>+集計・資料①!JE50</f>
        <v>10</v>
      </c>
      <c r="BH58" s="304">
        <f>+集計・資料①!JF50</f>
        <v>1</v>
      </c>
      <c r="BI58" s="304">
        <f>+集計・資料①!JG50</f>
        <v>37</v>
      </c>
      <c r="BJ58" s="308">
        <f>+集計・資料①!JH50</f>
        <v>118</v>
      </c>
      <c r="BK58" s="313">
        <f t="shared" si="43"/>
        <v>209</v>
      </c>
    </row>
    <row r="59" spans="1:63" ht="13.2" thickTop="1" thickBot="1">
      <c r="A59" s="281"/>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3"/>
      <c r="AB59" s="723"/>
      <c r="AC59" s="591" t="s">
        <v>554</v>
      </c>
      <c r="AD59" s="721">
        <f>SUM(AD53:AD58)</f>
        <v>343</v>
      </c>
      <c r="AE59" s="721">
        <f t="shared" ref="AE59:AL59" si="48">SUM(AE53:AE58)</f>
        <v>8</v>
      </c>
      <c r="AF59" s="721">
        <f t="shared" si="48"/>
        <v>18</v>
      </c>
      <c r="AG59" s="721">
        <f t="shared" si="48"/>
        <v>35</v>
      </c>
      <c r="AH59" s="721">
        <f t="shared" si="48"/>
        <v>56</v>
      </c>
      <c r="AI59" s="721">
        <f t="shared" si="48"/>
        <v>10</v>
      </c>
      <c r="AJ59" s="721">
        <f t="shared" si="48"/>
        <v>274</v>
      </c>
      <c r="AK59" s="721">
        <f t="shared" si="48"/>
        <v>375</v>
      </c>
      <c r="AL59" s="721">
        <f t="shared" si="48"/>
        <v>1119</v>
      </c>
      <c r="BB59" s="319" t="s">
        <v>554</v>
      </c>
      <c r="BC59" s="318">
        <f>+集計・資料①!JA52</f>
        <v>343</v>
      </c>
      <c r="BD59" s="289">
        <f>+集計・資料①!JB52</f>
        <v>8</v>
      </c>
      <c r="BE59" s="289">
        <f>+集計・資料①!JC52</f>
        <v>18</v>
      </c>
      <c r="BF59" s="289">
        <f>+集計・資料①!JD52</f>
        <v>35</v>
      </c>
      <c r="BG59" s="289">
        <f>+集計・資料①!JE52</f>
        <v>56</v>
      </c>
      <c r="BH59" s="289">
        <f>+集計・資料①!JF52</f>
        <v>10</v>
      </c>
      <c r="BI59" s="289">
        <f>+集計・資料①!JG52</f>
        <v>274</v>
      </c>
      <c r="BJ59" s="309">
        <f>+集計・資料①!JH52</f>
        <v>375</v>
      </c>
      <c r="BK59" s="310">
        <f t="shared" si="43"/>
        <v>1119</v>
      </c>
    </row>
    <row r="60" spans="1:63">
      <c r="AB60" s="723"/>
      <c r="AL60" s="723"/>
    </row>
    <row r="61" spans="1:63">
      <c r="AB61" s="723"/>
      <c r="AL61" s="723"/>
    </row>
    <row r="62" spans="1:63">
      <c r="AB62" s="723"/>
      <c r="AL62" s="723"/>
    </row>
    <row r="63" spans="1:63">
      <c r="AB63" s="723"/>
      <c r="AL63" s="723"/>
    </row>
    <row r="64" spans="1:63">
      <c r="AB64" s="723"/>
      <c r="AL64" s="723"/>
    </row>
    <row r="65" spans="28:38">
      <c r="AB65" s="723"/>
      <c r="AL65" s="723"/>
    </row>
    <row r="66" spans="28:38">
      <c r="AB66" s="723"/>
      <c r="AL66" s="723"/>
    </row>
    <row r="67" spans="28:38">
      <c r="AB67" s="723"/>
      <c r="AL67" s="723"/>
    </row>
    <row r="68" spans="28:38">
      <c r="AB68" s="723"/>
      <c r="AL68" s="723"/>
    </row>
  </sheetData>
  <mergeCells count="4">
    <mergeCell ref="A1:B1"/>
    <mergeCell ref="B3:K15"/>
    <mergeCell ref="V1:AA1"/>
    <mergeCell ref="AN12:AY24"/>
  </mergeCells>
  <phoneticPr fontId="4"/>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58" man="1"/>
    <brk id="52"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業種リスト!$A$2:$A$14</xm:f>
          </x14:formula1>
          <xm:sqref>AP6:AR6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C000"/>
  </sheetPr>
  <dimension ref="A1:BK60"/>
  <sheetViews>
    <sheetView showGridLines="0" view="pageBreakPreview" zoomScaleNormal="100" zoomScaleSheetLayoutView="100" workbookViewId="0">
      <selection activeCell="AC2" sqref="AC2"/>
    </sheetView>
  </sheetViews>
  <sheetFormatPr defaultColWidth="10.33203125" defaultRowHeight="10.8"/>
  <cols>
    <col min="1" max="27" width="3.5546875" style="284" customWidth="1"/>
    <col min="28" max="28" width="1.6640625" style="284" customWidth="1"/>
    <col min="29" max="29" width="14.6640625" style="284" customWidth="1"/>
    <col min="30" max="32" width="7.6640625" style="284" bestFit="1" customWidth="1"/>
    <col min="33" max="33" width="1.6640625" style="284" customWidth="1"/>
    <col min="34" max="34" width="14.6640625" style="284" customWidth="1"/>
    <col min="35" max="37" width="6.5546875" style="284" customWidth="1"/>
    <col min="38" max="38" width="7" style="284" customWidth="1"/>
    <col min="39" max="39" width="8.33203125" style="338" customWidth="1"/>
    <col min="40" max="40" width="7.6640625" style="338" bestFit="1" customWidth="1"/>
    <col min="41" max="41" width="5.44140625" style="338" bestFit="1" customWidth="1"/>
    <col min="42" max="43" width="7.109375" style="338" bestFit="1" customWidth="1"/>
    <col min="44" max="44" width="8.33203125" style="338" bestFit="1" customWidth="1"/>
    <col min="45" max="45" width="5.44140625" style="338" bestFit="1" customWidth="1"/>
    <col min="46" max="51" width="5.44140625" style="338" customWidth="1"/>
    <col min="52" max="52" width="5.44140625" style="804" customWidth="1"/>
    <col min="53" max="53" width="1.6640625" style="284" customWidth="1"/>
    <col min="54" max="54" width="14.6640625" style="284" customWidth="1"/>
    <col min="55" max="57" width="6.5546875" style="284" customWidth="1"/>
    <col min="58" max="58" width="1.6640625" style="284" customWidth="1"/>
    <col min="59" max="59" width="14.6640625" style="284" customWidth="1"/>
    <col min="60" max="63" width="6.5546875" style="284" customWidth="1"/>
    <col min="64" max="16384" width="10.33203125" style="284"/>
  </cols>
  <sheetData>
    <row r="1" spans="1:63" ht="21" customHeight="1" thickBot="1">
      <c r="A1" s="1000">
        <v>40</v>
      </c>
      <c r="B1" s="1000"/>
      <c r="C1" s="498" t="s">
        <v>120</v>
      </c>
      <c r="D1" s="498"/>
      <c r="E1" s="498"/>
      <c r="F1" s="498"/>
      <c r="G1" s="498"/>
      <c r="H1" s="498"/>
      <c r="I1" s="498"/>
      <c r="J1" s="498"/>
      <c r="K1" s="498"/>
      <c r="L1" s="498"/>
      <c r="M1" s="498"/>
      <c r="N1" s="498"/>
      <c r="O1" s="498"/>
      <c r="P1" s="498"/>
      <c r="Q1" s="498"/>
      <c r="R1" s="498"/>
      <c r="S1" s="498"/>
      <c r="T1" s="498"/>
      <c r="U1" s="498"/>
      <c r="V1" s="1001" t="s">
        <v>796</v>
      </c>
      <c r="W1" s="1002"/>
      <c r="X1" s="1002"/>
      <c r="Y1" s="1002"/>
      <c r="Z1" s="1002"/>
      <c r="AA1" s="1002"/>
      <c r="AC1" s="284" t="s">
        <v>956</v>
      </c>
      <c r="BB1" s="284" t="s">
        <v>266</v>
      </c>
    </row>
    <row r="3" spans="1:63" ht="11.25" customHeight="1">
      <c r="B3" s="930" t="s">
        <v>919</v>
      </c>
      <c r="C3" s="930"/>
      <c r="D3" s="930"/>
      <c r="E3" s="930"/>
      <c r="F3" s="930"/>
      <c r="G3" s="930"/>
      <c r="H3" s="930"/>
      <c r="I3" s="930"/>
      <c r="J3" s="930"/>
      <c r="K3" s="930"/>
      <c r="L3" s="930"/>
      <c r="M3" s="930"/>
      <c r="O3" s="459"/>
      <c r="P3" s="460"/>
      <c r="Q3" s="460"/>
      <c r="R3" s="460"/>
      <c r="S3" s="460"/>
      <c r="T3" s="460"/>
      <c r="U3" s="460"/>
      <c r="V3" s="460"/>
      <c r="W3" s="460"/>
      <c r="X3" s="460"/>
      <c r="Y3" s="460"/>
      <c r="Z3" s="460"/>
      <c r="AA3" s="461"/>
      <c r="AC3" s="284" t="s">
        <v>163</v>
      </c>
      <c r="AH3" s="284" t="s">
        <v>160</v>
      </c>
      <c r="AN3" s="338" t="s">
        <v>670</v>
      </c>
      <c r="BB3" s="284" t="s">
        <v>163</v>
      </c>
      <c r="BG3" s="284" t="s">
        <v>160</v>
      </c>
    </row>
    <row r="4" spans="1:63" ht="12" customHeight="1" thickBot="1">
      <c r="B4" s="930"/>
      <c r="C4" s="930"/>
      <c r="D4" s="930"/>
      <c r="E4" s="930"/>
      <c r="F4" s="930"/>
      <c r="G4" s="930"/>
      <c r="H4" s="930"/>
      <c r="I4" s="930"/>
      <c r="J4" s="930"/>
      <c r="K4" s="930"/>
      <c r="L4" s="930"/>
      <c r="M4" s="930"/>
      <c r="O4" s="462"/>
      <c r="P4" s="293"/>
      <c r="Q4" s="293"/>
      <c r="R4" s="293"/>
      <c r="S4" s="293"/>
      <c r="T4" s="293"/>
      <c r="U4" s="293"/>
      <c r="V4" s="293"/>
      <c r="W4" s="293"/>
      <c r="X4" s="293"/>
      <c r="Y4" s="293"/>
      <c r="Z4" s="293"/>
      <c r="AA4" s="463"/>
      <c r="AN4" s="338" t="str">
        <f>CONCATENATE("セクシャルハラスメントへの対策について、「している」と回答した事業所は全体で",TEXT(AD6,"0.0％"),"となった（前年:",TEXT(AX5,"0.0％"),"）。")</f>
        <v>セクシャルハラスメントへの対策について、「している」と回答した事業所は全体で40.3%となった（前年:50.5%）。</v>
      </c>
      <c r="AX4" s="799" t="s">
        <v>712</v>
      </c>
    </row>
    <row r="5" spans="1:63" ht="12" customHeight="1" thickBot="1">
      <c r="B5" s="930"/>
      <c r="C5" s="930"/>
      <c r="D5" s="930"/>
      <c r="E5" s="930"/>
      <c r="F5" s="930"/>
      <c r="G5" s="930"/>
      <c r="H5" s="930"/>
      <c r="I5" s="930"/>
      <c r="J5" s="930"/>
      <c r="K5" s="930"/>
      <c r="L5" s="930"/>
      <c r="M5" s="930"/>
      <c r="O5" s="462"/>
      <c r="P5" s="293"/>
      <c r="Q5" s="293"/>
      <c r="R5" s="293"/>
      <c r="S5" s="293"/>
      <c r="T5" s="293"/>
      <c r="U5" s="293"/>
      <c r="V5" s="293"/>
      <c r="W5" s="293"/>
      <c r="X5" s="293"/>
      <c r="Y5" s="293"/>
      <c r="Z5" s="293"/>
      <c r="AA5" s="463"/>
      <c r="AC5" s="592"/>
      <c r="AD5" s="593" t="s">
        <v>121</v>
      </c>
      <c r="AE5" s="593" t="s">
        <v>122</v>
      </c>
      <c r="AF5" s="591" t="s">
        <v>23</v>
      </c>
      <c r="AH5" s="592"/>
      <c r="AI5" s="593" t="s">
        <v>121</v>
      </c>
      <c r="AJ5" s="593" t="s">
        <v>122</v>
      </c>
      <c r="AK5" s="591" t="s">
        <v>23</v>
      </c>
      <c r="AL5" s="591" t="s">
        <v>554</v>
      </c>
      <c r="AM5" s="805"/>
      <c r="AN5" s="338" t="s">
        <v>671</v>
      </c>
      <c r="AP5" s="799" t="s">
        <v>713</v>
      </c>
      <c r="AQ5" s="799" t="s">
        <v>714</v>
      </c>
      <c r="AR5" s="799" t="s">
        <v>715</v>
      </c>
      <c r="AX5" s="698">
        <v>0.505</v>
      </c>
      <c r="AZ5" s="806"/>
      <c r="BB5" s="299"/>
      <c r="BC5" s="323" t="s">
        <v>121</v>
      </c>
      <c r="BD5" s="324" t="s">
        <v>122</v>
      </c>
      <c r="BE5" s="477" t="s">
        <v>23</v>
      </c>
      <c r="BG5" s="299"/>
      <c r="BH5" s="326" t="s">
        <v>121</v>
      </c>
      <c r="BI5" s="324" t="s">
        <v>122</v>
      </c>
      <c r="BJ5" s="479" t="s">
        <v>23</v>
      </c>
      <c r="BK5" s="397" t="s">
        <v>554</v>
      </c>
    </row>
    <row r="6" spans="1:63" ht="12" customHeight="1" thickBot="1">
      <c r="B6" s="930"/>
      <c r="C6" s="930"/>
      <c r="D6" s="930"/>
      <c r="E6" s="930"/>
      <c r="F6" s="930"/>
      <c r="G6" s="930"/>
      <c r="H6" s="930"/>
      <c r="I6" s="930"/>
      <c r="J6" s="930"/>
      <c r="K6" s="930"/>
      <c r="L6" s="930"/>
      <c r="M6" s="930"/>
      <c r="O6" s="462"/>
      <c r="P6" s="293"/>
      <c r="Q6" s="293"/>
      <c r="R6" s="293"/>
      <c r="S6" s="293"/>
      <c r="T6" s="293"/>
      <c r="U6" s="293"/>
      <c r="V6" s="293"/>
      <c r="W6" s="293"/>
      <c r="X6" s="293"/>
      <c r="Y6" s="293"/>
      <c r="Z6" s="293"/>
      <c r="AA6" s="463"/>
      <c r="AC6" s="591" t="s">
        <v>556</v>
      </c>
      <c r="AD6" s="779">
        <f>BC6</f>
        <v>0.40303842716711347</v>
      </c>
      <c r="AE6" s="698">
        <f>BD6</f>
        <v>0.54870420017873101</v>
      </c>
      <c r="AF6" s="698">
        <f>BE6</f>
        <v>4.8257372654155493E-2</v>
      </c>
      <c r="AH6" s="591" t="s">
        <v>556</v>
      </c>
      <c r="AI6" s="721">
        <f>BH6</f>
        <v>451</v>
      </c>
      <c r="AJ6" s="721">
        <f>BI6</f>
        <v>614</v>
      </c>
      <c r="AK6" s="721">
        <f>BJ6</f>
        <v>54</v>
      </c>
      <c r="AL6" s="721">
        <f>BK6</f>
        <v>1119</v>
      </c>
      <c r="AM6" s="805"/>
      <c r="AN6" s="338" t="s">
        <v>719</v>
      </c>
      <c r="AP6" s="799" t="s">
        <v>677</v>
      </c>
      <c r="AQ6" s="799" t="s">
        <v>686</v>
      </c>
      <c r="AR6" s="799" t="s">
        <v>694</v>
      </c>
      <c r="AS6" s="338" t="s">
        <v>728</v>
      </c>
      <c r="AZ6" s="807"/>
      <c r="BB6" s="319" t="s">
        <v>556</v>
      </c>
      <c r="BC6" s="91">
        <f>+BH6/+$BK6</f>
        <v>0.40303842716711347</v>
      </c>
      <c r="BD6" s="37">
        <f>+BI6/+$BK6</f>
        <v>0.54870420017873101</v>
      </c>
      <c r="BE6" s="38">
        <f>+BJ6/+$BK6</f>
        <v>4.8257372654155493E-2</v>
      </c>
      <c r="BG6" s="319" t="s">
        <v>556</v>
      </c>
      <c r="BH6" s="288">
        <f>+BH24</f>
        <v>451</v>
      </c>
      <c r="BI6" s="318">
        <f>+BI24</f>
        <v>614</v>
      </c>
      <c r="BJ6" s="330">
        <f>+BJ24</f>
        <v>54</v>
      </c>
      <c r="BK6" s="331">
        <f>+BK24</f>
        <v>1119</v>
      </c>
    </row>
    <row r="7" spans="1:63" ht="11.25" customHeight="1">
      <c r="B7" s="930"/>
      <c r="C7" s="930"/>
      <c r="D7" s="930"/>
      <c r="E7" s="930"/>
      <c r="F7" s="930"/>
      <c r="G7" s="930"/>
      <c r="H7" s="930"/>
      <c r="I7" s="930"/>
      <c r="J7" s="930"/>
      <c r="K7" s="930"/>
      <c r="L7" s="930"/>
      <c r="M7" s="930"/>
      <c r="O7" s="462"/>
      <c r="P7" s="293"/>
      <c r="Q7" s="293"/>
      <c r="R7" s="293"/>
      <c r="S7" s="293"/>
      <c r="T7" s="293"/>
      <c r="U7" s="293"/>
      <c r="V7" s="293"/>
      <c r="W7" s="293"/>
      <c r="X7" s="293"/>
      <c r="Y7" s="293"/>
      <c r="Z7" s="293"/>
      <c r="AA7" s="463"/>
      <c r="AM7" s="705"/>
      <c r="AN7" s="338" t="str">
        <f>CONCATENATE(AN6,AP6,AQ6,AR6,AS6)</f>
        <v>業種別では、「情報通信業」「運輸業」「医療・福祉」が他の業種と比べ対策をしている割合が高い。</v>
      </c>
    </row>
    <row r="8" spans="1:63" ht="11.25" customHeight="1">
      <c r="B8" s="930"/>
      <c r="C8" s="930"/>
      <c r="D8" s="930"/>
      <c r="E8" s="930"/>
      <c r="F8" s="930"/>
      <c r="G8" s="930"/>
      <c r="H8" s="930"/>
      <c r="I8" s="930"/>
      <c r="J8" s="930"/>
      <c r="K8" s="930"/>
      <c r="L8" s="930"/>
      <c r="M8" s="930"/>
      <c r="O8" s="462"/>
      <c r="P8" s="293"/>
      <c r="Q8" s="293"/>
      <c r="R8" s="293"/>
      <c r="S8" s="293"/>
      <c r="T8" s="293"/>
      <c r="U8" s="293"/>
      <c r="V8" s="293"/>
      <c r="W8" s="293"/>
      <c r="X8" s="293"/>
      <c r="Y8" s="293"/>
      <c r="Z8" s="293"/>
      <c r="AA8" s="463"/>
      <c r="AC8" s="284" t="s">
        <v>164</v>
      </c>
      <c r="AH8" s="284" t="s">
        <v>161</v>
      </c>
      <c r="AN8" s="338" t="s">
        <v>678</v>
      </c>
      <c r="BB8" s="284" t="s">
        <v>164</v>
      </c>
      <c r="BG8" s="284" t="s">
        <v>161</v>
      </c>
    </row>
    <row r="9" spans="1:63" ht="12" customHeight="1" thickBot="1">
      <c r="B9" s="930"/>
      <c r="C9" s="930"/>
      <c r="D9" s="930"/>
      <c r="E9" s="930"/>
      <c r="F9" s="930"/>
      <c r="G9" s="930"/>
      <c r="H9" s="930"/>
      <c r="I9" s="930"/>
      <c r="J9" s="930"/>
      <c r="K9" s="930"/>
      <c r="L9" s="930"/>
      <c r="M9" s="930"/>
      <c r="O9" s="462"/>
      <c r="P9" s="293"/>
      <c r="Q9" s="293"/>
      <c r="R9" s="293"/>
      <c r="S9" s="293"/>
      <c r="T9" s="293"/>
      <c r="U9" s="293"/>
      <c r="V9" s="293"/>
      <c r="W9" s="293"/>
      <c r="X9" s="293"/>
      <c r="Y9" s="293"/>
      <c r="Z9" s="293"/>
      <c r="AA9" s="463"/>
      <c r="AN9" s="338" t="s">
        <v>729</v>
      </c>
    </row>
    <row r="10" spans="1:63" ht="12" customHeight="1" thickBot="1">
      <c r="B10" s="930"/>
      <c r="C10" s="930"/>
      <c r="D10" s="930"/>
      <c r="E10" s="930"/>
      <c r="F10" s="930"/>
      <c r="G10" s="930"/>
      <c r="H10" s="930"/>
      <c r="I10" s="930"/>
      <c r="J10" s="930"/>
      <c r="K10" s="930"/>
      <c r="L10" s="930"/>
      <c r="M10" s="930"/>
      <c r="O10" s="462"/>
      <c r="P10" s="293"/>
      <c r="Q10" s="293"/>
      <c r="R10" s="293"/>
      <c r="S10" s="293"/>
      <c r="T10" s="293"/>
      <c r="U10" s="293"/>
      <c r="V10" s="293"/>
      <c r="W10" s="293"/>
      <c r="X10" s="293"/>
      <c r="Y10" s="293"/>
      <c r="Z10" s="293"/>
      <c r="AA10" s="463"/>
      <c r="AC10" s="577" t="s">
        <v>548</v>
      </c>
      <c r="AD10" s="593" t="s">
        <v>121</v>
      </c>
      <c r="AE10" s="593" t="s">
        <v>122</v>
      </c>
      <c r="AF10" s="591" t="s">
        <v>23</v>
      </c>
      <c r="AH10" s="577" t="s">
        <v>548</v>
      </c>
      <c r="AI10" s="593" t="s">
        <v>121</v>
      </c>
      <c r="AJ10" s="593" t="s">
        <v>122</v>
      </c>
      <c r="AK10" s="591" t="s">
        <v>23</v>
      </c>
      <c r="AL10" s="591" t="s">
        <v>554</v>
      </c>
      <c r="AZ10" s="806"/>
      <c r="BB10" s="33" t="s">
        <v>548</v>
      </c>
      <c r="BC10" s="332" t="s">
        <v>121</v>
      </c>
      <c r="BD10" s="322" t="s">
        <v>122</v>
      </c>
      <c r="BE10" s="480" t="s">
        <v>23</v>
      </c>
      <c r="BG10" s="33" t="s">
        <v>548</v>
      </c>
      <c r="BH10" s="326" t="s">
        <v>121</v>
      </c>
      <c r="BI10" s="324" t="s">
        <v>122</v>
      </c>
      <c r="BJ10" s="479" t="s">
        <v>23</v>
      </c>
      <c r="BK10" s="397" t="s">
        <v>554</v>
      </c>
    </row>
    <row r="11" spans="1:63" ht="12">
      <c r="B11" s="930"/>
      <c r="C11" s="930"/>
      <c r="D11" s="930"/>
      <c r="E11" s="930"/>
      <c r="F11" s="930"/>
      <c r="G11" s="930"/>
      <c r="H11" s="930"/>
      <c r="I11" s="930"/>
      <c r="J11" s="930"/>
      <c r="K11" s="930"/>
      <c r="L11" s="930"/>
      <c r="M11" s="930"/>
      <c r="O11" s="462"/>
      <c r="P11" s="293"/>
      <c r="Q11" s="293"/>
      <c r="R11" s="293"/>
      <c r="S11" s="293"/>
      <c r="T11" s="293"/>
      <c r="U11" s="293"/>
      <c r="V11" s="293"/>
      <c r="W11" s="293"/>
      <c r="X11" s="293"/>
      <c r="Y11" s="293"/>
      <c r="Z11" s="293"/>
      <c r="AA11" s="463"/>
      <c r="AC11" s="575" t="s">
        <v>398</v>
      </c>
      <c r="AD11" s="707">
        <f>BC23</f>
        <v>0.30414746543778803</v>
      </c>
      <c r="AE11" s="698">
        <f>BD23</f>
        <v>0.65898617511520741</v>
      </c>
      <c r="AF11" s="698">
        <f>BE23</f>
        <v>3.6866359447004608E-2</v>
      </c>
      <c r="AH11" s="575" t="s">
        <v>398</v>
      </c>
      <c r="AI11" s="721">
        <f>BH23</f>
        <v>66</v>
      </c>
      <c r="AJ11" s="721">
        <f>BI23</f>
        <v>143</v>
      </c>
      <c r="AK11" s="721">
        <f>BJ23</f>
        <v>8</v>
      </c>
      <c r="AL11" s="721">
        <f>BK23</f>
        <v>217</v>
      </c>
      <c r="AM11" s="805"/>
      <c r="AN11" s="800" t="s">
        <v>679</v>
      </c>
      <c r="AO11" s="801"/>
      <c r="AP11" s="801"/>
      <c r="AQ11" s="801"/>
      <c r="AR11" s="801"/>
      <c r="AS11" s="801"/>
      <c r="AT11" s="801"/>
      <c r="AU11" s="801"/>
      <c r="AV11" s="801"/>
      <c r="AW11" s="801"/>
      <c r="AX11" s="801"/>
      <c r="AY11" s="801"/>
      <c r="AZ11" s="808"/>
      <c r="BB11" s="46" t="s">
        <v>555</v>
      </c>
      <c r="BC11" s="358" t="e">
        <f>+BH11/+$BK11</f>
        <v>#DIV/0!</v>
      </c>
      <c r="BD11" s="359" t="e">
        <f>+BI11/+$BK11</f>
        <v>#DIV/0!</v>
      </c>
      <c r="BE11" s="360" t="e">
        <f>+BJ11/+$BK11</f>
        <v>#DIV/0!</v>
      </c>
      <c r="BG11" s="46" t="s">
        <v>555</v>
      </c>
      <c r="BH11" s="300">
        <f>集計・資料①!KQ6</f>
        <v>0</v>
      </c>
      <c r="BI11" s="301">
        <f>+集計・資料①!KO6</f>
        <v>0</v>
      </c>
      <c r="BJ11" s="306">
        <f>+集計・資料①!KP6</f>
        <v>0</v>
      </c>
      <c r="BK11" s="327">
        <f>+SUM(BH11:BJ11)</f>
        <v>0</v>
      </c>
    </row>
    <row r="12" spans="1:63" ht="10.5" customHeight="1">
      <c r="B12" s="930"/>
      <c r="C12" s="930"/>
      <c r="D12" s="930"/>
      <c r="E12" s="930"/>
      <c r="F12" s="930"/>
      <c r="G12" s="930"/>
      <c r="H12" s="930"/>
      <c r="I12" s="930"/>
      <c r="J12" s="930"/>
      <c r="K12" s="930"/>
      <c r="L12" s="930"/>
      <c r="M12" s="930"/>
      <c r="O12" s="462"/>
      <c r="P12" s="293"/>
      <c r="Q12" s="293"/>
      <c r="R12" s="293"/>
      <c r="S12" s="293"/>
      <c r="T12" s="293"/>
      <c r="U12" s="293"/>
      <c r="V12" s="293"/>
      <c r="W12" s="293"/>
      <c r="X12" s="293"/>
      <c r="Y12" s="293"/>
      <c r="Z12" s="293"/>
      <c r="AA12" s="463"/>
      <c r="AC12" s="700" t="s">
        <v>399</v>
      </c>
      <c r="AD12" s="707">
        <f>BC22</f>
        <v>0.39743589743589741</v>
      </c>
      <c r="AE12" s="698">
        <f>BD22</f>
        <v>0.53846153846153844</v>
      </c>
      <c r="AF12" s="698">
        <f>BE22</f>
        <v>6.4102564102564097E-2</v>
      </c>
      <c r="AH12" s="700" t="s">
        <v>399</v>
      </c>
      <c r="AI12" s="721">
        <f>BH22</f>
        <v>62</v>
      </c>
      <c r="AJ12" s="721">
        <f>BI22</f>
        <v>84</v>
      </c>
      <c r="AK12" s="721">
        <f>BJ22</f>
        <v>10</v>
      </c>
      <c r="AL12" s="721">
        <f>BK22</f>
        <v>156</v>
      </c>
      <c r="AM12" s="805"/>
      <c r="AN12" s="930" t="str">
        <f>CONCATENATE("　",AN4,CHAR(10),"　",AN7,,CHAR(10),"　",AN9)</f>
        <v>　セクシャルハラスメントへの対策について、「している」と回答した事業所は全体で40.3%となった（前年:50.5%）。
　業種別では、「情報通信業」「運輸業」「医療・福祉」が他の業種と比べ対策をしている割合が高い。
　規模別では、規模が大きい事業所ほど対策している割合が高い。</v>
      </c>
      <c r="AO12" s="930"/>
      <c r="AP12" s="930"/>
      <c r="AQ12" s="930"/>
      <c r="AR12" s="930"/>
      <c r="AS12" s="930"/>
      <c r="AT12" s="930"/>
      <c r="AU12" s="930"/>
      <c r="AV12" s="930"/>
      <c r="AW12" s="930"/>
      <c r="AX12" s="930"/>
      <c r="AY12" s="930"/>
      <c r="AZ12" s="808"/>
      <c r="BB12" s="8" t="s">
        <v>542</v>
      </c>
      <c r="BC12" s="364">
        <f t="shared" ref="BC12:BC23" si="0">+BH12/+$BK12</f>
        <v>0.40287769784172661</v>
      </c>
      <c r="BD12" s="365">
        <f t="shared" ref="BD12:BD23" si="1">+BI12/+$BK12</f>
        <v>0.53956834532374098</v>
      </c>
      <c r="BE12" s="366">
        <f t="shared" ref="BE12:BE23" si="2">+BJ12/+$BK12</f>
        <v>5.7553956834532377E-2</v>
      </c>
      <c r="BG12" s="8" t="s">
        <v>542</v>
      </c>
      <c r="BH12" s="328">
        <f>集計・資料①!KQ8</f>
        <v>56</v>
      </c>
      <c r="BI12" s="286">
        <f>+集計・資料①!KO8</f>
        <v>75</v>
      </c>
      <c r="BJ12" s="311">
        <f>+集計・資料①!KP8</f>
        <v>8</v>
      </c>
      <c r="BK12" s="329">
        <f t="shared" ref="BK12:BK24" si="3">+SUM(BH12:BJ12)</f>
        <v>139</v>
      </c>
    </row>
    <row r="13" spans="1:63" ht="10.5" customHeight="1">
      <c r="B13" s="930"/>
      <c r="C13" s="930"/>
      <c r="D13" s="930"/>
      <c r="E13" s="930"/>
      <c r="F13" s="930"/>
      <c r="G13" s="930"/>
      <c r="H13" s="930"/>
      <c r="I13" s="930"/>
      <c r="J13" s="930"/>
      <c r="K13" s="930"/>
      <c r="L13" s="930"/>
      <c r="M13" s="930"/>
      <c r="O13" s="462"/>
      <c r="P13" s="293"/>
      <c r="Q13" s="293"/>
      <c r="R13" s="293"/>
      <c r="S13" s="293"/>
      <c r="T13" s="293"/>
      <c r="U13" s="293"/>
      <c r="V13" s="293"/>
      <c r="W13" s="293"/>
      <c r="X13" s="293"/>
      <c r="Y13" s="293"/>
      <c r="Z13" s="293"/>
      <c r="AA13" s="463"/>
      <c r="AC13" s="575" t="s">
        <v>400</v>
      </c>
      <c r="AD13" s="707">
        <f>BC21</f>
        <v>0.81818181818181823</v>
      </c>
      <c r="AE13" s="698">
        <f>BD21</f>
        <v>0.18181818181818182</v>
      </c>
      <c r="AF13" s="698">
        <f>BE21</f>
        <v>0</v>
      </c>
      <c r="AH13" s="575" t="s">
        <v>400</v>
      </c>
      <c r="AI13" s="721">
        <f>BH21</f>
        <v>9</v>
      </c>
      <c r="AJ13" s="721">
        <f>BI21</f>
        <v>2</v>
      </c>
      <c r="AK13" s="721">
        <f>BJ21</f>
        <v>0</v>
      </c>
      <c r="AL13" s="721">
        <f>BK21</f>
        <v>11</v>
      </c>
      <c r="AM13" s="705"/>
      <c r="AN13" s="930"/>
      <c r="AO13" s="930"/>
      <c r="AP13" s="930"/>
      <c r="AQ13" s="930"/>
      <c r="AR13" s="930"/>
      <c r="AS13" s="930"/>
      <c r="AT13" s="930"/>
      <c r="AU13" s="930"/>
      <c r="AV13" s="930"/>
      <c r="AW13" s="930"/>
      <c r="AX13" s="930"/>
      <c r="AY13" s="930"/>
      <c r="AZ13" s="808"/>
      <c r="BB13" s="8" t="s">
        <v>543</v>
      </c>
      <c r="BC13" s="364">
        <f t="shared" si="0"/>
        <v>0.36764705882352944</v>
      </c>
      <c r="BD13" s="365">
        <f t="shared" si="1"/>
        <v>0.55147058823529416</v>
      </c>
      <c r="BE13" s="366">
        <f t="shared" si="2"/>
        <v>8.0882352941176475E-2</v>
      </c>
      <c r="BG13" s="8" t="s">
        <v>543</v>
      </c>
      <c r="BH13" s="328">
        <f>集計・資料①!KQ10</f>
        <v>50</v>
      </c>
      <c r="BI13" s="286">
        <f>+集計・資料①!KO10</f>
        <v>75</v>
      </c>
      <c r="BJ13" s="311">
        <f>+集計・資料①!KP10</f>
        <v>11</v>
      </c>
      <c r="BK13" s="329">
        <f t="shared" si="3"/>
        <v>136</v>
      </c>
    </row>
    <row r="14" spans="1:63" ht="10.5" customHeight="1">
      <c r="B14" s="930"/>
      <c r="C14" s="930"/>
      <c r="D14" s="930"/>
      <c r="E14" s="930"/>
      <c r="F14" s="930"/>
      <c r="G14" s="930"/>
      <c r="H14" s="930"/>
      <c r="I14" s="930"/>
      <c r="J14" s="930"/>
      <c r="K14" s="930"/>
      <c r="L14" s="930"/>
      <c r="M14" s="930"/>
      <c r="O14" s="462"/>
      <c r="P14" s="293"/>
      <c r="Q14" s="293"/>
      <c r="R14" s="293"/>
      <c r="S14" s="293"/>
      <c r="T14" s="293"/>
      <c r="U14" s="293"/>
      <c r="V14" s="293"/>
      <c r="W14" s="293"/>
      <c r="X14" s="293"/>
      <c r="Y14" s="293"/>
      <c r="Z14" s="293"/>
      <c r="AA14" s="463"/>
      <c r="AC14" s="700" t="s">
        <v>401</v>
      </c>
      <c r="AD14" s="779">
        <f>BC20</f>
        <v>0.60869565217391308</v>
      </c>
      <c r="AE14" s="698">
        <f>BD20</f>
        <v>0.34782608695652173</v>
      </c>
      <c r="AF14" s="698">
        <f>BE20</f>
        <v>4.3478260869565216E-2</v>
      </c>
      <c r="AH14" s="700" t="s">
        <v>401</v>
      </c>
      <c r="AI14" s="721">
        <f>BH20</f>
        <v>14</v>
      </c>
      <c r="AJ14" s="721">
        <f>BI20</f>
        <v>8</v>
      </c>
      <c r="AK14" s="721">
        <f>BJ20</f>
        <v>1</v>
      </c>
      <c r="AL14" s="721">
        <f>BK20</f>
        <v>23</v>
      </c>
      <c r="AM14" s="705"/>
      <c r="AN14" s="930"/>
      <c r="AO14" s="930"/>
      <c r="AP14" s="930"/>
      <c r="AQ14" s="930"/>
      <c r="AR14" s="930"/>
      <c r="AS14" s="930"/>
      <c r="AT14" s="930"/>
      <c r="AU14" s="930"/>
      <c r="AV14" s="930"/>
      <c r="AW14" s="930"/>
      <c r="AX14" s="930"/>
      <c r="AY14" s="930"/>
      <c r="AZ14" s="808"/>
      <c r="BB14" s="8" t="s">
        <v>541</v>
      </c>
      <c r="BC14" s="364">
        <f t="shared" si="0"/>
        <v>0.59259259259259256</v>
      </c>
      <c r="BD14" s="365">
        <f t="shared" si="1"/>
        <v>0.37037037037037035</v>
      </c>
      <c r="BE14" s="366">
        <f t="shared" si="2"/>
        <v>3.7037037037037035E-2</v>
      </c>
      <c r="BG14" s="8" t="s">
        <v>541</v>
      </c>
      <c r="BH14" s="328">
        <f>集計・資料①!KQ12</f>
        <v>16</v>
      </c>
      <c r="BI14" s="286">
        <f>+集計・資料①!KO12</f>
        <v>10</v>
      </c>
      <c r="BJ14" s="311">
        <f>+集計・資料①!KP12</f>
        <v>1</v>
      </c>
      <c r="BK14" s="329">
        <f t="shared" si="3"/>
        <v>27</v>
      </c>
    </row>
    <row r="15" spans="1:63" ht="10.5" customHeight="1">
      <c r="B15" s="930"/>
      <c r="C15" s="930"/>
      <c r="D15" s="930"/>
      <c r="E15" s="930"/>
      <c r="F15" s="930"/>
      <c r="G15" s="930"/>
      <c r="H15" s="930"/>
      <c r="I15" s="930"/>
      <c r="J15" s="930"/>
      <c r="K15" s="930"/>
      <c r="L15" s="930"/>
      <c r="M15" s="930"/>
      <c r="O15" s="464"/>
      <c r="P15" s="465"/>
      <c r="Q15" s="465"/>
      <c r="R15" s="465"/>
      <c r="S15" s="465"/>
      <c r="T15" s="465"/>
      <c r="U15" s="465"/>
      <c r="V15" s="465"/>
      <c r="W15" s="465"/>
      <c r="X15" s="465"/>
      <c r="Y15" s="465"/>
      <c r="Z15" s="465"/>
      <c r="AA15" s="466"/>
      <c r="AC15" s="575" t="s">
        <v>402</v>
      </c>
      <c r="AD15" s="707">
        <f>BC19</f>
        <v>0.32402234636871508</v>
      </c>
      <c r="AE15" s="698">
        <f>BD19</f>
        <v>0.64245810055865926</v>
      </c>
      <c r="AF15" s="698">
        <f>BE19</f>
        <v>3.3519553072625698E-2</v>
      </c>
      <c r="AH15" s="575" t="s">
        <v>402</v>
      </c>
      <c r="AI15" s="721">
        <f>BH19</f>
        <v>58</v>
      </c>
      <c r="AJ15" s="721">
        <f>BI19</f>
        <v>115</v>
      </c>
      <c r="AK15" s="721">
        <f>BJ19</f>
        <v>6</v>
      </c>
      <c r="AL15" s="721">
        <f>BK19</f>
        <v>179</v>
      </c>
      <c r="AM15" s="705"/>
      <c r="AN15" s="930"/>
      <c r="AO15" s="930"/>
      <c r="AP15" s="930"/>
      <c r="AQ15" s="930"/>
      <c r="AR15" s="930"/>
      <c r="AS15" s="930"/>
      <c r="AT15" s="930"/>
      <c r="AU15" s="930"/>
      <c r="AV15" s="930"/>
      <c r="AW15" s="930"/>
      <c r="AX15" s="930"/>
      <c r="AY15" s="930"/>
      <c r="AZ15" s="808"/>
      <c r="BB15" s="8" t="s">
        <v>540</v>
      </c>
      <c r="BC15" s="364">
        <f t="shared" si="0"/>
        <v>0.6</v>
      </c>
      <c r="BD15" s="365">
        <f t="shared" si="1"/>
        <v>0.36129032258064514</v>
      </c>
      <c r="BE15" s="366">
        <f t="shared" si="2"/>
        <v>3.870967741935484E-2</v>
      </c>
      <c r="BG15" s="8" t="s">
        <v>540</v>
      </c>
      <c r="BH15" s="328">
        <f>集計・資料①!KQ14</f>
        <v>93</v>
      </c>
      <c r="BI15" s="286">
        <f>+集計・資料①!KO14</f>
        <v>56</v>
      </c>
      <c r="BJ15" s="311">
        <f>+集計・資料①!KP14</f>
        <v>6</v>
      </c>
      <c r="BK15" s="329">
        <f t="shared" si="3"/>
        <v>155</v>
      </c>
    </row>
    <row r="16" spans="1:63" ht="10.5" customHeight="1">
      <c r="AC16" s="700" t="s">
        <v>403</v>
      </c>
      <c r="AD16" s="707">
        <f>BC18</f>
        <v>0.45</v>
      </c>
      <c r="AE16" s="698">
        <f>BD18</f>
        <v>0.55000000000000004</v>
      </c>
      <c r="AF16" s="698">
        <f>BE18</f>
        <v>0</v>
      </c>
      <c r="AH16" s="700" t="s">
        <v>403</v>
      </c>
      <c r="AI16" s="721">
        <f>BH18</f>
        <v>9</v>
      </c>
      <c r="AJ16" s="721">
        <f>BI18</f>
        <v>11</v>
      </c>
      <c r="AK16" s="721">
        <f>BJ18</f>
        <v>0</v>
      </c>
      <c r="AL16" s="721">
        <f>BK18</f>
        <v>20</v>
      </c>
      <c r="AM16" s="705"/>
      <c r="AN16" s="930"/>
      <c r="AO16" s="930"/>
      <c r="AP16" s="930"/>
      <c r="AQ16" s="930"/>
      <c r="AR16" s="930"/>
      <c r="AS16" s="930"/>
      <c r="AT16" s="930"/>
      <c r="AU16" s="930"/>
      <c r="AV16" s="930"/>
      <c r="AW16" s="930"/>
      <c r="AX16" s="930"/>
      <c r="AY16" s="930"/>
      <c r="AZ16" s="808"/>
      <c r="BB16" s="8" t="s">
        <v>539</v>
      </c>
      <c r="BC16" s="364">
        <f t="shared" si="0"/>
        <v>0.31707317073170732</v>
      </c>
      <c r="BD16" s="365">
        <f t="shared" si="1"/>
        <v>0.6097560975609756</v>
      </c>
      <c r="BE16" s="366">
        <f t="shared" si="2"/>
        <v>7.3170731707317069E-2</v>
      </c>
      <c r="BG16" s="8" t="s">
        <v>539</v>
      </c>
      <c r="BH16" s="328">
        <f>集計・資料①!KQ16</f>
        <v>13</v>
      </c>
      <c r="BI16" s="286">
        <f>+集計・資料①!KO16</f>
        <v>25</v>
      </c>
      <c r="BJ16" s="311">
        <f>+集計・資料①!KP16</f>
        <v>3</v>
      </c>
      <c r="BK16" s="329">
        <f t="shared" si="3"/>
        <v>41</v>
      </c>
    </row>
    <row r="17" spans="1:63" ht="9.6">
      <c r="A17" s="459"/>
      <c r="B17" s="460"/>
      <c r="C17" s="460"/>
      <c r="D17" s="460"/>
      <c r="E17" s="460"/>
      <c r="F17" s="460"/>
      <c r="G17" s="460"/>
      <c r="H17" s="460"/>
      <c r="I17" s="460"/>
      <c r="J17" s="460"/>
      <c r="K17" s="460"/>
      <c r="L17" s="460"/>
      <c r="M17" s="460"/>
      <c r="N17" s="460"/>
      <c r="O17" s="460"/>
      <c r="P17" s="460"/>
      <c r="Q17" s="460"/>
      <c r="R17" s="460"/>
      <c r="S17" s="460"/>
      <c r="T17" s="460"/>
      <c r="U17" s="460"/>
      <c r="V17" s="460"/>
      <c r="W17" s="460"/>
      <c r="X17" s="460"/>
      <c r="Y17" s="460"/>
      <c r="Z17" s="460"/>
      <c r="AA17" s="461"/>
      <c r="AC17" s="575" t="s">
        <v>404</v>
      </c>
      <c r="AD17" s="707">
        <f>BC17</f>
        <v>0.33333333333333331</v>
      </c>
      <c r="AE17" s="698">
        <f>BD17</f>
        <v>0.66666666666666663</v>
      </c>
      <c r="AF17" s="698">
        <f>BE17</f>
        <v>0</v>
      </c>
      <c r="AH17" s="575" t="s">
        <v>404</v>
      </c>
      <c r="AI17" s="721">
        <f>BH17</f>
        <v>5</v>
      </c>
      <c r="AJ17" s="721">
        <f>BI17</f>
        <v>10</v>
      </c>
      <c r="AK17" s="721">
        <f>BJ17</f>
        <v>0</v>
      </c>
      <c r="AL17" s="721">
        <f>BK17</f>
        <v>15</v>
      </c>
      <c r="AM17" s="705"/>
      <c r="AN17" s="930"/>
      <c r="AO17" s="930"/>
      <c r="AP17" s="930"/>
      <c r="AQ17" s="930"/>
      <c r="AR17" s="930"/>
      <c r="AS17" s="930"/>
      <c r="AT17" s="930"/>
      <c r="AU17" s="930"/>
      <c r="AV17" s="930"/>
      <c r="AW17" s="930"/>
      <c r="AX17" s="930"/>
      <c r="AY17" s="930"/>
      <c r="AZ17" s="808"/>
      <c r="BB17" s="8" t="s">
        <v>544</v>
      </c>
      <c r="BC17" s="364">
        <f t="shared" si="0"/>
        <v>0.33333333333333331</v>
      </c>
      <c r="BD17" s="365">
        <f t="shared" si="1"/>
        <v>0.66666666666666663</v>
      </c>
      <c r="BE17" s="366">
        <f t="shared" si="2"/>
        <v>0</v>
      </c>
      <c r="BG17" s="8" t="s">
        <v>544</v>
      </c>
      <c r="BH17" s="328">
        <f>集計・資料①!KQ18</f>
        <v>5</v>
      </c>
      <c r="BI17" s="286">
        <f>+集計・資料①!KO18</f>
        <v>10</v>
      </c>
      <c r="BJ17" s="311">
        <f>+集計・資料①!KP18</f>
        <v>0</v>
      </c>
      <c r="BK17" s="329">
        <f t="shared" si="3"/>
        <v>15</v>
      </c>
    </row>
    <row r="18" spans="1:63" ht="9.6">
      <c r="A18" s="462"/>
      <c r="B18" s="293"/>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463"/>
      <c r="AC18" s="700" t="s">
        <v>405</v>
      </c>
      <c r="AD18" s="707">
        <f>BC16</f>
        <v>0.31707317073170732</v>
      </c>
      <c r="AE18" s="698">
        <f>BD16</f>
        <v>0.6097560975609756</v>
      </c>
      <c r="AF18" s="698">
        <f>BE16</f>
        <v>7.3170731707317069E-2</v>
      </c>
      <c r="AH18" s="700" t="s">
        <v>405</v>
      </c>
      <c r="AI18" s="721">
        <f>BH16</f>
        <v>13</v>
      </c>
      <c r="AJ18" s="721">
        <f>BI16</f>
        <v>25</v>
      </c>
      <c r="AK18" s="721">
        <f>BJ16</f>
        <v>3</v>
      </c>
      <c r="AL18" s="721">
        <f>BK16</f>
        <v>41</v>
      </c>
      <c r="AM18" s="705"/>
      <c r="AN18" s="930"/>
      <c r="AO18" s="930"/>
      <c r="AP18" s="930"/>
      <c r="AQ18" s="930"/>
      <c r="AR18" s="930"/>
      <c r="AS18" s="930"/>
      <c r="AT18" s="930"/>
      <c r="AU18" s="930"/>
      <c r="AV18" s="930"/>
      <c r="AW18" s="930"/>
      <c r="AX18" s="930"/>
      <c r="AY18" s="930"/>
      <c r="AZ18" s="808"/>
      <c r="BB18" s="8" t="s">
        <v>538</v>
      </c>
      <c r="BC18" s="364">
        <f t="shared" si="0"/>
        <v>0.45</v>
      </c>
      <c r="BD18" s="365">
        <f t="shared" si="1"/>
        <v>0.55000000000000004</v>
      </c>
      <c r="BE18" s="366">
        <f t="shared" si="2"/>
        <v>0</v>
      </c>
      <c r="BG18" s="8" t="s">
        <v>538</v>
      </c>
      <c r="BH18" s="328">
        <f>集計・資料①!KQ20</f>
        <v>9</v>
      </c>
      <c r="BI18" s="286">
        <f>+集計・資料①!KO20</f>
        <v>11</v>
      </c>
      <c r="BJ18" s="311">
        <f>+集計・資料①!KP20</f>
        <v>0</v>
      </c>
      <c r="BK18" s="329">
        <f t="shared" si="3"/>
        <v>20</v>
      </c>
    </row>
    <row r="19" spans="1:63" ht="9.6">
      <c r="A19" s="462"/>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463"/>
      <c r="AC19" s="575" t="s">
        <v>406</v>
      </c>
      <c r="AD19" s="779">
        <f>BC15</f>
        <v>0.6</v>
      </c>
      <c r="AE19" s="698">
        <f>BD15</f>
        <v>0.36129032258064514</v>
      </c>
      <c r="AF19" s="698">
        <f>BE15</f>
        <v>3.870967741935484E-2</v>
      </c>
      <c r="AH19" s="575" t="s">
        <v>406</v>
      </c>
      <c r="AI19" s="721">
        <f>BH15</f>
        <v>93</v>
      </c>
      <c r="AJ19" s="721">
        <f>BI15</f>
        <v>56</v>
      </c>
      <c r="AK19" s="721">
        <f>BJ15</f>
        <v>6</v>
      </c>
      <c r="AL19" s="721">
        <f>BK15</f>
        <v>155</v>
      </c>
      <c r="AM19" s="705"/>
      <c r="AN19" s="930"/>
      <c r="AO19" s="930"/>
      <c r="AP19" s="930"/>
      <c r="AQ19" s="930"/>
      <c r="AR19" s="930"/>
      <c r="AS19" s="930"/>
      <c r="AT19" s="930"/>
      <c r="AU19" s="930"/>
      <c r="AV19" s="930"/>
      <c r="AW19" s="930"/>
      <c r="AX19" s="930"/>
      <c r="AY19" s="930"/>
      <c r="AZ19" s="808"/>
      <c r="BB19" s="8" t="s">
        <v>537</v>
      </c>
      <c r="BC19" s="364">
        <f t="shared" si="0"/>
        <v>0.32402234636871508</v>
      </c>
      <c r="BD19" s="365">
        <f t="shared" si="1"/>
        <v>0.64245810055865926</v>
      </c>
      <c r="BE19" s="366">
        <f t="shared" si="2"/>
        <v>3.3519553072625698E-2</v>
      </c>
      <c r="BG19" s="8" t="s">
        <v>537</v>
      </c>
      <c r="BH19" s="328">
        <f>集計・資料①!KQ22</f>
        <v>58</v>
      </c>
      <c r="BI19" s="286">
        <f>+集計・資料①!KO22</f>
        <v>115</v>
      </c>
      <c r="BJ19" s="311">
        <f>+集計・資料①!KP22</f>
        <v>6</v>
      </c>
      <c r="BK19" s="329">
        <f t="shared" si="3"/>
        <v>179</v>
      </c>
    </row>
    <row r="20" spans="1:63" ht="9.6">
      <c r="A20" s="462"/>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463"/>
      <c r="AC20" s="700" t="s">
        <v>407</v>
      </c>
      <c r="AD20" s="707">
        <f>BC14</f>
        <v>0.59259259259259256</v>
      </c>
      <c r="AE20" s="698">
        <f>BD14</f>
        <v>0.37037037037037035</v>
      </c>
      <c r="AF20" s="698">
        <f>BE14</f>
        <v>3.7037037037037035E-2</v>
      </c>
      <c r="AH20" s="700" t="s">
        <v>407</v>
      </c>
      <c r="AI20" s="721">
        <f>BH14</f>
        <v>16</v>
      </c>
      <c r="AJ20" s="721">
        <f>BI14</f>
        <v>10</v>
      </c>
      <c r="AK20" s="721">
        <f>BJ14</f>
        <v>1</v>
      </c>
      <c r="AL20" s="721">
        <f>BK14</f>
        <v>27</v>
      </c>
      <c r="AM20" s="705"/>
      <c r="AN20" s="930"/>
      <c r="AO20" s="930"/>
      <c r="AP20" s="930"/>
      <c r="AQ20" s="930"/>
      <c r="AR20" s="930"/>
      <c r="AS20" s="930"/>
      <c r="AT20" s="930"/>
      <c r="AU20" s="930"/>
      <c r="AV20" s="930"/>
      <c r="AW20" s="930"/>
      <c r="AX20" s="930"/>
      <c r="AY20" s="930"/>
      <c r="AZ20" s="808"/>
      <c r="BB20" s="8" t="s">
        <v>536</v>
      </c>
      <c r="BC20" s="364">
        <f t="shared" si="0"/>
        <v>0.60869565217391308</v>
      </c>
      <c r="BD20" s="365">
        <f t="shared" si="1"/>
        <v>0.34782608695652173</v>
      </c>
      <c r="BE20" s="366">
        <f t="shared" si="2"/>
        <v>4.3478260869565216E-2</v>
      </c>
      <c r="BG20" s="8" t="s">
        <v>536</v>
      </c>
      <c r="BH20" s="328">
        <f>集計・資料①!KQ24</f>
        <v>14</v>
      </c>
      <c r="BI20" s="286">
        <f>+集計・資料①!KO24</f>
        <v>8</v>
      </c>
      <c r="BJ20" s="311">
        <f>+集計・資料①!KP24</f>
        <v>1</v>
      </c>
      <c r="BK20" s="329">
        <f t="shared" si="3"/>
        <v>23</v>
      </c>
    </row>
    <row r="21" spans="1:63" ht="9.6">
      <c r="A21" s="462"/>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463"/>
      <c r="AC21" s="575" t="s">
        <v>408</v>
      </c>
      <c r="AD21" s="707">
        <f>BC13</f>
        <v>0.36764705882352944</v>
      </c>
      <c r="AE21" s="698">
        <f>BD13</f>
        <v>0.55147058823529416</v>
      </c>
      <c r="AF21" s="698">
        <f>BE13</f>
        <v>8.0882352941176475E-2</v>
      </c>
      <c r="AH21" s="575" t="s">
        <v>408</v>
      </c>
      <c r="AI21" s="721">
        <f>BH13</f>
        <v>50</v>
      </c>
      <c r="AJ21" s="721">
        <f>BI13</f>
        <v>75</v>
      </c>
      <c r="AK21" s="721">
        <f>BJ13</f>
        <v>11</v>
      </c>
      <c r="AL21" s="721">
        <f>BK13</f>
        <v>136</v>
      </c>
      <c r="AM21" s="705"/>
      <c r="AN21" s="930"/>
      <c r="AO21" s="930"/>
      <c r="AP21" s="930"/>
      <c r="AQ21" s="930"/>
      <c r="AR21" s="930"/>
      <c r="AS21" s="930"/>
      <c r="AT21" s="930"/>
      <c r="AU21" s="930"/>
      <c r="AV21" s="930"/>
      <c r="AW21" s="930"/>
      <c r="AX21" s="930"/>
      <c r="AY21" s="930"/>
      <c r="AZ21" s="808"/>
      <c r="BB21" s="8" t="s">
        <v>535</v>
      </c>
      <c r="BC21" s="364">
        <f t="shared" si="0"/>
        <v>0.81818181818181823</v>
      </c>
      <c r="BD21" s="365">
        <f t="shared" si="1"/>
        <v>0.18181818181818182</v>
      </c>
      <c r="BE21" s="366">
        <f t="shared" si="2"/>
        <v>0</v>
      </c>
      <c r="BG21" s="8" t="s">
        <v>535</v>
      </c>
      <c r="BH21" s="328">
        <f>集計・資料①!KQ26</f>
        <v>9</v>
      </c>
      <c r="BI21" s="286">
        <f>+集計・資料①!KO26</f>
        <v>2</v>
      </c>
      <c r="BJ21" s="311">
        <f>+集計・資料①!KP26</f>
        <v>0</v>
      </c>
      <c r="BK21" s="329">
        <f t="shared" si="3"/>
        <v>11</v>
      </c>
    </row>
    <row r="22" spans="1:63" ht="9.6">
      <c r="A22" s="462"/>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463"/>
      <c r="AC22" s="700" t="s">
        <v>409</v>
      </c>
      <c r="AD22" s="707">
        <f>BC12</f>
        <v>0.40287769784172661</v>
      </c>
      <c r="AE22" s="698">
        <f>BD12</f>
        <v>0.53956834532374098</v>
      </c>
      <c r="AF22" s="698">
        <f>BE12</f>
        <v>5.7553956834532377E-2</v>
      </c>
      <c r="AH22" s="700" t="s">
        <v>409</v>
      </c>
      <c r="AI22" s="721">
        <f>BH12</f>
        <v>56</v>
      </c>
      <c r="AJ22" s="721">
        <f>BI12</f>
        <v>75</v>
      </c>
      <c r="AK22" s="721">
        <f>BJ12</f>
        <v>8</v>
      </c>
      <c r="AL22" s="721">
        <f>BK12</f>
        <v>139</v>
      </c>
      <c r="AM22" s="705"/>
      <c r="AN22" s="930"/>
      <c r="AO22" s="930"/>
      <c r="AP22" s="930"/>
      <c r="AQ22" s="930"/>
      <c r="AR22" s="930"/>
      <c r="AS22" s="930"/>
      <c r="AT22" s="930"/>
      <c r="AU22" s="930"/>
      <c r="AV22" s="930"/>
      <c r="AW22" s="930"/>
      <c r="AX22" s="930"/>
      <c r="AY22" s="930"/>
      <c r="AZ22" s="808"/>
      <c r="BB22" s="17" t="s">
        <v>545</v>
      </c>
      <c r="BC22" s="364">
        <f t="shared" si="0"/>
        <v>0.39743589743589741</v>
      </c>
      <c r="BD22" s="365">
        <f t="shared" si="1"/>
        <v>0.53846153846153844</v>
      </c>
      <c r="BE22" s="366">
        <f t="shared" si="2"/>
        <v>6.4102564102564097E-2</v>
      </c>
      <c r="BG22" s="17" t="s">
        <v>545</v>
      </c>
      <c r="BH22" s="328">
        <f>集計・資料①!KQ28</f>
        <v>62</v>
      </c>
      <c r="BI22" s="286">
        <f>+集計・資料①!KO28</f>
        <v>84</v>
      </c>
      <c r="BJ22" s="311">
        <f>+集計・資料①!KP28</f>
        <v>10</v>
      </c>
      <c r="BK22" s="329">
        <f t="shared" si="3"/>
        <v>156</v>
      </c>
    </row>
    <row r="23" spans="1:63" ht="10.199999999999999" thickBot="1">
      <c r="A23" s="462"/>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463"/>
      <c r="AC23" s="575" t="s">
        <v>23</v>
      </c>
      <c r="AD23" s="698" t="e">
        <f>BC11</f>
        <v>#DIV/0!</v>
      </c>
      <c r="AE23" s="698" t="e">
        <f>BD11</f>
        <v>#DIV/0!</v>
      </c>
      <c r="AF23" s="698" t="e">
        <f>BE11</f>
        <v>#DIV/0!</v>
      </c>
      <c r="AH23" s="575" t="s">
        <v>23</v>
      </c>
      <c r="AI23" s="721">
        <f>BH11</f>
        <v>0</v>
      </c>
      <c r="AJ23" s="721">
        <f>BI11</f>
        <v>0</v>
      </c>
      <c r="AK23" s="721">
        <f>BJ11</f>
        <v>0</v>
      </c>
      <c r="AL23" s="721">
        <f>BK11</f>
        <v>0</v>
      </c>
      <c r="AM23" s="705"/>
      <c r="AN23" s="930"/>
      <c r="AO23" s="930"/>
      <c r="AP23" s="930"/>
      <c r="AQ23" s="930"/>
      <c r="AR23" s="930"/>
      <c r="AS23" s="930"/>
      <c r="AT23" s="930"/>
      <c r="AU23" s="930"/>
      <c r="AV23" s="930"/>
      <c r="AW23" s="930"/>
      <c r="AX23" s="930"/>
      <c r="AY23" s="930"/>
      <c r="AZ23" s="808"/>
      <c r="BB23" s="11" t="s">
        <v>546</v>
      </c>
      <c r="BC23" s="371">
        <f t="shared" si="0"/>
        <v>0.30414746543778803</v>
      </c>
      <c r="BD23" s="372">
        <f t="shared" si="1"/>
        <v>0.65898617511520741</v>
      </c>
      <c r="BE23" s="373">
        <f t="shared" si="2"/>
        <v>3.6866359447004608E-2</v>
      </c>
      <c r="BG23" s="9" t="s">
        <v>546</v>
      </c>
      <c r="BH23" s="303">
        <f>集計・資料①!KQ30</f>
        <v>66</v>
      </c>
      <c r="BI23" s="304">
        <f>+集計・資料①!KO30</f>
        <v>143</v>
      </c>
      <c r="BJ23" s="308">
        <f>+集計・資料①!KP30</f>
        <v>8</v>
      </c>
      <c r="BK23" s="313">
        <f t="shared" si="3"/>
        <v>217</v>
      </c>
    </row>
    <row r="24" spans="1:63" ht="10.199999999999999" thickBot="1">
      <c r="A24" s="462"/>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463"/>
      <c r="AH24" s="591" t="s">
        <v>554</v>
      </c>
      <c r="AI24" s="721">
        <f>SUM(AI11:AI23)</f>
        <v>451</v>
      </c>
      <c r="AJ24" s="721">
        <f>SUM(AJ11:AJ23)</f>
        <v>614</v>
      </c>
      <c r="AK24" s="721">
        <f>SUM(AK11:AK23)</f>
        <v>54</v>
      </c>
      <c r="AL24" s="721">
        <f>SUM(AL11:AL23)</f>
        <v>1119</v>
      </c>
      <c r="AM24" s="705"/>
      <c r="AN24" s="930"/>
      <c r="AO24" s="930"/>
      <c r="AP24" s="930"/>
      <c r="AQ24" s="930"/>
      <c r="AR24" s="930"/>
      <c r="AS24" s="930"/>
      <c r="AT24" s="930"/>
      <c r="AU24" s="930"/>
      <c r="AV24" s="930"/>
      <c r="AW24" s="930"/>
      <c r="AX24" s="930"/>
      <c r="AY24" s="930"/>
      <c r="AZ24" s="808"/>
      <c r="BG24" s="305" t="s">
        <v>554</v>
      </c>
      <c r="BH24" s="288">
        <f>+SUM(BH11:BH23)</f>
        <v>451</v>
      </c>
      <c r="BI24" s="289">
        <f>+SUM(BI11:BI23)</f>
        <v>614</v>
      </c>
      <c r="BJ24" s="309">
        <f>+SUM(BJ11:BJ23)</f>
        <v>54</v>
      </c>
      <c r="BK24" s="310">
        <f t="shared" si="3"/>
        <v>1119</v>
      </c>
    </row>
    <row r="25" spans="1:63">
      <c r="A25" s="462"/>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463"/>
      <c r="AJ25" s="314"/>
      <c r="AM25" s="705"/>
      <c r="BI25" s="314"/>
    </row>
    <row r="26" spans="1:63">
      <c r="A26" s="462"/>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463"/>
      <c r="AC26" s="284" t="s">
        <v>165</v>
      </c>
      <c r="AH26" s="284" t="s">
        <v>162</v>
      </c>
      <c r="AM26" s="705"/>
      <c r="BB26" s="284" t="s">
        <v>165</v>
      </c>
      <c r="BG26" s="284" t="s">
        <v>162</v>
      </c>
    </row>
    <row r="27" spans="1:63" ht="11.4" thickBot="1">
      <c r="A27" s="462"/>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463"/>
      <c r="AZ27" s="809"/>
    </row>
    <row r="28" spans="1:63" ht="11.4" thickBot="1">
      <c r="A28" s="462"/>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463"/>
      <c r="AC28" s="577" t="s">
        <v>8</v>
      </c>
      <c r="AD28" s="593" t="s">
        <v>121</v>
      </c>
      <c r="AE28" s="593" t="s">
        <v>122</v>
      </c>
      <c r="AF28" s="591" t="s">
        <v>23</v>
      </c>
      <c r="AH28" s="577" t="s">
        <v>8</v>
      </c>
      <c r="AI28" s="593" t="s">
        <v>121</v>
      </c>
      <c r="AJ28" s="593" t="s">
        <v>122</v>
      </c>
      <c r="AK28" s="591" t="s">
        <v>23</v>
      </c>
      <c r="AL28" s="591" t="s">
        <v>554</v>
      </c>
      <c r="AZ28" s="806"/>
      <c r="BB28" s="33" t="s">
        <v>8</v>
      </c>
      <c r="BC28" s="321" t="s">
        <v>121</v>
      </c>
      <c r="BD28" s="322" t="s">
        <v>122</v>
      </c>
      <c r="BE28" s="480" t="s">
        <v>23</v>
      </c>
      <c r="BG28" s="33" t="s">
        <v>8</v>
      </c>
      <c r="BH28" s="323" t="s">
        <v>121</v>
      </c>
      <c r="BI28" s="324" t="s">
        <v>122</v>
      </c>
      <c r="BJ28" s="479" t="s">
        <v>23</v>
      </c>
      <c r="BK28" s="397" t="s">
        <v>554</v>
      </c>
    </row>
    <row r="29" spans="1:63" ht="9.6">
      <c r="A29" s="462"/>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463"/>
      <c r="AC29" s="579" t="s">
        <v>410</v>
      </c>
      <c r="AD29" s="707">
        <f>BC34</f>
        <v>0.22488038277511962</v>
      </c>
      <c r="AE29" s="698">
        <f>BD34</f>
        <v>0.69377990430622005</v>
      </c>
      <c r="AF29" s="698">
        <f>BE34</f>
        <v>8.1339712918660281E-2</v>
      </c>
      <c r="AH29" s="579" t="s">
        <v>410</v>
      </c>
      <c r="AI29" s="721">
        <f>BH34</f>
        <v>47</v>
      </c>
      <c r="AJ29" s="721">
        <f>BI34</f>
        <v>145</v>
      </c>
      <c r="AK29" s="721">
        <f>BJ34</f>
        <v>17</v>
      </c>
      <c r="AL29" s="721">
        <f>BK34</f>
        <v>209</v>
      </c>
      <c r="AZ29" s="808"/>
      <c r="BB29" s="108" t="s">
        <v>553</v>
      </c>
      <c r="BC29" s="92">
        <f t="shared" ref="BC29:BE34" si="4">+BH29/+$BK29</f>
        <v>0.875</v>
      </c>
      <c r="BD29" s="48">
        <f t="shared" si="4"/>
        <v>0.125</v>
      </c>
      <c r="BE29" s="93">
        <f t="shared" si="4"/>
        <v>0</v>
      </c>
      <c r="BG29" s="69" t="s">
        <v>553</v>
      </c>
      <c r="BH29" s="300">
        <f>集計・資料①!KQ40</f>
        <v>14</v>
      </c>
      <c r="BI29" s="301">
        <f>+集計・資料①!KO40</f>
        <v>2</v>
      </c>
      <c r="BJ29" s="301">
        <f>+集計・資料①!KP40</f>
        <v>0</v>
      </c>
      <c r="BK29" s="333">
        <f>+SUM(BH29:BJ29)</f>
        <v>16</v>
      </c>
    </row>
    <row r="30" spans="1:63" ht="9.6">
      <c r="A30" s="462"/>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463"/>
      <c r="AC30" s="579" t="s">
        <v>411</v>
      </c>
      <c r="AD30" s="707">
        <f>BC33</f>
        <v>0.28391959798994976</v>
      </c>
      <c r="AE30" s="698">
        <f>BD33</f>
        <v>0.66331658291457285</v>
      </c>
      <c r="AF30" s="698">
        <f>BE33</f>
        <v>5.2763819095477386E-2</v>
      </c>
      <c r="AH30" s="579" t="s">
        <v>411</v>
      </c>
      <c r="AI30" s="721">
        <f>BH33</f>
        <v>113</v>
      </c>
      <c r="AJ30" s="721">
        <f>BI33</f>
        <v>264</v>
      </c>
      <c r="AK30" s="721">
        <f>BJ33</f>
        <v>21</v>
      </c>
      <c r="AL30" s="721">
        <f>BK33</f>
        <v>398</v>
      </c>
      <c r="AM30" s="805"/>
      <c r="AZ30" s="808"/>
      <c r="BB30" s="110" t="s">
        <v>427</v>
      </c>
      <c r="BC30" s="98">
        <f t="shared" si="4"/>
        <v>0.96296296296296291</v>
      </c>
      <c r="BD30" s="74">
        <f t="shared" si="4"/>
        <v>3.7037037037037035E-2</v>
      </c>
      <c r="BE30" s="75">
        <f t="shared" si="4"/>
        <v>0</v>
      </c>
      <c r="BG30" s="72" t="s">
        <v>427</v>
      </c>
      <c r="BH30" s="328">
        <f>集計・資料①!KQ42</f>
        <v>26</v>
      </c>
      <c r="BI30" s="286">
        <f>+集計・資料①!KO42</f>
        <v>1</v>
      </c>
      <c r="BJ30" s="286">
        <f>+集計・資料①!KP42</f>
        <v>0</v>
      </c>
      <c r="BK30" s="334">
        <f t="shared" ref="BK30:BK35" si="5">+SUM(BH30:BJ30)</f>
        <v>27</v>
      </c>
    </row>
    <row r="31" spans="1:63" ht="9.6">
      <c r="A31" s="462"/>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463"/>
      <c r="AC31" s="579" t="s">
        <v>412</v>
      </c>
      <c r="AD31" s="707">
        <f>BC32</f>
        <v>0.48571428571428571</v>
      </c>
      <c r="AE31" s="698">
        <f>BD32</f>
        <v>0.47532467532467532</v>
      </c>
      <c r="AF31" s="698">
        <f>BE32</f>
        <v>3.896103896103896E-2</v>
      </c>
      <c r="AH31" s="579" t="s">
        <v>412</v>
      </c>
      <c r="AI31" s="721">
        <f>BH32</f>
        <v>187</v>
      </c>
      <c r="AJ31" s="721">
        <f>BI32</f>
        <v>183</v>
      </c>
      <c r="AK31" s="721">
        <f>BJ32</f>
        <v>15</v>
      </c>
      <c r="AL31" s="721">
        <f>BK32</f>
        <v>385</v>
      </c>
      <c r="AM31" s="805"/>
      <c r="AZ31" s="808"/>
      <c r="BB31" s="110" t="s">
        <v>428</v>
      </c>
      <c r="BC31" s="98">
        <f t="shared" si="4"/>
        <v>0.76190476190476186</v>
      </c>
      <c r="BD31" s="74">
        <f t="shared" si="4"/>
        <v>0.22619047619047619</v>
      </c>
      <c r="BE31" s="75">
        <f t="shared" si="4"/>
        <v>1.1904761904761904E-2</v>
      </c>
      <c r="BG31" s="72" t="s">
        <v>428</v>
      </c>
      <c r="BH31" s="328">
        <f>集計・資料①!KQ44</f>
        <v>64</v>
      </c>
      <c r="BI31" s="286">
        <f>+集計・資料①!KO44</f>
        <v>19</v>
      </c>
      <c r="BJ31" s="286">
        <f>+集計・資料①!KP44</f>
        <v>1</v>
      </c>
      <c r="BK31" s="334">
        <f t="shared" si="5"/>
        <v>84</v>
      </c>
    </row>
    <row r="32" spans="1:63" ht="9.6">
      <c r="A32" s="462"/>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463"/>
      <c r="AC32" s="579" t="s">
        <v>413</v>
      </c>
      <c r="AD32" s="707">
        <f>BC31</f>
        <v>0.76190476190476186</v>
      </c>
      <c r="AE32" s="698">
        <f>BD31</f>
        <v>0.22619047619047619</v>
      </c>
      <c r="AF32" s="698">
        <f>BE31</f>
        <v>1.1904761904761904E-2</v>
      </c>
      <c r="AH32" s="579" t="s">
        <v>413</v>
      </c>
      <c r="AI32" s="721">
        <f>BH31</f>
        <v>64</v>
      </c>
      <c r="AJ32" s="721">
        <f>BI31</f>
        <v>19</v>
      </c>
      <c r="AK32" s="721">
        <f>BJ31</f>
        <v>1</v>
      </c>
      <c r="AL32" s="721">
        <f>BK31</f>
        <v>84</v>
      </c>
      <c r="AM32" s="705"/>
      <c r="AZ32" s="808"/>
      <c r="BB32" s="110" t="s">
        <v>429</v>
      </c>
      <c r="BC32" s="98">
        <f t="shared" si="4"/>
        <v>0.48571428571428571</v>
      </c>
      <c r="BD32" s="74">
        <f t="shared" si="4"/>
        <v>0.47532467532467532</v>
      </c>
      <c r="BE32" s="75">
        <f t="shared" si="4"/>
        <v>3.896103896103896E-2</v>
      </c>
      <c r="BG32" s="72" t="s">
        <v>429</v>
      </c>
      <c r="BH32" s="328">
        <f>集計・資料①!KQ46</f>
        <v>187</v>
      </c>
      <c r="BI32" s="286">
        <f>+集計・資料①!KO46</f>
        <v>183</v>
      </c>
      <c r="BJ32" s="286">
        <f>+集計・資料①!KP46</f>
        <v>15</v>
      </c>
      <c r="BK32" s="334">
        <f t="shared" si="5"/>
        <v>385</v>
      </c>
    </row>
    <row r="33" spans="1:63" ht="9.6">
      <c r="A33" s="462"/>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463"/>
      <c r="AC33" s="579" t="s">
        <v>414</v>
      </c>
      <c r="AD33" s="707">
        <f>BC30</f>
        <v>0.96296296296296291</v>
      </c>
      <c r="AE33" s="698">
        <f>BD30</f>
        <v>3.7037037037037035E-2</v>
      </c>
      <c r="AF33" s="698">
        <f>BE30</f>
        <v>0</v>
      </c>
      <c r="AH33" s="579" t="s">
        <v>414</v>
      </c>
      <c r="AI33" s="721">
        <f>BH30</f>
        <v>26</v>
      </c>
      <c r="AJ33" s="721">
        <f>BI30</f>
        <v>1</v>
      </c>
      <c r="AK33" s="721">
        <f>BJ30</f>
        <v>0</v>
      </c>
      <c r="AL33" s="721">
        <f>BK30</f>
        <v>27</v>
      </c>
      <c r="AM33" s="705"/>
      <c r="AZ33" s="808"/>
      <c r="BB33" s="110" t="s">
        <v>430</v>
      </c>
      <c r="BC33" s="98">
        <f t="shared" si="4"/>
        <v>0.28391959798994976</v>
      </c>
      <c r="BD33" s="74">
        <f t="shared" si="4"/>
        <v>0.66331658291457285</v>
      </c>
      <c r="BE33" s="75">
        <f t="shared" si="4"/>
        <v>5.2763819095477386E-2</v>
      </c>
      <c r="BG33" s="72" t="s">
        <v>430</v>
      </c>
      <c r="BH33" s="328">
        <f>集計・資料①!KQ48</f>
        <v>113</v>
      </c>
      <c r="BI33" s="286">
        <f>+集計・資料①!KO48</f>
        <v>264</v>
      </c>
      <c r="BJ33" s="286">
        <f>+集計・資料①!KP48</f>
        <v>21</v>
      </c>
      <c r="BK33" s="334">
        <f t="shared" si="5"/>
        <v>398</v>
      </c>
    </row>
    <row r="34" spans="1:63" ht="10.199999999999999" thickBot="1">
      <c r="A34" s="462"/>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463"/>
      <c r="AC34" s="579" t="s">
        <v>415</v>
      </c>
      <c r="AD34" s="707">
        <f>BC29</f>
        <v>0.875</v>
      </c>
      <c r="AE34" s="698">
        <f>BD29</f>
        <v>0.125</v>
      </c>
      <c r="AF34" s="698">
        <f>BE29</f>
        <v>0</v>
      </c>
      <c r="AH34" s="579" t="s">
        <v>415</v>
      </c>
      <c r="AI34" s="721">
        <f>BH29</f>
        <v>14</v>
      </c>
      <c r="AJ34" s="721">
        <f>BI29</f>
        <v>2</v>
      </c>
      <c r="AK34" s="721">
        <f>BJ29</f>
        <v>0</v>
      </c>
      <c r="AL34" s="721">
        <f>BK29</f>
        <v>16</v>
      </c>
      <c r="AM34" s="705"/>
      <c r="AZ34" s="808"/>
      <c r="BB34" s="131" t="s">
        <v>431</v>
      </c>
      <c r="BC34" s="57">
        <f t="shared" si="4"/>
        <v>0.22488038277511962</v>
      </c>
      <c r="BD34" s="58">
        <f t="shared" si="4"/>
        <v>0.69377990430622005</v>
      </c>
      <c r="BE34" s="59">
        <f t="shared" si="4"/>
        <v>8.1339712918660281E-2</v>
      </c>
      <c r="BG34" s="81" t="s">
        <v>431</v>
      </c>
      <c r="BH34" s="303">
        <f>集計・資料①!KQ50</f>
        <v>47</v>
      </c>
      <c r="BI34" s="304">
        <f>+集計・資料①!KO50</f>
        <v>145</v>
      </c>
      <c r="BJ34" s="304">
        <f>+集計・資料①!KP50</f>
        <v>17</v>
      </c>
      <c r="BK34" s="335">
        <f t="shared" si="5"/>
        <v>209</v>
      </c>
    </row>
    <row r="35" spans="1:63" ht="10.199999999999999" thickBot="1">
      <c r="A35" s="462"/>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463"/>
      <c r="AH35" s="591" t="s">
        <v>554</v>
      </c>
      <c r="AI35" s="721">
        <f>SUM(AI29:AI34)</f>
        <v>451</v>
      </c>
      <c r="AJ35" s="721">
        <f>SUM(AJ29:AJ34)</f>
        <v>614</v>
      </c>
      <c r="AK35" s="721">
        <f>SUM(AK29:AK34)</f>
        <v>54</v>
      </c>
      <c r="AL35" s="721">
        <f>SUM(AL29:AL34)</f>
        <v>1119</v>
      </c>
      <c r="AM35" s="705"/>
      <c r="AZ35" s="808"/>
      <c r="BG35" s="319" t="s">
        <v>554</v>
      </c>
      <c r="BH35" s="288">
        <f>+SUM(BH29:BH34)</f>
        <v>451</v>
      </c>
      <c r="BI35" s="318">
        <f>+SUM(BI29:BI34)</f>
        <v>614</v>
      </c>
      <c r="BJ35" s="318">
        <f>+SUM(BJ29:BJ34)</f>
        <v>54</v>
      </c>
      <c r="BK35" s="336">
        <f t="shared" si="5"/>
        <v>1119</v>
      </c>
    </row>
    <row r="36" spans="1:63">
      <c r="A36" s="462"/>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463"/>
      <c r="AJ36" s="314"/>
      <c r="AM36" s="705"/>
      <c r="AN36" s="802"/>
      <c r="BI36" s="314"/>
    </row>
    <row r="37" spans="1:63">
      <c r="A37" s="462"/>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463"/>
      <c r="AJ37" s="293"/>
      <c r="AM37" s="705"/>
      <c r="AN37" s="802"/>
      <c r="BI37" s="293"/>
    </row>
    <row r="38" spans="1:63">
      <c r="A38" s="462"/>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463"/>
      <c r="AJ38" s="314"/>
      <c r="AM38" s="705"/>
      <c r="AN38" s="802"/>
      <c r="BI38" s="314"/>
    </row>
    <row r="39" spans="1:63">
      <c r="A39" s="462"/>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463"/>
      <c r="AJ39" s="314"/>
      <c r="AN39" s="802"/>
      <c r="BI39" s="314"/>
    </row>
    <row r="40" spans="1:63">
      <c r="A40" s="462"/>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463"/>
      <c r="AN40" s="802"/>
    </row>
    <row r="41" spans="1:63">
      <c r="A41" s="462"/>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463"/>
      <c r="AN41" s="802"/>
    </row>
    <row r="42" spans="1:63">
      <c r="A42" s="462"/>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463"/>
      <c r="AN42" s="802"/>
    </row>
    <row r="43" spans="1:63">
      <c r="A43" s="462"/>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463"/>
      <c r="AN43" s="802"/>
    </row>
    <row r="44" spans="1:63">
      <c r="A44" s="462"/>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463"/>
      <c r="AN44" s="802"/>
    </row>
    <row r="45" spans="1:63">
      <c r="A45" s="462"/>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463"/>
      <c r="AN45" s="802"/>
    </row>
    <row r="46" spans="1:63">
      <c r="A46" s="462"/>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c r="Z46" s="293"/>
      <c r="AA46" s="463"/>
      <c r="AN46" s="802"/>
    </row>
    <row r="47" spans="1:63">
      <c r="A47" s="462"/>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463"/>
      <c r="AN47" s="802"/>
    </row>
    <row r="48" spans="1:63">
      <c r="A48" s="462"/>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463"/>
      <c r="AN48" s="802"/>
    </row>
    <row r="49" spans="1:40">
      <c r="A49" s="462"/>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463"/>
      <c r="AN49" s="802"/>
    </row>
    <row r="50" spans="1:40">
      <c r="A50" s="462"/>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463"/>
      <c r="AN50" s="802"/>
    </row>
    <row r="51" spans="1:40">
      <c r="A51" s="462"/>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463"/>
      <c r="AN51" s="802"/>
    </row>
    <row r="52" spans="1:40">
      <c r="A52" s="462"/>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463"/>
      <c r="AN52" s="802"/>
    </row>
    <row r="53" spans="1:40">
      <c r="A53" s="462"/>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463"/>
      <c r="AN53" s="802"/>
    </row>
    <row r="54" spans="1:40">
      <c r="A54" s="462"/>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463"/>
      <c r="AN54" s="802"/>
    </row>
    <row r="55" spans="1:40">
      <c r="A55" s="462"/>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463"/>
    </row>
    <row r="56" spans="1:40">
      <c r="A56" s="462"/>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463"/>
    </row>
    <row r="57" spans="1:40">
      <c r="A57" s="462"/>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463"/>
    </row>
    <row r="58" spans="1:40">
      <c r="A58" s="462"/>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463"/>
    </row>
    <row r="59" spans="1:40">
      <c r="A59" s="462"/>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463"/>
    </row>
    <row r="60" spans="1:40">
      <c r="A60" s="464"/>
      <c r="B60" s="465"/>
      <c r="C60" s="465"/>
      <c r="D60" s="465"/>
      <c r="E60" s="465"/>
      <c r="F60" s="465"/>
      <c r="G60" s="465"/>
      <c r="H60" s="465"/>
      <c r="I60" s="465"/>
      <c r="J60" s="465"/>
      <c r="K60" s="465"/>
      <c r="L60" s="465"/>
      <c r="M60" s="465"/>
      <c r="N60" s="465"/>
      <c r="O60" s="465"/>
      <c r="P60" s="465"/>
      <c r="Q60" s="465"/>
      <c r="R60" s="465"/>
      <c r="S60" s="465"/>
      <c r="T60" s="465"/>
      <c r="U60" s="465"/>
      <c r="V60" s="465"/>
      <c r="W60" s="465"/>
      <c r="X60" s="465"/>
      <c r="Y60" s="465"/>
      <c r="Z60" s="465"/>
      <c r="AA60" s="466"/>
    </row>
  </sheetData>
  <mergeCells count="4">
    <mergeCell ref="A1:B1"/>
    <mergeCell ref="V1:AA1"/>
    <mergeCell ref="B3:M15"/>
    <mergeCell ref="AN12:AY24"/>
  </mergeCells>
  <phoneticPr fontId="4"/>
  <conditionalFormatting sqref="AD11:AD22">
    <cfRule type="top10" dxfId="34" priority="2" rank="1"/>
  </conditionalFormatting>
  <conditionalFormatting sqref="AD29:AD34">
    <cfRule type="expression" dxfId="33" priority="1">
      <formula>$AD29&gt;0.5</formula>
    </cfRule>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59" man="1"/>
    <brk id="52"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業種リスト!$A$2:$A$14</xm:f>
          </x14:formula1>
          <xm:sqref>AP6:AR6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8D713-F6A0-4E75-A5E6-DDA764E1C82D}">
  <sheetPr codeName="Sheet34">
    <tabColor rgb="FFFFC000"/>
  </sheetPr>
  <dimension ref="A1:BK60"/>
  <sheetViews>
    <sheetView showGridLines="0" view="pageBreakPreview" zoomScaleNormal="100" zoomScaleSheetLayoutView="100" workbookViewId="0">
      <selection activeCell="AC2" sqref="AC2"/>
    </sheetView>
  </sheetViews>
  <sheetFormatPr defaultColWidth="10.33203125" defaultRowHeight="10.8"/>
  <cols>
    <col min="1" max="27" width="3.5546875" style="284" customWidth="1"/>
    <col min="28" max="28" width="1.6640625" style="284" customWidth="1"/>
    <col min="29" max="29" width="14.6640625" style="284" customWidth="1"/>
    <col min="30" max="32" width="7.6640625" style="284" bestFit="1" customWidth="1"/>
    <col min="33" max="33" width="1.6640625" style="284" customWidth="1"/>
    <col min="34" max="34" width="14.6640625" style="284" customWidth="1"/>
    <col min="35" max="35" width="7.6640625" style="284" bestFit="1" customWidth="1"/>
    <col min="36" max="36" width="7" style="284" customWidth="1"/>
    <col min="37" max="37" width="6.5546875" style="284" customWidth="1"/>
    <col min="38" max="38" width="7" style="284" customWidth="1"/>
    <col min="39" max="39" width="8.33203125" style="338" customWidth="1"/>
    <col min="40" max="40" width="7.6640625" style="338" bestFit="1" customWidth="1"/>
    <col min="41" max="41" width="5.44140625" style="338" bestFit="1" customWidth="1"/>
    <col min="42" max="43" width="7.109375" style="338" bestFit="1" customWidth="1"/>
    <col min="44" max="44" width="8.33203125" style="338" bestFit="1" customWidth="1"/>
    <col min="45" max="45" width="5.44140625" style="338" bestFit="1" customWidth="1"/>
    <col min="46" max="51" width="5.44140625" style="338" customWidth="1"/>
    <col min="52" max="52" width="5.44140625" style="804" customWidth="1"/>
    <col min="53" max="53" width="1.6640625" style="284" customWidth="1"/>
    <col min="54" max="54" width="14.6640625" style="284" customWidth="1"/>
    <col min="55" max="57" width="6.5546875" style="284" customWidth="1"/>
    <col min="58" max="58" width="1.6640625" style="284" customWidth="1"/>
    <col min="59" max="59" width="14.6640625" style="284" customWidth="1"/>
    <col min="60" max="63" width="6.5546875" style="284" customWidth="1"/>
    <col min="64" max="16384" width="10.33203125" style="284"/>
  </cols>
  <sheetData>
    <row r="1" spans="1:63" ht="21" customHeight="1" thickBot="1">
      <c r="A1" s="1000">
        <v>41</v>
      </c>
      <c r="B1" s="1000"/>
      <c r="C1" s="777" t="s">
        <v>783</v>
      </c>
      <c r="D1" s="498"/>
      <c r="E1" s="498"/>
      <c r="F1" s="498"/>
      <c r="G1" s="498"/>
      <c r="H1" s="498"/>
      <c r="I1" s="498"/>
      <c r="J1" s="498"/>
      <c r="K1" s="498"/>
      <c r="L1" s="498"/>
      <c r="M1" s="498"/>
      <c r="N1" s="498"/>
      <c r="O1" s="498"/>
      <c r="P1" s="498"/>
      <c r="Q1" s="498"/>
      <c r="R1" s="498"/>
      <c r="S1" s="498"/>
      <c r="T1" s="498"/>
      <c r="U1" s="498"/>
      <c r="V1" s="1001" t="s">
        <v>795</v>
      </c>
      <c r="W1" s="1002"/>
      <c r="X1" s="1002"/>
      <c r="Y1" s="1002"/>
      <c r="Z1" s="1002"/>
      <c r="AA1" s="1002"/>
      <c r="AC1" s="284" t="s">
        <v>957</v>
      </c>
      <c r="BB1" s="284" t="s">
        <v>797</v>
      </c>
    </row>
    <row r="3" spans="1:63" ht="11.25" customHeight="1">
      <c r="B3" s="991" t="s">
        <v>920</v>
      </c>
      <c r="C3" s="992"/>
      <c r="D3" s="992"/>
      <c r="E3" s="992"/>
      <c r="F3" s="992"/>
      <c r="G3" s="992"/>
      <c r="H3" s="992"/>
      <c r="I3" s="992"/>
      <c r="J3" s="992"/>
      <c r="K3" s="992"/>
      <c r="L3" s="992"/>
      <c r="M3" s="993"/>
      <c r="O3" s="459"/>
      <c r="P3" s="460"/>
      <c r="Q3" s="460"/>
      <c r="R3" s="460"/>
      <c r="S3" s="460"/>
      <c r="T3" s="460"/>
      <c r="U3" s="460"/>
      <c r="V3" s="460"/>
      <c r="W3" s="460"/>
      <c r="X3" s="460"/>
      <c r="Y3" s="460"/>
      <c r="Z3" s="460"/>
      <c r="AA3" s="461"/>
      <c r="AC3" s="284" t="s">
        <v>784</v>
      </c>
      <c r="AH3" s="284" t="s">
        <v>785</v>
      </c>
      <c r="AN3" s="338" t="s">
        <v>670</v>
      </c>
      <c r="BB3" s="284" t="s">
        <v>784</v>
      </c>
      <c r="BG3" s="284" t="s">
        <v>785</v>
      </c>
    </row>
    <row r="4" spans="1:63" ht="12" customHeight="1" thickBot="1">
      <c r="B4" s="994"/>
      <c r="C4" s="995"/>
      <c r="D4" s="995"/>
      <c r="E4" s="995"/>
      <c r="F4" s="995"/>
      <c r="G4" s="995"/>
      <c r="H4" s="995"/>
      <c r="I4" s="995"/>
      <c r="J4" s="995"/>
      <c r="K4" s="995"/>
      <c r="L4" s="995"/>
      <c r="M4" s="996"/>
      <c r="O4" s="462"/>
      <c r="P4" s="293"/>
      <c r="Q4" s="293"/>
      <c r="R4" s="293"/>
      <c r="S4" s="293"/>
      <c r="T4" s="293"/>
      <c r="U4" s="293"/>
      <c r="V4" s="293"/>
      <c r="W4" s="293"/>
      <c r="X4" s="293"/>
      <c r="Y4" s="293"/>
      <c r="Z4" s="293"/>
      <c r="AA4" s="463"/>
      <c r="AN4" s="338" t="str">
        <f>CONCATENATE("パワーハラスメントへの対策について、「している」と回答した事業所は全体で",TEXT(AD6,"0.0％"),"となった（前年:",TEXT(AX5,"0.0％"),"）。")</f>
        <v>パワーハラスメントへの対策について、「している」と回答した事業所は全体で40.8%となった（前年:29.8%）。</v>
      </c>
      <c r="AX4" s="799" t="s">
        <v>712</v>
      </c>
    </row>
    <row r="5" spans="1:63" ht="12" customHeight="1" thickBot="1">
      <c r="B5" s="994"/>
      <c r="C5" s="995"/>
      <c r="D5" s="995"/>
      <c r="E5" s="995"/>
      <c r="F5" s="995"/>
      <c r="G5" s="995"/>
      <c r="H5" s="995"/>
      <c r="I5" s="995"/>
      <c r="J5" s="995"/>
      <c r="K5" s="995"/>
      <c r="L5" s="995"/>
      <c r="M5" s="996"/>
      <c r="O5" s="462"/>
      <c r="P5" s="293"/>
      <c r="Q5" s="293"/>
      <c r="R5" s="293"/>
      <c r="S5" s="293"/>
      <c r="T5" s="293"/>
      <c r="U5" s="293"/>
      <c r="V5" s="293"/>
      <c r="W5" s="293"/>
      <c r="X5" s="293"/>
      <c r="Y5" s="293"/>
      <c r="Z5" s="293"/>
      <c r="AA5" s="463"/>
      <c r="AC5" s="592"/>
      <c r="AD5" s="593" t="s">
        <v>121</v>
      </c>
      <c r="AE5" s="593" t="s">
        <v>122</v>
      </c>
      <c r="AF5" s="591" t="s">
        <v>23</v>
      </c>
      <c r="AH5" s="592"/>
      <c r="AI5" s="593" t="s">
        <v>121</v>
      </c>
      <c r="AJ5" s="593" t="s">
        <v>122</v>
      </c>
      <c r="AK5" s="591" t="s">
        <v>23</v>
      </c>
      <c r="AL5" s="591" t="s">
        <v>554</v>
      </c>
      <c r="AM5" s="805"/>
      <c r="AN5" s="338" t="s">
        <v>671</v>
      </c>
      <c r="AP5" s="799" t="s">
        <v>713</v>
      </c>
      <c r="AQ5" s="799" t="s">
        <v>714</v>
      </c>
      <c r="AR5" s="799" t="s">
        <v>715</v>
      </c>
      <c r="AX5" s="698">
        <v>0.29799999999999999</v>
      </c>
      <c r="AZ5" s="806"/>
      <c r="BB5" s="299"/>
      <c r="BC5" s="323" t="s">
        <v>121</v>
      </c>
      <c r="BD5" s="324" t="s">
        <v>122</v>
      </c>
      <c r="BE5" s="477" t="s">
        <v>23</v>
      </c>
      <c r="BG5" s="299"/>
      <c r="BH5" s="326" t="s">
        <v>121</v>
      </c>
      <c r="BI5" s="324" t="s">
        <v>122</v>
      </c>
      <c r="BJ5" s="479" t="s">
        <v>23</v>
      </c>
      <c r="BK5" s="397" t="s">
        <v>554</v>
      </c>
    </row>
    <row r="6" spans="1:63" ht="12" customHeight="1" thickBot="1">
      <c r="B6" s="994"/>
      <c r="C6" s="995"/>
      <c r="D6" s="995"/>
      <c r="E6" s="995"/>
      <c r="F6" s="995"/>
      <c r="G6" s="995"/>
      <c r="H6" s="995"/>
      <c r="I6" s="995"/>
      <c r="J6" s="995"/>
      <c r="K6" s="995"/>
      <c r="L6" s="995"/>
      <c r="M6" s="996"/>
      <c r="O6" s="462"/>
      <c r="P6" s="293"/>
      <c r="Q6" s="293"/>
      <c r="R6" s="293"/>
      <c r="S6" s="293"/>
      <c r="T6" s="293"/>
      <c r="U6" s="293"/>
      <c r="V6" s="293"/>
      <c r="W6" s="293"/>
      <c r="X6" s="293"/>
      <c r="Y6" s="293"/>
      <c r="Z6" s="293"/>
      <c r="AA6" s="463"/>
      <c r="AC6" s="591" t="s">
        <v>556</v>
      </c>
      <c r="AD6" s="698">
        <f>BC6</f>
        <v>0.40840035746201964</v>
      </c>
      <c r="AE6" s="698">
        <f>BD6</f>
        <v>0.54155495978552282</v>
      </c>
      <c r="AF6" s="698">
        <f>BE6</f>
        <v>5.0044682752457555E-2</v>
      </c>
      <c r="AH6" s="591" t="s">
        <v>556</v>
      </c>
      <c r="AI6" s="721">
        <f>BH6</f>
        <v>457</v>
      </c>
      <c r="AJ6" s="721">
        <f>BI6</f>
        <v>606</v>
      </c>
      <c r="AK6" s="721">
        <f>BJ6</f>
        <v>56</v>
      </c>
      <c r="AL6" s="721">
        <f>BK6</f>
        <v>1119</v>
      </c>
      <c r="AM6" s="805"/>
      <c r="AN6" s="338" t="s">
        <v>851</v>
      </c>
      <c r="AP6" s="799" t="s">
        <v>677</v>
      </c>
      <c r="AQ6" s="799"/>
      <c r="AR6" s="799"/>
      <c r="AS6" s="338" t="s">
        <v>922</v>
      </c>
      <c r="AZ6" s="807"/>
      <c r="BB6" s="319" t="s">
        <v>556</v>
      </c>
      <c r="BC6" s="91">
        <f>+BH6/+$BK6</f>
        <v>0.40840035746201964</v>
      </c>
      <c r="BD6" s="37">
        <f>+BI6/+$BK6</f>
        <v>0.54155495978552282</v>
      </c>
      <c r="BE6" s="38">
        <f>+BJ6/+$BK6</f>
        <v>5.0044682752457555E-2</v>
      </c>
      <c r="BG6" s="319" t="s">
        <v>556</v>
      </c>
      <c r="BH6" s="288">
        <f>+BH24</f>
        <v>457</v>
      </c>
      <c r="BI6" s="318">
        <f>+BI24</f>
        <v>606</v>
      </c>
      <c r="BJ6" s="330">
        <f>+BJ24</f>
        <v>56</v>
      </c>
      <c r="BK6" s="331">
        <f>+BK24</f>
        <v>1119</v>
      </c>
    </row>
    <row r="7" spans="1:63" ht="11.25" customHeight="1">
      <c r="B7" s="994"/>
      <c r="C7" s="995"/>
      <c r="D7" s="995"/>
      <c r="E7" s="995"/>
      <c r="F7" s="995"/>
      <c r="G7" s="995"/>
      <c r="H7" s="995"/>
      <c r="I7" s="995"/>
      <c r="J7" s="995"/>
      <c r="K7" s="995"/>
      <c r="L7" s="995"/>
      <c r="M7" s="996"/>
      <c r="O7" s="462"/>
      <c r="P7" s="293"/>
      <c r="Q7" s="293"/>
      <c r="R7" s="293"/>
      <c r="S7" s="293"/>
      <c r="T7" s="293"/>
      <c r="U7" s="293"/>
      <c r="V7" s="293"/>
      <c r="W7" s="293"/>
      <c r="X7" s="293"/>
      <c r="Y7" s="293"/>
      <c r="Z7" s="293"/>
      <c r="AA7" s="463"/>
      <c r="AM7" s="705"/>
      <c r="AN7" s="338" t="str">
        <f>CONCATENATE(AN6,AP6,AQ6,AR6,AS6)</f>
        <v>全体的に対策をしている割合が低いが業種別では、「情報通信業」が他の業種と比べ対策をしている割合が高い。</v>
      </c>
    </row>
    <row r="8" spans="1:63" ht="11.25" customHeight="1">
      <c r="B8" s="994"/>
      <c r="C8" s="995"/>
      <c r="D8" s="995"/>
      <c r="E8" s="995"/>
      <c r="F8" s="995"/>
      <c r="G8" s="995"/>
      <c r="H8" s="995"/>
      <c r="I8" s="995"/>
      <c r="J8" s="995"/>
      <c r="K8" s="995"/>
      <c r="L8" s="995"/>
      <c r="M8" s="996"/>
      <c r="O8" s="462"/>
      <c r="P8" s="293"/>
      <c r="Q8" s="293"/>
      <c r="R8" s="293"/>
      <c r="S8" s="293"/>
      <c r="T8" s="293"/>
      <c r="U8" s="293"/>
      <c r="V8" s="293"/>
      <c r="W8" s="293"/>
      <c r="X8" s="293"/>
      <c r="Y8" s="293"/>
      <c r="Z8" s="293"/>
      <c r="AA8" s="463"/>
      <c r="AC8" s="284" t="s">
        <v>786</v>
      </c>
      <c r="AH8" s="284" t="s">
        <v>787</v>
      </c>
      <c r="AN8" s="338" t="s">
        <v>678</v>
      </c>
      <c r="BB8" s="284" t="s">
        <v>786</v>
      </c>
      <c r="BG8" s="284" t="s">
        <v>787</v>
      </c>
    </row>
    <row r="9" spans="1:63" ht="12" customHeight="1" thickBot="1">
      <c r="B9" s="994"/>
      <c r="C9" s="995"/>
      <c r="D9" s="995"/>
      <c r="E9" s="995"/>
      <c r="F9" s="995"/>
      <c r="G9" s="995"/>
      <c r="H9" s="995"/>
      <c r="I9" s="995"/>
      <c r="J9" s="995"/>
      <c r="K9" s="995"/>
      <c r="L9" s="995"/>
      <c r="M9" s="996"/>
      <c r="O9" s="462"/>
      <c r="P9" s="293"/>
      <c r="Q9" s="293"/>
      <c r="R9" s="293"/>
      <c r="S9" s="293"/>
      <c r="T9" s="293"/>
      <c r="U9" s="293"/>
      <c r="V9" s="293"/>
      <c r="W9" s="293"/>
      <c r="X9" s="293"/>
      <c r="Y9" s="293"/>
      <c r="Z9" s="293"/>
      <c r="AA9" s="463"/>
      <c r="AN9" s="338" t="s">
        <v>921</v>
      </c>
    </row>
    <row r="10" spans="1:63" ht="12" customHeight="1" thickBot="1">
      <c r="B10" s="994"/>
      <c r="C10" s="995"/>
      <c r="D10" s="995"/>
      <c r="E10" s="995"/>
      <c r="F10" s="995"/>
      <c r="G10" s="995"/>
      <c r="H10" s="995"/>
      <c r="I10" s="995"/>
      <c r="J10" s="995"/>
      <c r="K10" s="995"/>
      <c r="L10" s="995"/>
      <c r="M10" s="996"/>
      <c r="O10" s="462"/>
      <c r="P10" s="293"/>
      <c r="Q10" s="293"/>
      <c r="R10" s="293"/>
      <c r="S10" s="293"/>
      <c r="T10" s="293"/>
      <c r="U10" s="293"/>
      <c r="V10" s="293"/>
      <c r="W10" s="293"/>
      <c r="X10" s="293"/>
      <c r="Y10" s="293"/>
      <c r="Z10" s="293"/>
      <c r="AA10" s="463"/>
      <c r="AC10" s="871" t="s">
        <v>548</v>
      </c>
      <c r="AD10" s="593" t="s">
        <v>121</v>
      </c>
      <c r="AE10" s="593" t="s">
        <v>122</v>
      </c>
      <c r="AF10" s="591" t="s">
        <v>23</v>
      </c>
      <c r="AH10" s="871" t="s">
        <v>548</v>
      </c>
      <c r="AI10" s="593" t="s">
        <v>121</v>
      </c>
      <c r="AJ10" s="593" t="s">
        <v>122</v>
      </c>
      <c r="AK10" s="591" t="s">
        <v>23</v>
      </c>
      <c r="AL10" s="591" t="s">
        <v>554</v>
      </c>
      <c r="AZ10" s="806"/>
      <c r="BB10" s="33" t="s">
        <v>548</v>
      </c>
      <c r="BC10" s="332" t="s">
        <v>121</v>
      </c>
      <c r="BD10" s="322" t="s">
        <v>122</v>
      </c>
      <c r="BE10" s="480" t="s">
        <v>23</v>
      </c>
      <c r="BG10" s="33" t="s">
        <v>548</v>
      </c>
      <c r="BH10" s="326" t="s">
        <v>121</v>
      </c>
      <c r="BI10" s="324" t="s">
        <v>122</v>
      </c>
      <c r="BJ10" s="479" t="s">
        <v>23</v>
      </c>
      <c r="BK10" s="397" t="s">
        <v>554</v>
      </c>
    </row>
    <row r="11" spans="1:63" ht="12">
      <c r="B11" s="994"/>
      <c r="C11" s="995"/>
      <c r="D11" s="995"/>
      <c r="E11" s="995"/>
      <c r="F11" s="995"/>
      <c r="G11" s="995"/>
      <c r="H11" s="995"/>
      <c r="I11" s="995"/>
      <c r="J11" s="995"/>
      <c r="K11" s="995"/>
      <c r="L11" s="995"/>
      <c r="M11" s="996"/>
      <c r="O11" s="462"/>
      <c r="P11" s="293"/>
      <c r="Q11" s="293"/>
      <c r="R11" s="293"/>
      <c r="S11" s="293"/>
      <c r="T11" s="293"/>
      <c r="U11" s="293"/>
      <c r="V11" s="293"/>
      <c r="W11" s="293"/>
      <c r="X11" s="293"/>
      <c r="Y11" s="293"/>
      <c r="Z11" s="293"/>
      <c r="AA11" s="463"/>
      <c r="AC11" s="575" t="s">
        <v>398</v>
      </c>
      <c r="AD11" s="707">
        <f>BC23</f>
        <v>0.31797235023041476</v>
      </c>
      <c r="AE11" s="698">
        <f>BD23</f>
        <v>0.63594470046082952</v>
      </c>
      <c r="AF11" s="698">
        <f>BE23</f>
        <v>4.6082949308755762E-2</v>
      </c>
      <c r="AH11" s="575" t="s">
        <v>398</v>
      </c>
      <c r="AI11" s="721">
        <f>BH23</f>
        <v>69</v>
      </c>
      <c r="AJ11" s="721">
        <f>BI23</f>
        <v>138</v>
      </c>
      <c r="AK11" s="721">
        <f>BJ23</f>
        <v>10</v>
      </c>
      <c r="AL11" s="721">
        <f>BK23</f>
        <v>217</v>
      </c>
      <c r="AM11" s="805"/>
      <c r="AN11" s="800" t="s">
        <v>679</v>
      </c>
      <c r="AO11" s="801"/>
      <c r="AP11" s="801"/>
      <c r="AQ11" s="801"/>
      <c r="AR11" s="801"/>
      <c r="AS11" s="801"/>
      <c r="AT11" s="801"/>
      <c r="AU11" s="801"/>
      <c r="AV11" s="801"/>
      <c r="AW11" s="801"/>
      <c r="AX11" s="801"/>
      <c r="AY11" s="801"/>
      <c r="AZ11" s="808"/>
      <c r="BB11" s="46" t="s">
        <v>555</v>
      </c>
      <c r="BC11" s="358" t="e">
        <f>+BH11/+$BK11</f>
        <v>#DIV/0!</v>
      </c>
      <c r="BD11" s="359" t="e">
        <f>+BI11/+$BK11</f>
        <v>#DIV/0!</v>
      </c>
      <c r="BE11" s="360" t="e">
        <f>+BJ11/+$BK11</f>
        <v>#DIV/0!</v>
      </c>
      <c r="BG11" s="46" t="s">
        <v>555</v>
      </c>
      <c r="BH11" s="300">
        <f>集計・資料①!MA6</f>
        <v>0</v>
      </c>
      <c r="BI11" s="301">
        <f>+集計・資料①!LY6</f>
        <v>0</v>
      </c>
      <c r="BJ11" s="306">
        <f>+集計・資料①!LZ6</f>
        <v>0</v>
      </c>
      <c r="BK11" s="327">
        <f>+SUM(BH11:BJ11)</f>
        <v>0</v>
      </c>
    </row>
    <row r="12" spans="1:63" ht="10.5" customHeight="1">
      <c r="B12" s="994"/>
      <c r="C12" s="995"/>
      <c r="D12" s="995"/>
      <c r="E12" s="995"/>
      <c r="F12" s="995"/>
      <c r="G12" s="995"/>
      <c r="H12" s="995"/>
      <c r="I12" s="995"/>
      <c r="J12" s="995"/>
      <c r="K12" s="995"/>
      <c r="L12" s="995"/>
      <c r="M12" s="996"/>
      <c r="O12" s="462"/>
      <c r="P12" s="293"/>
      <c r="Q12" s="293"/>
      <c r="R12" s="293"/>
      <c r="S12" s="293"/>
      <c r="T12" s="293"/>
      <c r="U12" s="293"/>
      <c r="V12" s="293"/>
      <c r="W12" s="293"/>
      <c r="X12" s="293"/>
      <c r="Y12" s="293"/>
      <c r="Z12" s="293"/>
      <c r="AA12" s="463"/>
      <c r="AC12" s="700" t="s">
        <v>399</v>
      </c>
      <c r="AD12" s="707">
        <f>BC22</f>
        <v>0.40384615384615385</v>
      </c>
      <c r="AE12" s="698">
        <f>BD22</f>
        <v>0.52564102564102566</v>
      </c>
      <c r="AF12" s="698">
        <f>BE22</f>
        <v>7.0512820512820512E-2</v>
      </c>
      <c r="AH12" s="700" t="s">
        <v>399</v>
      </c>
      <c r="AI12" s="721">
        <f>BH22</f>
        <v>63</v>
      </c>
      <c r="AJ12" s="721">
        <f>BI22</f>
        <v>82</v>
      </c>
      <c r="AK12" s="721">
        <f>BJ22</f>
        <v>11</v>
      </c>
      <c r="AL12" s="721">
        <f>BK22</f>
        <v>156</v>
      </c>
      <c r="AM12" s="805"/>
      <c r="AN12" s="930" t="str">
        <f>CONCATENATE("　",AN4,CHAR(10),"　",AN7,,CHAR(10),"　",AN9)</f>
        <v>　パワーハラスメントへの対策について、「している」と回答した事業所は全体で40.8%となった（前年:29.8%）。
　全体的に対策をしている割合が低いが業種別では、「情報通信業」が他の業種と比べ対策をしている割合が高い。
　規模別では、規模が大きい事業所ほど対策している割合が高い。</v>
      </c>
      <c r="AO12" s="930"/>
      <c r="AP12" s="930"/>
      <c r="AQ12" s="930"/>
      <c r="AR12" s="930"/>
      <c r="AS12" s="930"/>
      <c r="AT12" s="930"/>
      <c r="AU12" s="930"/>
      <c r="AV12" s="930"/>
      <c r="AW12" s="930"/>
      <c r="AX12" s="930"/>
      <c r="AY12" s="930"/>
      <c r="AZ12" s="808"/>
      <c r="BB12" s="8" t="s">
        <v>542</v>
      </c>
      <c r="BC12" s="364">
        <f t="shared" ref="BC12:BE23" si="0">+BH12/+$BK12</f>
        <v>0.41007194244604317</v>
      </c>
      <c r="BD12" s="365">
        <f t="shared" si="0"/>
        <v>0.52517985611510787</v>
      </c>
      <c r="BE12" s="366">
        <f t="shared" si="0"/>
        <v>6.4748201438848921E-2</v>
      </c>
      <c r="BG12" s="8" t="s">
        <v>542</v>
      </c>
      <c r="BH12" s="328">
        <f>集計・資料①!MA8</f>
        <v>57</v>
      </c>
      <c r="BI12" s="286">
        <f>+集計・資料①!LY8</f>
        <v>73</v>
      </c>
      <c r="BJ12" s="311">
        <f>+集計・資料①!LZ8</f>
        <v>9</v>
      </c>
      <c r="BK12" s="329">
        <f t="shared" ref="BK12:BK24" si="1">+SUM(BH12:BJ12)</f>
        <v>139</v>
      </c>
    </row>
    <row r="13" spans="1:63" ht="10.5" customHeight="1">
      <c r="B13" s="994"/>
      <c r="C13" s="995"/>
      <c r="D13" s="995"/>
      <c r="E13" s="995"/>
      <c r="F13" s="995"/>
      <c r="G13" s="995"/>
      <c r="H13" s="995"/>
      <c r="I13" s="995"/>
      <c r="J13" s="995"/>
      <c r="K13" s="995"/>
      <c r="L13" s="995"/>
      <c r="M13" s="996"/>
      <c r="O13" s="462"/>
      <c r="P13" s="293"/>
      <c r="Q13" s="293"/>
      <c r="R13" s="293"/>
      <c r="S13" s="293"/>
      <c r="T13" s="293"/>
      <c r="U13" s="293"/>
      <c r="V13" s="293"/>
      <c r="W13" s="293"/>
      <c r="X13" s="293"/>
      <c r="Y13" s="293"/>
      <c r="Z13" s="293"/>
      <c r="AA13" s="463"/>
      <c r="AC13" s="575" t="s">
        <v>400</v>
      </c>
      <c r="AD13" s="707">
        <f>BC21</f>
        <v>0.81818181818181823</v>
      </c>
      <c r="AE13" s="698">
        <f>BD21</f>
        <v>0.18181818181818182</v>
      </c>
      <c r="AF13" s="698">
        <f>BE21</f>
        <v>0</v>
      </c>
      <c r="AH13" s="575" t="s">
        <v>400</v>
      </c>
      <c r="AI13" s="721">
        <f>BH21</f>
        <v>9</v>
      </c>
      <c r="AJ13" s="721">
        <f>BI21</f>
        <v>2</v>
      </c>
      <c r="AK13" s="721">
        <f>BJ21</f>
        <v>0</v>
      </c>
      <c r="AL13" s="721">
        <f>BK21</f>
        <v>11</v>
      </c>
      <c r="AM13" s="705"/>
      <c r="AN13" s="930"/>
      <c r="AO13" s="930"/>
      <c r="AP13" s="930"/>
      <c r="AQ13" s="930"/>
      <c r="AR13" s="930"/>
      <c r="AS13" s="930"/>
      <c r="AT13" s="930"/>
      <c r="AU13" s="930"/>
      <c r="AV13" s="930"/>
      <c r="AW13" s="930"/>
      <c r="AX13" s="930"/>
      <c r="AY13" s="930"/>
      <c r="AZ13" s="808"/>
      <c r="BB13" s="8" t="s">
        <v>543</v>
      </c>
      <c r="BC13" s="364">
        <f t="shared" si="0"/>
        <v>0.39705882352941174</v>
      </c>
      <c r="BD13" s="365">
        <f t="shared" si="0"/>
        <v>0.52941176470588236</v>
      </c>
      <c r="BE13" s="366">
        <f t="shared" si="0"/>
        <v>7.3529411764705885E-2</v>
      </c>
      <c r="BG13" s="8" t="s">
        <v>543</v>
      </c>
      <c r="BH13" s="328">
        <f>集計・資料①!MA10</f>
        <v>54</v>
      </c>
      <c r="BI13" s="286">
        <f>+集計・資料①!LY10</f>
        <v>72</v>
      </c>
      <c r="BJ13" s="311">
        <f>+集計・資料①!LZ10</f>
        <v>10</v>
      </c>
      <c r="BK13" s="329">
        <f t="shared" si="1"/>
        <v>136</v>
      </c>
    </row>
    <row r="14" spans="1:63" ht="10.5" customHeight="1">
      <c r="B14" s="994"/>
      <c r="C14" s="995"/>
      <c r="D14" s="995"/>
      <c r="E14" s="995"/>
      <c r="F14" s="995"/>
      <c r="G14" s="995"/>
      <c r="H14" s="995"/>
      <c r="I14" s="995"/>
      <c r="J14" s="995"/>
      <c r="K14" s="995"/>
      <c r="L14" s="995"/>
      <c r="M14" s="996"/>
      <c r="O14" s="462"/>
      <c r="P14" s="293"/>
      <c r="Q14" s="293"/>
      <c r="R14" s="293"/>
      <c r="S14" s="293"/>
      <c r="T14" s="293"/>
      <c r="U14" s="293"/>
      <c r="V14" s="293"/>
      <c r="W14" s="293"/>
      <c r="X14" s="293"/>
      <c r="Y14" s="293"/>
      <c r="Z14" s="293"/>
      <c r="AA14" s="463"/>
      <c r="AC14" s="700" t="s">
        <v>401</v>
      </c>
      <c r="AD14" s="707">
        <f>BC20</f>
        <v>0.60869565217391308</v>
      </c>
      <c r="AE14" s="698">
        <f>BD20</f>
        <v>0.34782608695652173</v>
      </c>
      <c r="AF14" s="698">
        <f>BE20</f>
        <v>4.3478260869565216E-2</v>
      </c>
      <c r="AH14" s="700" t="s">
        <v>401</v>
      </c>
      <c r="AI14" s="721">
        <f>BH20</f>
        <v>14</v>
      </c>
      <c r="AJ14" s="721">
        <f>BI20</f>
        <v>8</v>
      </c>
      <c r="AK14" s="721">
        <f>BJ20</f>
        <v>1</v>
      </c>
      <c r="AL14" s="721">
        <f>BK20</f>
        <v>23</v>
      </c>
      <c r="AM14" s="705"/>
      <c r="AN14" s="930"/>
      <c r="AO14" s="930"/>
      <c r="AP14" s="930"/>
      <c r="AQ14" s="930"/>
      <c r="AR14" s="930"/>
      <c r="AS14" s="930"/>
      <c r="AT14" s="930"/>
      <c r="AU14" s="930"/>
      <c r="AV14" s="930"/>
      <c r="AW14" s="930"/>
      <c r="AX14" s="930"/>
      <c r="AY14" s="930"/>
      <c r="AZ14" s="808"/>
      <c r="BB14" s="8" t="s">
        <v>541</v>
      </c>
      <c r="BC14" s="364">
        <f t="shared" si="0"/>
        <v>0.55555555555555558</v>
      </c>
      <c r="BD14" s="365">
        <f t="shared" si="0"/>
        <v>0.40740740740740738</v>
      </c>
      <c r="BE14" s="366">
        <f t="shared" si="0"/>
        <v>3.7037037037037035E-2</v>
      </c>
      <c r="BG14" s="8" t="s">
        <v>541</v>
      </c>
      <c r="BH14" s="328">
        <f>集計・資料①!MA12</f>
        <v>15</v>
      </c>
      <c r="BI14" s="286">
        <f>+集計・資料①!LY12</f>
        <v>11</v>
      </c>
      <c r="BJ14" s="311">
        <f>+集計・資料①!LZ12</f>
        <v>1</v>
      </c>
      <c r="BK14" s="329">
        <f t="shared" si="1"/>
        <v>27</v>
      </c>
    </row>
    <row r="15" spans="1:63" ht="10.5" customHeight="1">
      <c r="B15" s="997"/>
      <c r="C15" s="998"/>
      <c r="D15" s="998"/>
      <c r="E15" s="998"/>
      <c r="F15" s="998"/>
      <c r="G15" s="998"/>
      <c r="H15" s="998"/>
      <c r="I15" s="998"/>
      <c r="J15" s="998"/>
      <c r="K15" s="998"/>
      <c r="L15" s="998"/>
      <c r="M15" s="999"/>
      <c r="O15" s="464"/>
      <c r="P15" s="465"/>
      <c r="Q15" s="465"/>
      <c r="R15" s="465"/>
      <c r="S15" s="465"/>
      <c r="T15" s="465"/>
      <c r="U15" s="465"/>
      <c r="V15" s="465"/>
      <c r="W15" s="465"/>
      <c r="X15" s="465"/>
      <c r="Y15" s="465"/>
      <c r="Z15" s="465"/>
      <c r="AA15" s="466"/>
      <c r="AC15" s="575" t="s">
        <v>402</v>
      </c>
      <c r="AD15" s="707">
        <f>BC19</f>
        <v>0.3016759776536313</v>
      </c>
      <c r="AE15" s="698">
        <f>BD19</f>
        <v>0.67039106145251393</v>
      </c>
      <c r="AF15" s="698">
        <f>BE19</f>
        <v>2.7932960893854747E-2</v>
      </c>
      <c r="AH15" s="575" t="s">
        <v>402</v>
      </c>
      <c r="AI15" s="721">
        <f>BH19</f>
        <v>54</v>
      </c>
      <c r="AJ15" s="721">
        <f>BI19</f>
        <v>120</v>
      </c>
      <c r="AK15" s="721">
        <f>BJ19</f>
        <v>5</v>
      </c>
      <c r="AL15" s="721">
        <f>BK19</f>
        <v>179</v>
      </c>
      <c r="AM15" s="705"/>
      <c r="AN15" s="930"/>
      <c r="AO15" s="930"/>
      <c r="AP15" s="930"/>
      <c r="AQ15" s="930"/>
      <c r="AR15" s="930"/>
      <c r="AS15" s="930"/>
      <c r="AT15" s="930"/>
      <c r="AU15" s="930"/>
      <c r="AV15" s="930"/>
      <c r="AW15" s="930"/>
      <c r="AX15" s="930"/>
      <c r="AY15" s="930"/>
      <c r="AZ15" s="808"/>
      <c r="BB15" s="8" t="s">
        <v>540</v>
      </c>
      <c r="BC15" s="364">
        <f t="shared" si="0"/>
        <v>0.61290322580645162</v>
      </c>
      <c r="BD15" s="365">
        <f t="shared" si="0"/>
        <v>0.34838709677419355</v>
      </c>
      <c r="BE15" s="366">
        <f t="shared" si="0"/>
        <v>3.870967741935484E-2</v>
      </c>
      <c r="BG15" s="8" t="s">
        <v>540</v>
      </c>
      <c r="BH15" s="328">
        <f>集計・資料①!MA14</f>
        <v>95</v>
      </c>
      <c r="BI15" s="286">
        <f>+集計・資料①!LY14</f>
        <v>54</v>
      </c>
      <c r="BJ15" s="311">
        <f>+集計・資料①!LZ14</f>
        <v>6</v>
      </c>
      <c r="BK15" s="329">
        <f t="shared" si="1"/>
        <v>155</v>
      </c>
    </row>
    <row r="16" spans="1:63" ht="10.5" customHeight="1">
      <c r="AC16" s="700" t="s">
        <v>403</v>
      </c>
      <c r="AD16" s="707">
        <f>BC18</f>
        <v>0.45</v>
      </c>
      <c r="AE16" s="698">
        <f>BD18</f>
        <v>0.55000000000000004</v>
      </c>
      <c r="AF16" s="698">
        <f>BE18</f>
        <v>0</v>
      </c>
      <c r="AH16" s="700" t="s">
        <v>403</v>
      </c>
      <c r="AI16" s="721">
        <f>BH18</f>
        <v>9</v>
      </c>
      <c r="AJ16" s="721">
        <f>BI18</f>
        <v>11</v>
      </c>
      <c r="AK16" s="721">
        <f>BJ18</f>
        <v>0</v>
      </c>
      <c r="AL16" s="721">
        <f>BK18</f>
        <v>20</v>
      </c>
      <c r="AM16" s="705"/>
      <c r="AN16" s="930"/>
      <c r="AO16" s="930"/>
      <c r="AP16" s="930"/>
      <c r="AQ16" s="930"/>
      <c r="AR16" s="930"/>
      <c r="AS16" s="930"/>
      <c r="AT16" s="930"/>
      <c r="AU16" s="930"/>
      <c r="AV16" s="930"/>
      <c r="AW16" s="930"/>
      <c r="AX16" s="930"/>
      <c r="AY16" s="930"/>
      <c r="AZ16" s="808"/>
      <c r="BB16" s="8" t="s">
        <v>539</v>
      </c>
      <c r="BC16" s="364">
        <f t="shared" si="0"/>
        <v>0.31707317073170732</v>
      </c>
      <c r="BD16" s="365">
        <f t="shared" si="0"/>
        <v>0.6097560975609756</v>
      </c>
      <c r="BE16" s="366">
        <f t="shared" si="0"/>
        <v>7.3170731707317069E-2</v>
      </c>
      <c r="BG16" s="8" t="s">
        <v>539</v>
      </c>
      <c r="BH16" s="328">
        <f>集計・資料①!MA16</f>
        <v>13</v>
      </c>
      <c r="BI16" s="286">
        <f>+集計・資料①!LY16</f>
        <v>25</v>
      </c>
      <c r="BJ16" s="311">
        <f>+集計・資料①!LZ16</f>
        <v>3</v>
      </c>
      <c r="BK16" s="329">
        <f t="shared" si="1"/>
        <v>41</v>
      </c>
    </row>
    <row r="17" spans="1:63" ht="9.6">
      <c r="A17" s="459"/>
      <c r="B17" s="460"/>
      <c r="C17" s="460"/>
      <c r="D17" s="460"/>
      <c r="E17" s="460"/>
      <c r="F17" s="460"/>
      <c r="G17" s="460"/>
      <c r="H17" s="460"/>
      <c r="I17" s="460"/>
      <c r="J17" s="460"/>
      <c r="K17" s="460"/>
      <c r="L17" s="460"/>
      <c r="M17" s="460"/>
      <c r="N17" s="460"/>
      <c r="O17" s="460"/>
      <c r="P17" s="460"/>
      <c r="Q17" s="460"/>
      <c r="R17" s="460"/>
      <c r="S17" s="460"/>
      <c r="T17" s="460"/>
      <c r="U17" s="460"/>
      <c r="V17" s="460"/>
      <c r="W17" s="460"/>
      <c r="X17" s="460"/>
      <c r="Y17" s="460"/>
      <c r="Z17" s="460"/>
      <c r="AA17" s="461"/>
      <c r="AC17" s="575" t="s">
        <v>404</v>
      </c>
      <c r="AD17" s="707">
        <f>BC17</f>
        <v>0.33333333333333331</v>
      </c>
      <c r="AE17" s="698">
        <f>BD17</f>
        <v>0.66666666666666663</v>
      </c>
      <c r="AF17" s="698">
        <f>BE17</f>
        <v>0</v>
      </c>
      <c r="AH17" s="575" t="s">
        <v>404</v>
      </c>
      <c r="AI17" s="721">
        <f>BH17</f>
        <v>5</v>
      </c>
      <c r="AJ17" s="721">
        <f>BI17</f>
        <v>10</v>
      </c>
      <c r="AK17" s="721">
        <f>BJ17</f>
        <v>0</v>
      </c>
      <c r="AL17" s="721">
        <f>BK17</f>
        <v>15</v>
      </c>
      <c r="AM17" s="705"/>
      <c r="AN17" s="930"/>
      <c r="AO17" s="930"/>
      <c r="AP17" s="930"/>
      <c r="AQ17" s="930"/>
      <c r="AR17" s="930"/>
      <c r="AS17" s="930"/>
      <c r="AT17" s="930"/>
      <c r="AU17" s="930"/>
      <c r="AV17" s="930"/>
      <c r="AW17" s="930"/>
      <c r="AX17" s="930"/>
      <c r="AY17" s="930"/>
      <c r="AZ17" s="808"/>
      <c r="BB17" s="8" t="s">
        <v>544</v>
      </c>
      <c r="BC17" s="364">
        <f t="shared" si="0"/>
        <v>0.33333333333333331</v>
      </c>
      <c r="BD17" s="365">
        <f t="shared" si="0"/>
        <v>0.66666666666666663</v>
      </c>
      <c r="BE17" s="366">
        <f t="shared" si="0"/>
        <v>0</v>
      </c>
      <c r="BG17" s="8" t="s">
        <v>544</v>
      </c>
      <c r="BH17" s="328">
        <f>集計・資料①!MA18</f>
        <v>5</v>
      </c>
      <c r="BI17" s="286">
        <f>+集計・資料①!LY18</f>
        <v>10</v>
      </c>
      <c r="BJ17" s="311">
        <f>+集計・資料①!LZ18</f>
        <v>0</v>
      </c>
      <c r="BK17" s="329">
        <f t="shared" si="1"/>
        <v>15</v>
      </c>
    </row>
    <row r="18" spans="1:63" ht="9.6">
      <c r="A18" s="462"/>
      <c r="B18" s="293"/>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463"/>
      <c r="AC18" s="700" t="s">
        <v>405</v>
      </c>
      <c r="AD18" s="707">
        <f>BC16</f>
        <v>0.31707317073170732</v>
      </c>
      <c r="AE18" s="698">
        <f>BD16</f>
        <v>0.6097560975609756</v>
      </c>
      <c r="AF18" s="698">
        <f>BE16</f>
        <v>7.3170731707317069E-2</v>
      </c>
      <c r="AH18" s="700" t="s">
        <v>405</v>
      </c>
      <c r="AI18" s="721">
        <f>BH16</f>
        <v>13</v>
      </c>
      <c r="AJ18" s="721">
        <f>BI16</f>
        <v>25</v>
      </c>
      <c r="AK18" s="721">
        <f>BJ16</f>
        <v>3</v>
      </c>
      <c r="AL18" s="721">
        <f>BK16</f>
        <v>41</v>
      </c>
      <c r="AM18" s="705"/>
      <c r="AN18" s="930"/>
      <c r="AO18" s="930"/>
      <c r="AP18" s="930"/>
      <c r="AQ18" s="930"/>
      <c r="AR18" s="930"/>
      <c r="AS18" s="930"/>
      <c r="AT18" s="930"/>
      <c r="AU18" s="930"/>
      <c r="AV18" s="930"/>
      <c r="AW18" s="930"/>
      <c r="AX18" s="930"/>
      <c r="AY18" s="930"/>
      <c r="AZ18" s="808"/>
      <c r="BB18" s="8" t="s">
        <v>538</v>
      </c>
      <c r="BC18" s="364">
        <f t="shared" si="0"/>
        <v>0.45</v>
      </c>
      <c r="BD18" s="365">
        <f t="shared" si="0"/>
        <v>0.55000000000000004</v>
      </c>
      <c r="BE18" s="366">
        <f t="shared" si="0"/>
        <v>0</v>
      </c>
      <c r="BG18" s="8" t="s">
        <v>538</v>
      </c>
      <c r="BH18" s="328">
        <f>集計・資料①!MA20</f>
        <v>9</v>
      </c>
      <c r="BI18" s="286">
        <f>+集計・資料①!LY20</f>
        <v>11</v>
      </c>
      <c r="BJ18" s="311">
        <f>+集計・資料①!LZ20</f>
        <v>0</v>
      </c>
      <c r="BK18" s="329">
        <f t="shared" si="1"/>
        <v>20</v>
      </c>
    </row>
    <row r="19" spans="1:63" ht="9.6">
      <c r="A19" s="462"/>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463"/>
      <c r="AC19" s="575" t="s">
        <v>406</v>
      </c>
      <c r="AD19" s="707">
        <f>BC15</f>
        <v>0.61290322580645162</v>
      </c>
      <c r="AE19" s="698">
        <f>BD15</f>
        <v>0.34838709677419355</v>
      </c>
      <c r="AF19" s="698">
        <f>BE15</f>
        <v>3.870967741935484E-2</v>
      </c>
      <c r="AH19" s="575" t="s">
        <v>406</v>
      </c>
      <c r="AI19" s="721">
        <f>BH15</f>
        <v>95</v>
      </c>
      <c r="AJ19" s="721">
        <f>BI15</f>
        <v>54</v>
      </c>
      <c r="AK19" s="721">
        <f>BJ15</f>
        <v>6</v>
      </c>
      <c r="AL19" s="721">
        <f>BK15</f>
        <v>155</v>
      </c>
      <c r="AM19" s="705"/>
      <c r="AN19" s="930"/>
      <c r="AO19" s="930"/>
      <c r="AP19" s="930"/>
      <c r="AQ19" s="930"/>
      <c r="AR19" s="930"/>
      <c r="AS19" s="930"/>
      <c r="AT19" s="930"/>
      <c r="AU19" s="930"/>
      <c r="AV19" s="930"/>
      <c r="AW19" s="930"/>
      <c r="AX19" s="930"/>
      <c r="AY19" s="930"/>
      <c r="AZ19" s="808"/>
      <c r="BB19" s="8" t="s">
        <v>537</v>
      </c>
      <c r="BC19" s="364">
        <f t="shared" si="0"/>
        <v>0.3016759776536313</v>
      </c>
      <c r="BD19" s="365">
        <f t="shared" si="0"/>
        <v>0.67039106145251393</v>
      </c>
      <c r="BE19" s="366">
        <f t="shared" si="0"/>
        <v>2.7932960893854747E-2</v>
      </c>
      <c r="BG19" s="8" t="s">
        <v>537</v>
      </c>
      <c r="BH19" s="328">
        <f>集計・資料①!MA22</f>
        <v>54</v>
      </c>
      <c r="BI19" s="286">
        <f>+集計・資料①!LY22</f>
        <v>120</v>
      </c>
      <c r="BJ19" s="311">
        <f>+集計・資料①!LZ22</f>
        <v>5</v>
      </c>
      <c r="BK19" s="329">
        <f t="shared" si="1"/>
        <v>179</v>
      </c>
    </row>
    <row r="20" spans="1:63" ht="9.6">
      <c r="A20" s="462"/>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463"/>
      <c r="AC20" s="700" t="s">
        <v>407</v>
      </c>
      <c r="AD20" s="707">
        <f>BC14</f>
        <v>0.55555555555555558</v>
      </c>
      <c r="AE20" s="698">
        <f>BD14</f>
        <v>0.40740740740740738</v>
      </c>
      <c r="AF20" s="698">
        <f>BE14</f>
        <v>3.7037037037037035E-2</v>
      </c>
      <c r="AH20" s="700" t="s">
        <v>407</v>
      </c>
      <c r="AI20" s="721">
        <f>BH14</f>
        <v>15</v>
      </c>
      <c r="AJ20" s="721">
        <f>BI14</f>
        <v>11</v>
      </c>
      <c r="AK20" s="721">
        <f>BJ14</f>
        <v>1</v>
      </c>
      <c r="AL20" s="721">
        <f>BK14</f>
        <v>27</v>
      </c>
      <c r="AM20" s="705"/>
      <c r="AN20" s="930"/>
      <c r="AO20" s="930"/>
      <c r="AP20" s="930"/>
      <c r="AQ20" s="930"/>
      <c r="AR20" s="930"/>
      <c r="AS20" s="930"/>
      <c r="AT20" s="930"/>
      <c r="AU20" s="930"/>
      <c r="AV20" s="930"/>
      <c r="AW20" s="930"/>
      <c r="AX20" s="930"/>
      <c r="AY20" s="930"/>
      <c r="AZ20" s="808"/>
      <c r="BB20" s="8" t="s">
        <v>536</v>
      </c>
      <c r="BC20" s="364">
        <f t="shared" si="0"/>
        <v>0.60869565217391308</v>
      </c>
      <c r="BD20" s="365">
        <f t="shared" si="0"/>
        <v>0.34782608695652173</v>
      </c>
      <c r="BE20" s="366">
        <f t="shared" si="0"/>
        <v>4.3478260869565216E-2</v>
      </c>
      <c r="BG20" s="8" t="s">
        <v>536</v>
      </c>
      <c r="BH20" s="328">
        <f>集計・資料①!MA24</f>
        <v>14</v>
      </c>
      <c r="BI20" s="286">
        <f>+集計・資料①!LY24</f>
        <v>8</v>
      </c>
      <c r="BJ20" s="311">
        <f>+集計・資料①!LZ24</f>
        <v>1</v>
      </c>
      <c r="BK20" s="329">
        <f t="shared" si="1"/>
        <v>23</v>
      </c>
    </row>
    <row r="21" spans="1:63" ht="9.6">
      <c r="A21" s="462"/>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463"/>
      <c r="AC21" s="575" t="s">
        <v>408</v>
      </c>
      <c r="AD21" s="707">
        <f>BC13</f>
        <v>0.39705882352941174</v>
      </c>
      <c r="AE21" s="698">
        <f>BD13</f>
        <v>0.52941176470588236</v>
      </c>
      <c r="AF21" s="698">
        <f>BE13</f>
        <v>7.3529411764705885E-2</v>
      </c>
      <c r="AH21" s="575" t="s">
        <v>408</v>
      </c>
      <c r="AI21" s="721">
        <f>BH13</f>
        <v>54</v>
      </c>
      <c r="AJ21" s="721">
        <f>BI13</f>
        <v>72</v>
      </c>
      <c r="AK21" s="721">
        <f>BJ13</f>
        <v>10</v>
      </c>
      <c r="AL21" s="721">
        <f>BK13</f>
        <v>136</v>
      </c>
      <c r="AM21" s="705"/>
      <c r="AN21" s="930"/>
      <c r="AO21" s="930"/>
      <c r="AP21" s="930"/>
      <c r="AQ21" s="930"/>
      <c r="AR21" s="930"/>
      <c r="AS21" s="930"/>
      <c r="AT21" s="930"/>
      <c r="AU21" s="930"/>
      <c r="AV21" s="930"/>
      <c r="AW21" s="930"/>
      <c r="AX21" s="930"/>
      <c r="AY21" s="930"/>
      <c r="AZ21" s="808"/>
      <c r="BB21" s="8" t="s">
        <v>535</v>
      </c>
      <c r="BC21" s="364">
        <f t="shared" si="0"/>
        <v>0.81818181818181823</v>
      </c>
      <c r="BD21" s="365">
        <f t="shared" si="0"/>
        <v>0.18181818181818182</v>
      </c>
      <c r="BE21" s="366">
        <f t="shared" si="0"/>
        <v>0</v>
      </c>
      <c r="BG21" s="8" t="s">
        <v>535</v>
      </c>
      <c r="BH21" s="328">
        <f>集計・資料①!MA26</f>
        <v>9</v>
      </c>
      <c r="BI21" s="286">
        <f>+集計・資料①!LY26</f>
        <v>2</v>
      </c>
      <c r="BJ21" s="311">
        <f>+集計・資料①!LZ26</f>
        <v>0</v>
      </c>
      <c r="BK21" s="329">
        <f t="shared" si="1"/>
        <v>11</v>
      </c>
    </row>
    <row r="22" spans="1:63" ht="9.6">
      <c r="A22" s="462"/>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463"/>
      <c r="AC22" s="700" t="s">
        <v>409</v>
      </c>
      <c r="AD22" s="707">
        <f>BC12</f>
        <v>0.41007194244604317</v>
      </c>
      <c r="AE22" s="698">
        <f>BD12</f>
        <v>0.52517985611510787</v>
      </c>
      <c r="AF22" s="698">
        <f>BE12</f>
        <v>6.4748201438848921E-2</v>
      </c>
      <c r="AH22" s="700" t="s">
        <v>409</v>
      </c>
      <c r="AI22" s="721">
        <f>BH12</f>
        <v>57</v>
      </c>
      <c r="AJ22" s="721">
        <f>BI12</f>
        <v>73</v>
      </c>
      <c r="AK22" s="721">
        <f>BJ12</f>
        <v>9</v>
      </c>
      <c r="AL22" s="721">
        <f>BK12</f>
        <v>139</v>
      </c>
      <c r="AM22" s="705"/>
      <c r="AN22" s="930"/>
      <c r="AO22" s="930"/>
      <c r="AP22" s="930"/>
      <c r="AQ22" s="930"/>
      <c r="AR22" s="930"/>
      <c r="AS22" s="930"/>
      <c r="AT22" s="930"/>
      <c r="AU22" s="930"/>
      <c r="AV22" s="930"/>
      <c r="AW22" s="930"/>
      <c r="AX22" s="930"/>
      <c r="AY22" s="930"/>
      <c r="AZ22" s="808"/>
      <c r="BB22" s="17" t="s">
        <v>545</v>
      </c>
      <c r="BC22" s="364">
        <f t="shared" si="0"/>
        <v>0.40384615384615385</v>
      </c>
      <c r="BD22" s="365">
        <f t="shared" si="0"/>
        <v>0.52564102564102566</v>
      </c>
      <c r="BE22" s="366">
        <f t="shared" si="0"/>
        <v>7.0512820512820512E-2</v>
      </c>
      <c r="BG22" s="17" t="s">
        <v>545</v>
      </c>
      <c r="BH22" s="328">
        <f>集計・資料①!MA28</f>
        <v>63</v>
      </c>
      <c r="BI22" s="286">
        <f>+集計・資料①!LY28</f>
        <v>82</v>
      </c>
      <c r="BJ22" s="311">
        <f>+集計・資料①!LZ28</f>
        <v>11</v>
      </c>
      <c r="BK22" s="329">
        <f t="shared" si="1"/>
        <v>156</v>
      </c>
    </row>
    <row r="23" spans="1:63" ht="10.199999999999999" thickBot="1">
      <c r="A23" s="462"/>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463"/>
      <c r="AC23" s="575" t="s">
        <v>23</v>
      </c>
      <c r="AD23" s="698" t="e">
        <f>BC11</f>
        <v>#DIV/0!</v>
      </c>
      <c r="AE23" s="698" t="e">
        <f>BD11</f>
        <v>#DIV/0!</v>
      </c>
      <c r="AF23" s="698" t="e">
        <f>BE11</f>
        <v>#DIV/0!</v>
      </c>
      <c r="AH23" s="575" t="s">
        <v>23</v>
      </c>
      <c r="AI23" s="721">
        <f>BH11</f>
        <v>0</v>
      </c>
      <c r="AJ23" s="721">
        <f>BI11</f>
        <v>0</v>
      </c>
      <c r="AK23" s="721">
        <f>BJ11</f>
        <v>0</v>
      </c>
      <c r="AL23" s="721">
        <f>BK11</f>
        <v>0</v>
      </c>
      <c r="AM23" s="705"/>
      <c r="AN23" s="930"/>
      <c r="AO23" s="930"/>
      <c r="AP23" s="930"/>
      <c r="AQ23" s="930"/>
      <c r="AR23" s="930"/>
      <c r="AS23" s="930"/>
      <c r="AT23" s="930"/>
      <c r="AU23" s="930"/>
      <c r="AV23" s="930"/>
      <c r="AW23" s="930"/>
      <c r="AX23" s="930"/>
      <c r="AY23" s="930"/>
      <c r="AZ23" s="808"/>
      <c r="BB23" s="11" t="s">
        <v>546</v>
      </c>
      <c r="BC23" s="371">
        <f t="shared" si="0"/>
        <v>0.31797235023041476</v>
      </c>
      <c r="BD23" s="372">
        <f t="shared" si="0"/>
        <v>0.63594470046082952</v>
      </c>
      <c r="BE23" s="373">
        <f t="shared" si="0"/>
        <v>4.6082949308755762E-2</v>
      </c>
      <c r="BG23" s="9" t="s">
        <v>546</v>
      </c>
      <c r="BH23" s="303">
        <f>集計・資料①!MA30</f>
        <v>69</v>
      </c>
      <c r="BI23" s="304">
        <f>+集計・資料①!LY30</f>
        <v>138</v>
      </c>
      <c r="BJ23" s="308">
        <f>+集計・資料①!LZ30</f>
        <v>10</v>
      </c>
      <c r="BK23" s="313">
        <f t="shared" si="1"/>
        <v>217</v>
      </c>
    </row>
    <row r="24" spans="1:63" ht="10.199999999999999" thickBot="1">
      <c r="A24" s="462"/>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463"/>
      <c r="AH24" s="591" t="s">
        <v>554</v>
      </c>
      <c r="AI24" s="721">
        <f>SUM(AI11:AI23)</f>
        <v>457</v>
      </c>
      <c r="AJ24" s="721">
        <f>SUM(AJ11:AJ23)</f>
        <v>606</v>
      </c>
      <c r="AK24" s="721">
        <f>SUM(AK11:AK23)</f>
        <v>56</v>
      </c>
      <c r="AL24" s="721">
        <f>SUM(AL11:AL23)</f>
        <v>1119</v>
      </c>
      <c r="AM24" s="705"/>
      <c r="AN24" s="930"/>
      <c r="AO24" s="930"/>
      <c r="AP24" s="930"/>
      <c r="AQ24" s="930"/>
      <c r="AR24" s="930"/>
      <c r="AS24" s="930"/>
      <c r="AT24" s="930"/>
      <c r="AU24" s="930"/>
      <c r="AV24" s="930"/>
      <c r="AW24" s="930"/>
      <c r="AX24" s="930"/>
      <c r="AY24" s="930"/>
      <c r="AZ24" s="808"/>
      <c r="BG24" s="305" t="s">
        <v>554</v>
      </c>
      <c r="BH24" s="288">
        <f>+SUM(BH11:BH23)</f>
        <v>457</v>
      </c>
      <c r="BI24" s="289">
        <f>+SUM(BI11:BI23)</f>
        <v>606</v>
      </c>
      <c r="BJ24" s="309">
        <f>+SUM(BJ11:BJ23)</f>
        <v>56</v>
      </c>
      <c r="BK24" s="310">
        <f t="shared" si="1"/>
        <v>1119</v>
      </c>
    </row>
    <row r="25" spans="1:63">
      <c r="A25" s="462"/>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463"/>
      <c r="AJ25" s="314"/>
      <c r="AM25" s="705"/>
      <c r="BI25" s="314"/>
    </row>
    <row r="26" spans="1:63">
      <c r="A26" s="462"/>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463"/>
      <c r="AC26" s="284" t="s">
        <v>788</v>
      </c>
      <c r="AH26" s="284" t="s">
        <v>789</v>
      </c>
      <c r="AM26" s="705"/>
      <c r="BB26" s="284" t="s">
        <v>788</v>
      </c>
      <c r="BG26" s="284" t="s">
        <v>789</v>
      </c>
    </row>
    <row r="27" spans="1:63" ht="11.4" thickBot="1">
      <c r="A27" s="462"/>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463"/>
      <c r="AZ27" s="809"/>
    </row>
    <row r="28" spans="1:63" ht="11.4" thickBot="1">
      <c r="A28" s="462"/>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463"/>
      <c r="AC28" s="871" t="s">
        <v>8</v>
      </c>
      <c r="AD28" s="593" t="s">
        <v>121</v>
      </c>
      <c r="AE28" s="593" t="s">
        <v>122</v>
      </c>
      <c r="AF28" s="591" t="s">
        <v>23</v>
      </c>
      <c r="AH28" s="871" t="s">
        <v>8</v>
      </c>
      <c r="AI28" s="593" t="s">
        <v>121</v>
      </c>
      <c r="AJ28" s="593" t="s">
        <v>122</v>
      </c>
      <c r="AK28" s="591" t="s">
        <v>23</v>
      </c>
      <c r="AL28" s="591" t="s">
        <v>554</v>
      </c>
      <c r="AZ28" s="806"/>
      <c r="BB28" s="33" t="s">
        <v>8</v>
      </c>
      <c r="BC28" s="321" t="s">
        <v>121</v>
      </c>
      <c r="BD28" s="322" t="s">
        <v>122</v>
      </c>
      <c r="BE28" s="480" t="s">
        <v>23</v>
      </c>
      <c r="BG28" s="33" t="s">
        <v>8</v>
      </c>
      <c r="BH28" s="323" t="s">
        <v>121</v>
      </c>
      <c r="BI28" s="324" t="s">
        <v>122</v>
      </c>
      <c r="BJ28" s="479" t="s">
        <v>23</v>
      </c>
      <c r="BK28" s="397" t="s">
        <v>554</v>
      </c>
    </row>
    <row r="29" spans="1:63" ht="9.6">
      <c r="A29" s="462"/>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463"/>
      <c r="AC29" s="579" t="s">
        <v>410</v>
      </c>
      <c r="AD29" s="707">
        <f>BC34</f>
        <v>0.21531100478468901</v>
      </c>
      <c r="AE29" s="698">
        <f>BD34</f>
        <v>0.69856459330143539</v>
      </c>
      <c r="AF29" s="698">
        <f>BE34</f>
        <v>8.6124401913875603E-2</v>
      </c>
      <c r="AH29" s="579" t="s">
        <v>410</v>
      </c>
      <c r="AI29" s="721">
        <f>BH34</f>
        <v>45</v>
      </c>
      <c r="AJ29" s="721">
        <f>BI34</f>
        <v>146</v>
      </c>
      <c r="AK29" s="721">
        <f>BJ34</f>
        <v>18</v>
      </c>
      <c r="AL29" s="721">
        <f>BK34</f>
        <v>209</v>
      </c>
      <c r="AZ29" s="808"/>
      <c r="BB29" s="108" t="s">
        <v>553</v>
      </c>
      <c r="BC29" s="92">
        <f t="shared" ref="BC29:BE34" si="2">+BH29/+$BK29</f>
        <v>0.875</v>
      </c>
      <c r="BD29" s="48">
        <f t="shared" si="2"/>
        <v>0.125</v>
      </c>
      <c r="BE29" s="93">
        <f t="shared" si="2"/>
        <v>0</v>
      </c>
      <c r="BG29" s="69" t="s">
        <v>553</v>
      </c>
      <c r="BH29" s="300">
        <f>集計・資料①!MA40</f>
        <v>14</v>
      </c>
      <c r="BI29" s="301">
        <f>+集計・資料①!LY40</f>
        <v>2</v>
      </c>
      <c r="BJ29" s="301">
        <f>+集計・資料①!LZ40</f>
        <v>0</v>
      </c>
      <c r="BK29" s="333">
        <f>+SUM(BH29:BJ29)</f>
        <v>16</v>
      </c>
    </row>
    <row r="30" spans="1:63" ht="9.6">
      <c r="A30" s="462"/>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463"/>
      <c r="AC30" s="579" t="s">
        <v>411</v>
      </c>
      <c r="AD30" s="707">
        <f>BC33</f>
        <v>0.29648241206030151</v>
      </c>
      <c r="AE30" s="698">
        <f>BD33</f>
        <v>0.65075376884422109</v>
      </c>
      <c r="AF30" s="698">
        <f>BE33</f>
        <v>5.2763819095477386E-2</v>
      </c>
      <c r="AH30" s="579" t="s">
        <v>411</v>
      </c>
      <c r="AI30" s="721">
        <f>BH33</f>
        <v>118</v>
      </c>
      <c r="AJ30" s="721">
        <f>BI33</f>
        <v>259</v>
      </c>
      <c r="AK30" s="721">
        <f>BJ33</f>
        <v>21</v>
      </c>
      <c r="AL30" s="721">
        <f>BK33</f>
        <v>398</v>
      </c>
      <c r="AM30" s="805"/>
      <c r="AZ30" s="808"/>
      <c r="BB30" s="110" t="s">
        <v>427</v>
      </c>
      <c r="BC30" s="98">
        <f t="shared" si="2"/>
        <v>0.96296296296296291</v>
      </c>
      <c r="BD30" s="74">
        <f t="shared" si="2"/>
        <v>3.7037037037037035E-2</v>
      </c>
      <c r="BE30" s="75">
        <f t="shared" si="2"/>
        <v>0</v>
      </c>
      <c r="BG30" s="72" t="s">
        <v>427</v>
      </c>
      <c r="BH30" s="328">
        <f>集計・資料①!MA42</f>
        <v>26</v>
      </c>
      <c r="BI30" s="286">
        <f>+集計・資料①!LY42</f>
        <v>1</v>
      </c>
      <c r="BJ30" s="286">
        <f>+集計・資料①!LZ42</f>
        <v>0</v>
      </c>
      <c r="BK30" s="334">
        <f t="shared" ref="BK30:BK35" si="3">+SUM(BH30:BJ30)</f>
        <v>27</v>
      </c>
    </row>
    <row r="31" spans="1:63" ht="9.6">
      <c r="A31" s="462"/>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463"/>
      <c r="AC31" s="579" t="s">
        <v>412</v>
      </c>
      <c r="AD31" s="707">
        <f>BC32</f>
        <v>0.49090909090909091</v>
      </c>
      <c r="AE31" s="698">
        <f>BD32</f>
        <v>0.46493506493506492</v>
      </c>
      <c r="AF31" s="698">
        <f>BE32</f>
        <v>4.4155844155844157E-2</v>
      </c>
      <c r="AH31" s="579" t="s">
        <v>412</v>
      </c>
      <c r="AI31" s="721">
        <f>BH32</f>
        <v>189</v>
      </c>
      <c r="AJ31" s="721">
        <f>BI32</f>
        <v>179</v>
      </c>
      <c r="AK31" s="721">
        <f>BJ32</f>
        <v>17</v>
      </c>
      <c r="AL31" s="721">
        <f>BK32</f>
        <v>385</v>
      </c>
      <c r="AM31" s="805"/>
      <c r="AZ31" s="808"/>
      <c r="BB31" s="110" t="s">
        <v>428</v>
      </c>
      <c r="BC31" s="98">
        <f t="shared" si="2"/>
        <v>0.77380952380952384</v>
      </c>
      <c r="BD31" s="74">
        <f t="shared" si="2"/>
        <v>0.22619047619047619</v>
      </c>
      <c r="BE31" s="75">
        <f t="shared" si="2"/>
        <v>0</v>
      </c>
      <c r="BG31" s="72" t="s">
        <v>428</v>
      </c>
      <c r="BH31" s="328">
        <f>集計・資料①!MA44</f>
        <v>65</v>
      </c>
      <c r="BI31" s="286">
        <f>+集計・資料①!LY44</f>
        <v>19</v>
      </c>
      <c r="BJ31" s="286">
        <f>+集計・資料①!LZ44</f>
        <v>0</v>
      </c>
      <c r="BK31" s="334">
        <f t="shared" si="3"/>
        <v>84</v>
      </c>
    </row>
    <row r="32" spans="1:63" ht="9.6">
      <c r="A32" s="462"/>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463"/>
      <c r="AC32" s="579" t="s">
        <v>413</v>
      </c>
      <c r="AD32" s="707">
        <f>BC31</f>
        <v>0.77380952380952384</v>
      </c>
      <c r="AE32" s="698">
        <f>BD31</f>
        <v>0.22619047619047619</v>
      </c>
      <c r="AF32" s="698">
        <f>BE31</f>
        <v>0</v>
      </c>
      <c r="AH32" s="579" t="s">
        <v>413</v>
      </c>
      <c r="AI32" s="721">
        <f>BH31</f>
        <v>65</v>
      </c>
      <c r="AJ32" s="721">
        <f>BI31</f>
        <v>19</v>
      </c>
      <c r="AK32" s="721">
        <f>BJ31</f>
        <v>0</v>
      </c>
      <c r="AL32" s="721">
        <f>BK31</f>
        <v>84</v>
      </c>
      <c r="AM32" s="705"/>
      <c r="AZ32" s="808"/>
      <c r="BB32" s="110" t="s">
        <v>429</v>
      </c>
      <c r="BC32" s="98">
        <f t="shared" si="2"/>
        <v>0.49090909090909091</v>
      </c>
      <c r="BD32" s="74">
        <f t="shared" si="2"/>
        <v>0.46493506493506492</v>
      </c>
      <c r="BE32" s="75">
        <f t="shared" si="2"/>
        <v>4.4155844155844157E-2</v>
      </c>
      <c r="BG32" s="72" t="s">
        <v>429</v>
      </c>
      <c r="BH32" s="328">
        <f>集計・資料①!MA46</f>
        <v>189</v>
      </c>
      <c r="BI32" s="286">
        <f>+集計・資料①!LY46</f>
        <v>179</v>
      </c>
      <c r="BJ32" s="286">
        <f>+集計・資料①!LZ46</f>
        <v>17</v>
      </c>
      <c r="BK32" s="334">
        <f t="shared" si="3"/>
        <v>385</v>
      </c>
    </row>
    <row r="33" spans="1:63" ht="9.6">
      <c r="A33" s="462"/>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463"/>
      <c r="AC33" s="579" t="s">
        <v>414</v>
      </c>
      <c r="AD33" s="707">
        <f>BC30</f>
        <v>0.96296296296296291</v>
      </c>
      <c r="AE33" s="698">
        <f>BD30</f>
        <v>3.7037037037037035E-2</v>
      </c>
      <c r="AF33" s="698">
        <f>BE30</f>
        <v>0</v>
      </c>
      <c r="AH33" s="579" t="s">
        <v>414</v>
      </c>
      <c r="AI33" s="721">
        <f>BH30</f>
        <v>26</v>
      </c>
      <c r="AJ33" s="721">
        <f>BI30</f>
        <v>1</v>
      </c>
      <c r="AK33" s="721">
        <f>BJ30</f>
        <v>0</v>
      </c>
      <c r="AL33" s="721">
        <f>BK30</f>
        <v>27</v>
      </c>
      <c r="AM33" s="705"/>
      <c r="AZ33" s="808"/>
      <c r="BB33" s="110" t="s">
        <v>430</v>
      </c>
      <c r="BC33" s="98">
        <f t="shared" si="2"/>
        <v>0.29648241206030151</v>
      </c>
      <c r="BD33" s="74">
        <f t="shared" si="2"/>
        <v>0.65075376884422109</v>
      </c>
      <c r="BE33" s="75">
        <f t="shared" si="2"/>
        <v>5.2763819095477386E-2</v>
      </c>
      <c r="BG33" s="72" t="s">
        <v>430</v>
      </c>
      <c r="BH33" s="328">
        <f>集計・資料①!MA48</f>
        <v>118</v>
      </c>
      <c r="BI33" s="286">
        <f>+集計・資料①!LY48</f>
        <v>259</v>
      </c>
      <c r="BJ33" s="286">
        <f>+集計・資料①!LZ48</f>
        <v>21</v>
      </c>
      <c r="BK33" s="334">
        <f t="shared" si="3"/>
        <v>398</v>
      </c>
    </row>
    <row r="34" spans="1:63" ht="10.199999999999999" thickBot="1">
      <c r="A34" s="462"/>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463"/>
      <c r="AC34" s="579" t="s">
        <v>415</v>
      </c>
      <c r="AD34" s="707">
        <f>BC29</f>
        <v>0.875</v>
      </c>
      <c r="AE34" s="698">
        <f>BD29</f>
        <v>0.125</v>
      </c>
      <c r="AF34" s="698">
        <f>BE29</f>
        <v>0</v>
      </c>
      <c r="AH34" s="579" t="s">
        <v>415</v>
      </c>
      <c r="AI34" s="721">
        <f>BH29</f>
        <v>14</v>
      </c>
      <c r="AJ34" s="721">
        <f>BI29</f>
        <v>2</v>
      </c>
      <c r="AK34" s="721">
        <f>BJ29</f>
        <v>0</v>
      </c>
      <c r="AL34" s="721">
        <f>BK29</f>
        <v>16</v>
      </c>
      <c r="AM34" s="705"/>
      <c r="AZ34" s="808"/>
      <c r="BB34" s="131" t="s">
        <v>431</v>
      </c>
      <c r="BC34" s="57">
        <f t="shared" si="2"/>
        <v>0.21531100478468901</v>
      </c>
      <c r="BD34" s="58">
        <f t="shared" si="2"/>
        <v>0.69856459330143539</v>
      </c>
      <c r="BE34" s="59">
        <f t="shared" si="2"/>
        <v>8.6124401913875603E-2</v>
      </c>
      <c r="BG34" s="81" t="s">
        <v>431</v>
      </c>
      <c r="BH34" s="303">
        <f>集計・資料①!MA50</f>
        <v>45</v>
      </c>
      <c r="BI34" s="304">
        <f>+集計・資料①!LY50</f>
        <v>146</v>
      </c>
      <c r="BJ34" s="304">
        <f>+集計・資料①!LZ50</f>
        <v>18</v>
      </c>
      <c r="BK34" s="335">
        <f t="shared" si="3"/>
        <v>209</v>
      </c>
    </row>
    <row r="35" spans="1:63" ht="10.199999999999999" thickBot="1">
      <c r="A35" s="462"/>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463"/>
      <c r="AH35" s="591" t="s">
        <v>554</v>
      </c>
      <c r="AI35" s="721">
        <f>SUM(AI29:AI34)</f>
        <v>457</v>
      </c>
      <c r="AJ35" s="721">
        <f>SUM(AJ29:AJ34)</f>
        <v>606</v>
      </c>
      <c r="AK35" s="721">
        <f>SUM(AK29:AK34)</f>
        <v>56</v>
      </c>
      <c r="AL35" s="721">
        <f>SUM(AL29:AL34)</f>
        <v>1119</v>
      </c>
      <c r="AM35" s="705"/>
      <c r="AZ35" s="808"/>
      <c r="BG35" s="319" t="s">
        <v>554</v>
      </c>
      <c r="BH35" s="288">
        <f>+SUM(BH29:BH34)</f>
        <v>457</v>
      </c>
      <c r="BI35" s="318">
        <f>+SUM(BI29:BI34)</f>
        <v>606</v>
      </c>
      <c r="BJ35" s="318">
        <f>+SUM(BJ29:BJ34)</f>
        <v>56</v>
      </c>
      <c r="BK35" s="336">
        <f t="shared" si="3"/>
        <v>1119</v>
      </c>
    </row>
    <row r="36" spans="1:63">
      <c r="A36" s="462"/>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463"/>
      <c r="AJ36" s="314"/>
      <c r="AM36" s="705"/>
      <c r="AN36" s="802"/>
      <c r="BI36" s="314"/>
    </row>
    <row r="37" spans="1:63">
      <c r="A37" s="462"/>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463"/>
      <c r="AJ37" s="293"/>
      <c r="AM37" s="705"/>
      <c r="AN37" s="802"/>
      <c r="BI37" s="293"/>
    </row>
    <row r="38" spans="1:63">
      <c r="A38" s="462"/>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463"/>
      <c r="AJ38" s="314"/>
      <c r="AM38" s="705"/>
      <c r="AN38" s="802"/>
      <c r="BI38" s="314"/>
    </row>
    <row r="39" spans="1:63">
      <c r="A39" s="462"/>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463"/>
      <c r="AJ39" s="314"/>
      <c r="AN39" s="802"/>
      <c r="BI39" s="314"/>
    </row>
    <row r="40" spans="1:63">
      <c r="A40" s="462"/>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463"/>
      <c r="AN40" s="802"/>
    </row>
    <row r="41" spans="1:63">
      <c r="A41" s="462"/>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463"/>
      <c r="AN41" s="802"/>
    </row>
    <row r="42" spans="1:63">
      <c r="A42" s="462"/>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463"/>
      <c r="AN42" s="802"/>
    </row>
    <row r="43" spans="1:63">
      <c r="A43" s="462"/>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463"/>
      <c r="AN43" s="802"/>
    </row>
    <row r="44" spans="1:63">
      <c r="A44" s="462"/>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463"/>
      <c r="AN44" s="802"/>
    </row>
    <row r="45" spans="1:63">
      <c r="A45" s="462"/>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463"/>
      <c r="AN45" s="802"/>
    </row>
    <row r="46" spans="1:63">
      <c r="A46" s="462"/>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c r="Z46" s="293"/>
      <c r="AA46" s="463"/>
      <c r="AN46" s="802"/>
    </row>
    <row r="47" spans="1:63">
      <c r="A47" s="462"/>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463"/>
      <c r="AN47" s="802"/>
    </row>
    <row r="48" spans="1:63">
      <c r="A48" s="462"/>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463"/>
      <c r="AN48" s="802"/>
    </row>
    <row r="49" spans="1:40">
      <c r="A49" s="462"/>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463"/>
      <c r="AN49" s="802"/>
    </row>
    <row r="50" spans="1:40">
      <c r="A50" s="462"/>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463"/>
      <c r="AN50" s="802"/>
    </row>
    <row r="51" spans="1:40">
      <c r="A51" s="462"/>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463"/>
      <c r="AN51" s="802"/>
    </row>
    <row r="52" spans="1:40">
      <c r="A52" s="462"/>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463"/>
      <c r="AN52" s="802"/>
    </row>
    <row r="53" spans="1:40">
      <c r="A53" s="462"/>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463"/>
      <c r="AN53" s="802"/>
    </row>
    <row r="54" spans="1:40">
      <c r="A54" s="462"/>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463"/>
      <c r="AN54" s="802"/>
    </row>
    <row r="55" spans="1:40">
      <c r="A55" s="462"/>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463"/>
    </row>
    <row r="56" spans="1:40">
      <c r="A56" s="462"/>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463"/>
    </row>
    <row r="57" spans="1:40">
      <c r="A57" s="462"/>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463"/>
    </row>
    <row r="58" spans="1:40">
      <c r="A58" s="462"/>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463"/>
    </row>
    <row r="59" spans="1:40">
      <c r="A59" s="462"/>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463"/>
    </row>
    <row r="60" spans="1:40">
      <c r="A60" s="464"/>
      <c r="B60" s="465"/>
      <c r="C60" s="465"/>
      <c r="D60" s="465"/>
      <c r="E60" s="465"/>
      <c r="F60" s="465"/>
      <c r="G60" s="465"/>
      <c r="H60" s="465"/>
      <c r="I60" s="465"/>
      <c r="J60" s="465"/>
      <c r="K60" s="465"/>
      <c r="L60" s="465"/>
      <c r="M60" s="465"/>
      <c r="N60" s="465"/>
      <c r="O60" s="465"/>
      <c r="P60" s="465"/>
      <c r="Q60" s="465"/>
      <c r="R60" s="465"/>
      <c r="S60" s="465"/>
      <c r="T60" s="465"/>
      <c r="U60" s="465"/>
      <c r="V60" s="465"/>
      <c r="W60" s="465"/>
      <c r="X60" s="465"/>
      <c r="Y60" s="465"/>
      <c r="Z60" s="465"/>
      <c r="AA60" s="466"/>
    </row>
  </sheetData>
  <mergeCells count="4">
    <mergeCell ref="A1:B1"/>
    <mergeCell ref="V1:AA1"/>
    <mergeCell ref="B3:M15"/>
    <mergeCell ref="AN12:AY24"/>
  </mergeCells>
  <phoneticPr fontId="10"/>
  <conditionalFormatting sqref="AD11:AD22">
    <cfRule type="top10" dxfId="32" priority="2" rank="1"/>
  </conditionalFormatting>
  <conditionalFormatting sqref="AD29:AD34">
    <cfRule type="expression" dxfId="31" priority="1">
      <formula>$AD29&gt;0.5</formula>
    </cfRule>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59" man="1"/>
    <brk id="52"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EE9E71F-864D-40DA-A06D-A7DC285C35B0}">
          <x14:formula1>
            <xm:f>業種リスト!$A$2:$A$14</xm:f>
          </x14:formula1>
          <xm:sqref>AP6:AR6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C000"/>
  </sheetPr>
  <dimension ref="A1:BA67"/>
  <sheetViews>
    <sheetView showGridLines="0" view="pageBreakPreview" zoomScaleNormal="100" zoomScaleSheetLayoutView="100" workbookViewId="0">
      <selection activeCell="AC1" sqref="AC1"/>
    </sheetView>
  </sheetViews>
  <sheetFormatPr defaultColWidth="10.33203125" defaultRowHeight="9.6"/>
  <cols>
    <col min="1" max="27" width="3.5546875" style="284" customWidth="1"/>
    <col min="28" max="28" width="1.6640625" style="284" customWidth="1"/>
    <col min="29" max="29" width="15.44140625" style="284" customWidth="1"/>
    <col min="30" max="36" width="11.88671875" style="284" customWidth="1"/>
    <col min="37" max="37" width="1.6640625" style="284" customWidth="1"/>
    <col min="38" max="38" width="15.44140625" style="284" customWidth="1"/>
    <col min="39" max="44" width="9.33203125" style="284" customWidth="1"/>
    <col min="45" max="45" width="6.88671875" style="284" bestFit="1" customWidth="1"/>
    <col min="46" max="46" width="15.6640625" style="284" customWidth="1"/>
    <col min="47" max="53" width="9.33203125" style="284" customWidth="1"/>
    <col min="54" max="16384" width="10.33203125" style="284"/>
  </cols>
  <sheetData>
    <row r="1" spans="1:44" ht="21" customHeight="1" thickBot="1">
      <c r="A1" s="1000">
        <v>42</v>
      </c>
      <c r="B1" s="1000"/>
      <c r="C1" s="498" t="s">
        <v>127</v>
      </c>
      <c r="D1" s="498"/>
      <c r="E1" s="498"/>
      <c r="F1" s="498"/>
      <c r="G1" s="498"/>
      <c r="H1" s="498"/>
      <c r="I1" s="498"/>
      <c r="J1" s="498"/>
      <c r="K1" s="498"/>
      <c r="L1" s="498"/>
      <c r="M1" s="498"/>
      <c r="N1" s="498"/>
      <c r="O1" s="498"/>
      <c r="P1" s="498"/>
      <c r="Q1" s="498"/>
      <c r="R1" s="498"/>
      <c r="S1" s="498"/>
      <c r="T1" s="498"/>
      <c r="U1" s="498"/>
      <c r="V1" s="1001" t="s">
        <v>856</v>
      </c>
      <c r="W1" s="1002"/>
      <c r="X1" s="1002"/>
      <c r="Y1" s="1002"/>
      <c r="Z1" s="1002"/>
      <c r="AA1" s="1002"/>
      <c r="AC1" s="399" t="s">
        <v>958</v>
      </c>
      <c r="AD1" s="399"/>
      <c r="AE1" s="399"/>
      <c r="AF1" s="399"/>
      <c r="AG1" s="399"/>
      <c r="AH1" s="399"/>
      <c r="AI1" s="399"/>
      <c r="AL1" s="399" t="s">
        <v>191</v>
      </c>
      <c r="AM1" s="399"/>
      <c r="AN1" s="399"/>
      <c r="AO1" s="399"/>
      <c r="AP1" s="399"/>
      <c r="AQ1" s="399"/>
      <c r="AR1" s="399"/>
    </row>
    <row r="2" spans="1:44">
      <c r="AC2" s="399"/>
      <c r="AD2" s="399"/>
      <c r="AE2" s="399"/>
      <c r="AF2" s="399"/>
      <c r="AG2" s="399"/>
      <c r="AH2" s="399"/>
      <c r="AI2" s="399"/>
      <c r="AL2" s="399"/>
      <c r="AM2" s="399"/>
      <c r="AN2" s="399"/>
      <c r="AO2" s="399"/>
      <c r="AP2" s="399"/>
      <c r="AQ2" s="399"/>
      <c r="AR2" s="399"/>
    </row>
    <row r="3" spans="1:44" ht="10.199999999999999" thickBot="1">
      <c r="B3" s="1004" t="s">
        <v>923</v>
      </c>
      <c r="C3" s="1005"/>
      <c r="D3" s="1005"/>
      <c r="E3" s="1005"/>
      <c r="F3" s="1005"/>
      <c r="G3" s="1005"/>
      <c r="H3" s="1005"/>
      <c r="I3" s="1005"/>
      <c r="J3" s="1005"/>
      <c r="K3" s="1005"/>
      <c r="L3" s="1005"/>
      <c r="M3" s="1005"/>
      <c r="O3" s="459"/>
      <c r="P3" s="460"/>
      <c r="Q3" s="460"/>
      <c r="R3" s="460"/>
      <c r="S3" s="460"/>
      <c r="T3" s="460"/>
      <c r="U3" s="460"/>
      <c r="V3" s="460"/>
      <c r="W3" s="460"/>
      <c r="X3" s="460"/>
      <c r="Y3" s="460"/>
      <c r="Z3" s="460"/>
      <c r="AA3" s="461"/>
      <c r="AC3" s="284" t="s">
        <v>185</v>
      </c>
      <c r="AL3" s="284" t="s">
        <v>185</v>
      </c>
    </row>
    <row r="4" spans="1:44" ht="24" customHeight="1" thickBot="1">
      <c r="B4" s="1005"/>
      <c r="C4" s="1005"/>
      <c r="D4" s="1005"/>
      <c r="E4" s="1005"/>
      <c r="F4" s="1005"/>
      <c r="G4" s="1005"/>
      <c r="H4" s="1005"/>
      <c r="I4" s="1005"/>
      <c r="J4" s="1005"/>
      <c r="K4" s="1005"/>
      <c r="L4" s="1005"/>
      <c r="M4" s="1005"/>
      <c r="O4" s="462"/>
      <c r="P4" s="293"/>
      <c r="Q4" s="293"/>
      <c r="R4" s="293"/>
      <c r="S4" s="293"/>
      <c r="T4" s="293"/>
      <c r="U4" s="293"/>
      <c r="V4" s="293"/>
      <c r="W4" s="293"/>
      <c r="X4" s="293"/>
      <c r="Y4" s="293"/>
      <c r="Z4" s="293"/>
      <c r="AA4" s="463"/>
      <c r="AC4" s="577"/>
      <c r="AD4" s="591" t="s">
        <v>276</v>
      </c>
      <c r="AE4" s="594" t="s">
        <v>277</v>
      </c>
      <c r="AF4" s="594" t="s">
        <v>278</v>
      </c>
      <c r="AG4" s="594" t="s">
        <v>279</v>
      </c>
      <c r="AH4" s="591" t="s">
        <v>126</v>
      </c>
      <c r="AI4" s="591" t="s">
        <v>280</v>
      </c>
      <c r="AL4" s="33"/>
      <c r="AM4" s="478" t="s">
        <v>569</v>
      </c>
      <c r="AN4" s="481" t="s">
        <v>226</v>
      </c>
      <c r="AO4" s="481" t="s">
        <v>227</v>
      </c>
      <c r="AP4" s="481" t="s">
        <v>228</v>
      </c>
      <c r="AQ4" s="476" t="s">
        <v>126</v>
      </c>
      <c r="AR4" s="477" t="s">
        <v>23</v>
      </c>
    </row>
    <row r="5" spans="1:44" ht="10.199999999999999" thickBot="1">
      <c r="B5" s="1005"/>
      <c r="C5" s="1005"/>
      <c r="D5" s="1005"/>
      <c r="E5" s="1005"/>
      <c r="F5" s="1005"/>
      <c r="G5" s="1005"/>
      <c r="H5" s="1005"/>
      <c r="I5" s="1005"/>
      <c r="J5" s="1005"/>
      <c r="K5" s="1005"/>
      <c r="L5" s="1005"/>
      <c r="M5" s="1005"/>
      <c r="O5" s="462"/>
      <c r="P5" s="293"/>
      <c r="Q5" s="293"/>
      <c r="R5" s="293"/>
      <c r="S5" s="293"/>
      <c r="T5" s="293"/>
      <c r="U5" s="293"/>
      <c r="V5" s="293"/>
      <c r="W5" s="293"/>
      <c r="X5" s="293"/>
      <c r="Y5" s="293"/>
      <c r="Z5" s="293"/>
      <c r="AA5" s="463"/>
      <c r="AC5" s="591" t="s">
        <v>556</v>
      </c>
      <c r="AD5" s="707">
        <f>AM5</f>
        <v>7.1492403932082213E-2</v>
      </c>
      <c r="AE5" s="707">
        <f>+AE32/$AS32</f>
        <v>0.1161751563896336</v>
      </c>
      <c r="AF5" s="707">
        <f>+AF32/$AS32</f>
        <v>0.15996425379803395</v>
      </c>
      <c r="AG5" s="707">
        <f>+AG32/$AS32</f>
        <v>0.10098302055406613</v>
      </c>
      <c r="AH5" s="707">
        <f>+AH32/$AS32</f>
        <v>0.10991957104557641</v>
      </c>
      <c r="AI5" s="698">
        <f>+AI32/$AS32</f>
        <v>0.44146559428060766</v>
      </c>
      <c r="AL5" s="298" t="s">
        <v>556</v>
      </c>
      <c r="AM5" s="124">
        <f t="shared" ref="AM5:AR5" si="0">+AM32/$AS32</f>
        <v>7.1492403932082213E-2</v>
      </c>
      <c r="AN5" s="91">
        <f t="shared" si="0"/>
        <v>0.1161751563896336</v>
      </c>
      <c r="AO5" s="91">
        <f t="shared" si="0"/>
        <v>0.15996425379803395</v>
      </c>
      <c r="AP5" s="91">
        <f t="shared" si="0"/>
        <v>0.10098302055406613</v>
      </c>
      <c r="AQ5" s="91">
        <f t="shared" si="0"/>
        <v>0.10991957104557641</v>
      </c>
      <c r="AR5" s="125">
        <f t="shared" si="0"/>
        <v>0.44146559428060766</v>
      </c>
    </row>
    <row r="6" spans="1:44" ht="10.199999999999999" thickBot="1">
      <c r="B6" s="1005"/>
      <c r="C6" s="1005"/>
      <c r="D6" s="1005"/>
      <c r="E6" s="1005"/>
      <c r="F6" s="1005"/>
      <c r="G6" s="1005"/>
      <c r="H6" s="1005"/>
      <c r="I6" s="1005"/>
      <c r="J6" s="1005"/>
      <c r="K6" s="1005"/>
      <c r="L6" s="1005"/>
      <c r="M6" s="1005"/>
      <c r="O6" s="462"/>
      <c r="P6" s="293"/>
      <c r="Q6" s="293"/>
      <c r="R6" s="293"/>
      <c r="S6" s="293"/>
      <c r="T6" s="293"/>
      <c r="U6" s="293"/>
      <c r="V6" s="293"/>
      <c r="W6" s="293"/>
      <c r="X6" s="293"/>
      <c r="Y6" s="293"/>
      <c r="Z6" s="293"/>
      <c r="AA6" s="463"/>
      <c r="AC6" s="284" t="s">
        <v>186</v>
      </c>
      <c r="AL6" s="284" t="s">
        <v>186</v>
      </c>
    </row>
    <row r="7" spans="1:44" ht="24" customHeight="1" thickBot="1">
      <c r="B7" s="1005"/>
      <c r="C7" s="1005"/>
      <c r="D7" s="1005"/>
      <c r="E7" s="1005"/>
      <c r="F7" s="1005"/>
      <c r="G7" s="1005"/>
      <c r="H7" s="1005"/>
      <c r="I7" s="1005"/>
      <c r="J7" s="1005"/>
      <c r="K7" s="1005"/>
      <c r="L7" s="1005"/>
      <c r="M7" s="1005"/>
      <c r="O7" s="462"/>
      <c r="P7" s="293"/>
      <c r="Q7" s="293"/>
      <c r="R7" s="293"/>
      <c r="S7" s="293"/>
      <c r="T7" s="293"/>
      <c r="U7" s="293"/>
      <c r="V7" s="293"/>
      <c r="W7" s="293"/>
      <c r="X7" s="293"/>
      <c r="Y7" s="293"/>
      <c r="Z7" s="293"/>
      <c r="AA7" s="463"/>
      <c r="AC7" s="577" t="s">
        <v>548</v>
      </c>
      <c r="AD7" s="591" t="s">
        <v>125</v>
      </c>
      <c r="AE7" s="594" t="s">
        <v>281</v>
      </c>
      <c r="AF7" s="594" t="s">
        <v>282</v>
      </c>
      <c r="AG7" s="594" t="s">
        <v>283</v>
      </c>
      <c r="AH7" s="591" t="s">
        <v>126</v>
      </c>
      <c r="AI7" s="591" t="s">
        <v>23</v>
      </c>
      <c r="AL7" s="33" t="s">
        <v>548</v>
      </c>
      <c r="AM7" s="478" t="s">
        <v>125</v>
      </c>
      <c r="AN7" s="481" t="s">
        <v>226</v>
      </c>
      <c r="AO7" s="481" t="s">
        <v>227</v>
      </c>
      <c r="AP7" s="481" t="s">
        <v>228</v>
      </c>
      <c r="AQ7" s="476" t="s">
        <v>126</v>
      </c>
      <c r="AR7" s="477" t="s">
        <v>23</v>
      </c>
    </row>
    <row r="8" spans="1:44">
      <c r="B8" s="1005"/>
      <c r="C8" s="1005"/>
      <c r="D8" s="1005"/>
      <c r="E8" s="1005"/>
      <c r="F8" s="1005"/>
      <c r="G8" s="1005"/>
      <c r="H8" s="1005"/>
      <c r="I8" s="1005"/>
      <c r="J8" s="1005"/>
      <c r="K8" s="1005"/>
      <c r="L8" s="1005"/>
      <c r="M8" s="1005"/>
      <c r="O8" s="462"/>
      <c r="P8" s="293"/>
      <c r="Q8" s="293"/>
      <c r="R8" s="293"/>
      <c r="S8" s="293"/>
      <c r="T8" s="293"/>
      <c r="U8" s="293"/>
      <c r="V8" s="293"/>
      <c r="W8" s="293"/>
      <c r="X8" s="293"/>
      <c r="Y8" s="293"/>
      <c r="Z8" s="293"/>
      <c r="AA8" s="463"/>
      <c r="AC8" s="575" t="s">
        <v>398</v>
      </c>
      <c r="AD8" s="707">
        <f t="shared" ref="AD8:AI8" si="1">AM20</f>
        <v>2.7649769585253458E-2</v>
      </c>
      <c r="AE8" s="707">
        <f t="shared" si="1"/>
        <v>6.9124423963133647E-2</v>
      </c>
      <c r="AF8" s="707">
        <f t="shared" si="1"/>
        <v>0.12442396313364056</v>
      </c>
      <c r="AG8" s="707">
        <f t="shared" si="1"/>
        <v>5.0691244239631339E-2</v>
      </c>
      <c r="AH8" s="707">
        <f t="shared" si="1"/>
        <v>8.294930875576037E-2</v>
      </c>
      <c r="AI8" s="775">
        <f t="shared" si="1"/>
        <v>0.64516129032258063</v>
      </c>
      <c r="AL8" s="46" t="s">
        <v>555</v>
      </c>
      <c r="AM8" s="92" t="e">
        <f t="shared" ref="AM8:AR20" si="2">+AM35/$AS35</f>
        <v>#DIV/0!</v>
      </c>
      <c r="AN8" s="400" t="e">
        <f t="shared" si="2"/>
        <v>#DIV/0!</v>
      </c>
      <c r="AO8" s="400" t="e">
        <f t="shared" si="2"/>
        <v>#DIV/0!</v>
      </c>
      <c r="AP8" s="400" t="e">
        <f t="shared" si="2"/>
        <v>#DIV/0!</v>
      </c>
      <c r="AQ8" s="400" t="e">
        <f t="shared" si="2"/>
        <v>#DIV/0!</v>
      </c>
      <c r="AR8" s="401" t="e">
        <f t="shared" si="2"/>
        <v>#DIV/0!</v>
      </c>
    </row>
    <row r="9" spans="1:44">
      <c r="B9" s="1005"/>
      <c r="C9" s="1005"/>
      <c r="D9" s="1005"/>
      <c r="E9" s="1005"/>
      <c r="F9" s="1005"/>
      <c r="G9" s="1005"/>
      <c r="H9" s="1005"/>
      <c r="I9" s="1005"/>
      <c r="J9" s="1005"/>
      <c r="K9" s="1005"/>
      <c r="L9" s="1005"/>
      <c r="M9" s="1005"/>
      <c r="O9" s="462"/>
      <c r="P9" s="293"/>
      <c r="Q9" s="293"/>
      <c r="R9" s="293"/>
      <c r="S9" s="293"/>
      <c r="T9" s="293"/>
      <c r="U9" s="293"/>
      <c r="V9" s="293"/>
      <c r="W9" s="293"/>
      <c r="X9" s="293"/>
      <c r="Y9" s="293"/>
      <c r="Z9" s="293"/>
      <c r="AA9" s="463"/>
      <c r="AC9" s="700" t="s">
        <v>399</v>
      </c>
      <c r="AD9" s="707">
        <f t="shared" ref="AD9:AI9" si="3">AM19</f>
        <v>1.9230769230769232E-2</v>
      </c>
      <c r="AE9" s="707">
        <f t="shared" si="3"/>
        <v>0.12820512820512819</v>
      </c>
      <c r="AF9" s="707">
        <f t="shared" si="3"/>
        <v>0.21153846153846154</v>
      </c>
      <c r="AG9" s="707">
        <f t="shared" si="3"/>
        <v>0.10256410256410256</v>
      </c>
      <c r="AH9" s="707">
        <f t="shared" si="3"/>
        <v>0.12820512820512819</v>
      </c>
      <c r="AI9" s="775">
        <f t="shared" si="3"/>
        <v>0.41025641025641024</v>
      </c>
      <c r="AL9" s="8" t="s">
        <v>542</v>
      </c>
      <c r="AM9" s="98">
        <f t="shared" si="2"/>
        <v>8.6330935251798566E-2</v>
      </c>
      <c r="AN9" s="73">
        <f t="shared" si="2"/>
        <v>6.4748201438848921E-2</v>
      </c>
      <c r="AO9" s="73">
        <f t="shared" si="2"/>
        <v>0.17266187050359713</v>
      </c>
      <c r="AP9" s="73">
        <f t="shared" si="2"/>
        <v>0.12949640287769784</v>
      </c>
      <c r="AQ9" s="73">
        <f t="shared" si="2"/>
        <v>0.14388489208633093</v>
      </c>
      <c r="AR9" s="402">
        <f t="shared" si="2"/>
        <v>0.40287769784172661</v>
      </c>
    </row>
    <row r="10" spans="1:44">
      <c r="B10" s="1005"/>
      <c r="C10" s="1005"/>
      <c r="D10" s="1005"/>
      <c r="E10" s="1005"/>
      <c r="F10" s="1005"/>
      <c r="G10" s="1005"/>
      <c r="H10" s="1005"/>
      <c r="I10" s="1005"/>
      <c r="J10" s="1005"/>
      <c r="K10" s="1005"/>
      <c r="L10" s="1005"/>
      <c r="M10" s="1005"/>
      <c r="O10" s="462"/>
      <c r="P10" s="293"/>
      <c r="Q10" s="293"/>
      <c r="R10" s="293"/>
      <c r="S10" s="293"/>
      <c r="T10" s="293"/>
      <c r="U10" s="293"/>
      <c r="V10" s="293"/>
      <c r="W10" s="293"/>
      <c r="X10" s="293"/>
      <c r="Y10" s="293"/>
      <c r="Z10" s="293"/>
      <c r="AA10" s="463"/>
      <c r="AC10" s="575" t="s">
        <v>400</v>
      </c>
      <c r="AD10" s="707">
        <f t="shared" ref="AD10:AI10" si="4">AM18</f>
        <v>0</v>
      </c>
      <c r="AE10" s="707">
        <f t="shared" si="4"/>
        <v>0</v>
      </c>
      <c r="AF10" s="707">
        <f t="shared" si="4"/>
        <v>0</v>
      </c>
      <c r="AG10" s="707">
        <f t="shared" si="4"/>
        <v>0.18181818181818182</v>
      </c>
      <c r="AH10" s="707">
        <f t="shared" si="4"/>
        <v>0.18181818181818182</v>
      </c>
      <c r="AI10" s="775">
        <f t="shared" si="4"/>
        <v>0.63636363636363635</v>
      </c>
      <c r="AL10" s="8" t="s">
        <v>543</v>
      </c>
      <c r="AM10" s="98">
        <f t="shared" si="2"/>
        <v>3.6764705882352942E-2</v>
      </c>
      <c r="AN10" s="73">
        <f t="shared" si="2"/>
        <v>9.5588235294117641E-2</v>
      </c>
      <c r="AO10" s="73">
        <f t="shared" si="2"/>
        <v>0.15441176470588236</v>
      </c>
      <c r="AP10" s="73">
        <f t="shared" si="2"/>
        <v>0.13970588235294118</v>
      </c>
      <c r="AQ10" s="73">
        <f t="shared" si="2"/>
        <v>8.8235294117647065E-2</v>
      </c>
      <c r="AR10" s="402">
        <f t="shared" si="2"/>
        <v>0.48529411764705882</v>
      </c>
    </row>
    <row r="11" spans="1:44" ht="12" customHeight="1">
      <c r="B11" s="1005"/>
      <c r="C11" s="1005"/>
      <c r="D11" s="1005"/>
      <c r="E11" s="1005"/>
      <c r="F11" s="1005"/>
      <c r="G11" s="1005"/>
      <c r="H11" s="1005"/>
      <c r="I11" s="1005"/>
      <c r="J11" s="1005"/>
      <c r="K11" s="1005"/>
      <c r="L11" s="1005"/>
      <c r="M11" s="1005"/>
      <c r="O11" s="462"/>
      <c r="P11" s="293"/>
      <c r="Q11" s="293"/>
      <c r="R11" s="293"/>
      <c r="S11" s="293"/>
      <c r="T11" s="293"/>
      <c r="U11" s="293"/>
      <c r="V11" s="293"/>
      <c r="W11" s="293"/>
      <c r="X11" s="293"/>
      <c r="Y11" s="293"/>
      <c r="Z11" s="293"/>
      <c r="AA11" s="463"/>
      <c r="AC11" s="700" t="s">
        <v>669</v>
      </c>
      <c r="AD11" s="707">
        <f t="shared" ref="AD11:AI11" si="5">AM17</f>
        <v>4.3478260869565216E-2</v>
      </c>
      <c r="AE11" s="707">
        <f t="shared" si="5"/>
        <v>4.3478260869565216E-2</v>
      </c>
      <c r="AF11" s="707">
        <f t="shared" si="5"/>
        <v>0.21739130434782608</v>
      </c>
      <c r="AG11" s="707">
        <f t="shared" si="5"/>
        <v>0.17391304347826086</v>
      </c>
      <c r="AH11" s="707">
        <f t="shared" si="5"/>
        <v>0.17391304347826086</v>
      </c>
      <c r="AI11" s="775">
        <f t="shared" si="5"/>
        <v>0.34782608695652173</v>
      </c>
      <c r="AL11" s="8" t="s">
        <v>541</v>
      </c>
      <c r="AM11" s="98">
        <f t="shared" si="2"/>
        <v>0.1111111111111111</v>
      </c>
      <c r="AN11" s="73">
        <f t="shared" si="2"/>
        <v>0.1111111111111111</v>
      </c>
      <c r="AO11" s="73">
        <f t="shared" si="2"/>
        <v>0.25925925925925924</v>
      </c>
      <c r="AP11" s="73">
        <f t="shared" si="2"/>
        <v>0.14814814814814814</v>
      </c>
      <c r="AQ11" s="73">
        <f t="shared" si="2"/>
        <v>7.407407407407407E-2</v>
      </c>
      <c r="AR11" s="402">
        <f t="shared" si="2"/>
        <v>0.29629629629629628</v>
      </c>
    </row>
    <row r="12" spans="1:44">
      <c r="B12" s="1005"/>
      <c r="C12" s="1005"/>
      <c r="D12" s="1005"/>
      <c r="E12" s="1005"/>
      <c r="F12" s="1005"/>
      <c r="G12" s="1005"/>
      <c r="H12" s="1005"/>
      <c r="I12" s="1005"/>
      <c r="J12" s="1005"/>
      <c r="K12" s="1005"/>
      <c r="L12" s="1005"/>
      <c r="M12" s="1005"/>
      <c r="O12" s="462"/>
      <c r="P12" s="293"/>
      <c r="Q12" s="293"/>
      <c r="R12" s="293"/>
      <c r="S12" s="293"/>
      <c r="T12" s="293"/>
      <c r="U12" s="293"/>
      <c r="V12" s="293"/>
      <c r="W12" s="293"/>
      <c r="X12" s="293"/>
      <c r="Y12" s="293"/>
      <c r="Z12" s="293"/>
      <c r="AA12" s="463"/>
      <c r="AC12" s="575" t="s">
        <v>402</v>
      </c>
      <c r="AD12" s="707">
        <f t="shared" ref="AD12:AI12" si="6">AM16</f>
        <v>9.4972067039106142E-2</v>
      </c>
      <c r="AE12" s="707">
        <f t="shared" si="6"/>
        <v>0.1005586592178771</v>
      </c>
      <c r="AF12" s="707">
        <f t="shared" si="6"/>
        <v>0.18994413407821228</v>
      </c>
      <c r="AG12" s="707">
        <f t="shared" si="6"/>
        <v>0.11173184357541899</v>
      </c>
      <c r="AH12" s="707">
        <f t="shared" si="6"/>
        <v>0.10614525139664804</v>
      </c>
      <c r="AI12" s="775">
        <f t="shared" si="6"/>
        <v>0.39664804469273746</v>
      </c>
      <c r="AL12" s="8" t="s">
        <v>540</v>
      </c>
      <c r="AM12" s="98">
        <f t="shared" si="2"/>
        <v>0.13548387096774195</v>
      </c>
      <c r="AN12" s="73">
        <f t="shared" si="2"/>
        <v>0.22580645161290322</v>
      </c>
      <c r="AO12" s="73">
        <f t="shared" si="2"/>
        <v>0.11612903225806452</v>
      </c>
      <c r="AP12" s="73">
        <f t="shared" si="2"/>
        <v>7.0967741935483872E-2</v>
      </c>
      <c r="AQ12" s="73">
        <f t="shared" si="2"/>
        <v>0.14193548387096774</v>
      </c>
      <c r="AR12" s="402">
        <f t="shared" si="2"/>
        <v>0.30967741935483872</v>
      </c>
    </row>
    <row r="13" spans="1:44" ht="12" customHeight="1">
      <c r="B13" s="1005"/>
      <c r="C13" s="1005"/>
      <c r="D13" s="1005"/>
      <c r="E13" s="1005"/>
      <c r="F13" s="1005"/>
      <c r="G13" s="1005"/>
      <c r="H13" s="1005"/>
      <c r="I13" s="1005"/>
      <c r="J13" s="1005"/>
      <c r="K13" s="1005"/>
      <c r="L13" s="1005"/>
      <c r="M13" s="1005"/>
      <c r="O13" s="464"/>
      <c r="P13" s="465"/>
      <c r="Q13" s="465"/>
      <c r="R13" s="465"/>
      <c r="S13" s="465"/>
      <c r="T13" s="465"/>
      <c r="U13" s="465"/>
      <c r="V13" s="465"/>
      <c r="W13" s="465"/>
      <c r="X13" s="465"/>
      <c r="Y13" s="465"/>
      <c r="Z13" s="465"/>
      <c r="AA13" s="466"/>
      <c r="AC13" s="700" t="s">
        <v>403</v>
      </c>
      <c r="AD13" s="707">
        <f t="shared" ref="AD13:AI13" si="7">AM15</f>
        <v>0.05</v>
      </c>
      <c r="AE13" s="707">
        <f t="shared" si="7"/>
        <v>0.2</v>
      </c>
      <c r="AF13" s="707">
        <f t="shared" si="7"/>
        <v>0.1</v>
      </c>
      <c r="AG13" s="707">
        <f t="shared" si="7"/>
        <v>0.05</v>
      </c>
      <c r="AH13" s="707">
        <f t="shared" si="7"/>
        <v>0.05</v>
      </c>
      <c r="AI13" s="775">
        <f t="shared" si="7"/>
        <v>0.55000000000000004</v>
      </c>
      <c r="AL13" s="8" t="s">
        <v>539</v>
      </c>
      <c r="AM13" s="98">
        <f t="shared" si="2"/>
        <v>0.17073170731707318</v>
      </c>
      <c r="AN13" s="73">
        <f t="shared" si="2"/>
        <v>0.26829268292682928</v>
      </c>
      <c r="AO13" s="73">
        <f t="shared" si="2"/>
        <v>0.17073170731707318</v>
      </c>
      <c r="AP13" s="73">
        <f t="shared" si="2"/>
        <v>0.14634146341463414</v>
      </c>
      <c r="AQ13" s="73">
        <f t="shared" si="2"/>
        <v>4.878048780487805E-2</v>
      </c>
      <c r="AR13" s="402">
        <f t="shared" si="2"/>
        <v>0.1951219512195122</v>
      </c>
    </row>
    <row r="14" spans="1:44">
      <c r="O14" s="293"/>
      <c r="P14" s="293"/>
      <c r="Q14" s="293"/>
      <c r="R14" s="293"/>
      <c r="S14" s="293"/>
      <c r="T14" s="293"/>
      <c r="U14" s="293"/>
      <c r="V14" s="293"/>
      <c r="W14" s="293"/>
      <c r="X14" s="293"/>
      <c r="Y14" s="293"/>
      <c r="Z14" s="293"/>
      <c r="AA14" s="293"/>
      <c r="AC14" s="575" t="s">
        <v>404</v>
      </c>
      <c r="AD14" s="707">
        <f t="shared" ref="AD14:AI14" si="8">AM14</f>
        <v>0.26666666666666666</v>
      </c>
      <c r="AE14" s="707">
        <f t="shared" si="8"/>
        <v>6.6666666666666666E-2</v>
      </c>
      <c r="AF14" s="707">
        <f t="shared" si="8"/>
        <v>6.6666666666666666E-2</v>
      </c>
      <c r="AG14" s="707">
        <f t="shared" si="8"/>
        <v>6.6666666666666666E-2</v>
      </c>
      <c r="AH14" s="707">
        <f t="shared" si="8"/>
        <v>6.6666666666666666E-2</v>
      </c>
      <c r="AI14" s="775">
        <f t="shared" si="8"/>
        <v>0.46666666666666667</v>
      </c>
      <c r="AL14" s="8" t="s">
        <v>544</v>
      </c>
      <c r="AM14" s="98">
        <f t="shared" si="2"/>
        <v>0.26666666666666666</v>
      </c>
      <c r="AN14" s="73">
        <f t="shared" si="2"/>
        <v>6.6666666666666666E-2</v>
      </c>
      <c r="AO14" s="73">
        <f t="shared" si="2"/>
        <v>6.6666666666666666E-2</v>
      </c>
      <c r="AP14" s="73">
        <f t="shared" si="2"/>
        <v>6.6666666666666666E-2</v>
      </c>
      <c r="AQ14" s="73">
        <f t="shared" si="2"/>
        <v>6.6666666666666666E-2</v>
      </c>
      <c r="AR14" s="402">
        <f t="shared" si="2"/>
        <v>0.46666666666666667</v>
      </c>
    </row>
    <row r="15" spans="1:44" ht="10.5" customHeight="1">
      <c r="A15" s="459"/>
      <c r="B15" s="460"/>
      <c r="C15" s="460"/>
      <c r="D15" s="460"/>
      <c r="E15" s="460"/>
      <c r="F15" s="460"/>
      <c r="G15" s="460"/>
      <c r="H15" s="460"/>
      <c r="I15" s="460"/>
      <c r="J15" s="460"/>
      <c r="K15" s="460"/>
      <c r="L15" s="460"/>
      <c r="M15" s="460"/>
      <c r="N15" s="460"/>
      <c r="O15" s="460"/>
      <c r="P15" s="460"/>
      <c r="Q15" s="460"/>
      <c r="R15" s="460"/>
      <c r="S15" s="460"/>
      <c r="T15" s="460"/>
      <c r="U15" s="460"/>
      <c r="V15" s="460"/>
      <c r="W15" s="460"/>
      <c r="X15" s="460"/>
      <c r="Y15" s="460"/>
      <c r="Z15" s="460"/>
      <c r="AA15" s="461"/>
      <c r="AC15" s="700" t="s">
        <v>275</v>
      </c>
      <c r="AD15" s="707">
        <f t="shared" ref="AD15:AI15" si="9">AM13</f>
        <v>0.17073170731707318</v>
      </c>
      <c r="AE15" s="707">
        <f t="shared" si="9"/>
        <v>0.26829268292682928</v>
      </c>
      <c r="AF15" s="707">
        <f t="shared" si="9"/>
        <v>0.17073170731707318</v>
      </c>
      <c r="AG15" s="707">
        <f t="shared" si="9"/>
        <v>0.14634146341463414</v>
      </c>
      <c r="AH15" s="707">
        <f t="shared" si="9"/>
        <v>4.878048780487805E-2</v>
      </c>
      <c r="AI15" s="775">
        <f t="shared" si="9"/>
        <v>0.1951219512195122</v>
      </c>
      <c r="AL15" s="8" t="s">
        <v>538</v>
      </c>
      <c r="AM15" s="98">
        <f t="shared" si="2"/>
        <v>0.05</v>
      </c>
      <c r="AN15" s="73">
        <f t="shared" si="2"/>
        <v>0.2</v>
      </c>
      <c r="AO15" s="73">
        <f t="shared" si="2"/>
        <v>0.1</v>
      </c>
      <c r="AP15" s="73">
        <f t="shared" si="2"/>
        <v>0.05</v>
      </c>
      <c r="AQ15" s="73">
        <f t="shared" si="2"/>
        <v>0.05</v>
      </c>
      <c r="AR15" s="402">
        <f t="shared" si="2"/>
        <v>0.55000000000000004</v>
      </c>
    </row>
    <row r="16" spans="1:44" ht="10.5" customHeight="1">
      <c r="A16" s="462"/>
      <c r="B16" s="293"/>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463"/>
      <c r="AC16" s="575" t="s">
        <v>730</v>
      </c>
      <c r="AD16" s="707">
        <f t="shared" ref="AD16:AI16" si="10">AM12</f>
        <v>0.13548387096774195</v>
      </c>
      <c r="AE16" s="707">
        <f t="shared" si="10"/>
        <v>0.22580645161290322</v>
      </c>
      <c r="AF16" s="707">
        <f t="shared" si="10"/>
        <v>0.11612903225806452</v>
      </c>
      <c r="AG16" s="707">
        <f t="shared" si="10"/>
        <v>7.0967741935483872E-2</v>
      </c>
      <c r="AH16" s="707">
        <f t="shared" si="10"/>
        <v>0.14193548387096774</v>
      </c>
      <c r="AI16" s="775">
        <f t="shared" si="10"/>
        <v>0.30967741935483872</v>
      </c>
      <c r="AL16" s="8" t="s">
        <v>537</v>
      </c>
      <c r="AM16" s="98">
        <f t="shared" si="2"/>
        <v>9.4972067039106142E-2</v>
      </c>
      <c r="AN16" s="73">
        <f t="shared" si="2"/>
        <v>0.1005586592178771</v>
      </c>
      <c r="AO16" s="73">
        <f t="shared" si="2"/>
        <v>0.18994413407821228</v>
      </c>
      <c r="AP16" s="73">
        <f t="shared" si="2"/>
        <v>0.11173184357541899</v>
      </c>
      <c r="AQ16" s="73">
        <f t="shared" si="2"/>
        <v>0.10614525139664804</v>
      </c>
      <c r="AR16" s="402">
        <f t="shared" si="2"/>
        <v>0.39664804469273746</v>
      </c>
    </row>
    <row r="17" spans="1:53" ht="10.5" customHeight="1">
      <c r="A17" s="462"/>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463"/>
      <c r="AC17" s="700" t="s">
        <v>407</v>
      </c>
      <c r="AD17" s="707">
        <f t="shared" ref="AD17:AI17" si="11">AM11</f>
        <v>0.1111111111111111</v>
      </c>
      <c r="AE17" s="707">
        <f t="shared" si="11"/>
        <v>0.1111111111111111</v>
      </c>
      <c r="AF17" s="707">
        <f t="shared" si="11"/>
        <v>0.25925925925925924</v>
      </c>
      <c r="AG17" s="707">
        <f t="shared" si="11"/>
        <v>0.14814814814814814</v>
      </c>
      <c r="AH17" s="707">
        <f t="shared" si="11"/>
        <v>7.407407407407407E-2</v>
      </c>
      <c r="AI17" s="775">
        <f t="shared" si="11"/>
        <v>0.29629629629629628</v>
      </c>
      <c r="AL17" s="8" t="s">
        <v>536</v>
      </c>
      <c r="AM17" s="98">
        <f t="shared" si="2"/>
        <v>4.3478260869565216E-2</v>
      </c>
      <c r="AN17" s="73">
        <f t="shared" si="2"/>
        <v>4.3478260869565216E-2</v>
      </c>
      <c r="AO17" s="73">
        <f t="shared" si="2"/>
        <v>0.21739130434782608</v>
      </c>
      <c r="AP17" s="73">
        <f t="shared" si="2"/>
        <v>0.17391304347826086</v>
      </c>
      <c r="AQ17" s="73">
        <f t="shared" si="2"/>
        <v>0.17391304347826086</v>
      </c>
      <c r="AR17" s="402">
        <f t="shared" si="2"/>
        <v>0.34782608695652173</v>
      </c>
    </row>
    <row r="18" spans="1:53" ht="10.5" customHeight="1">
      <c r="A18" s="462"/>
      <c r="B18" s="293"/>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463"/>
      <c r="AC18" s="575" t="s">
        <v>408</v>
      </c>
      <c r="AD18" s="707">
        <f t="shared" ref="AD18:AI18" si="12">AM10</f>
        <v>3.6764705882352942E-2</v>
      </c>
      <c r="AE18" s="707">
        <f t="shared" si="12"/>
        <v>9.5588235294117641E-2</v>
      </c>
      <c r="AF18" s="707">
        <f t="shared" si="12"/>
        <v>0.15441176470588236</v>
      </c>
      <c r="AG18" s="707">
        <f t="shared" si="12"/>
        <v>0.13970588235294118</v>
      </c>
      <c r="AH18" s="707">
        <f t="shared" si="12"/>
        <v>8.8235294117647065E-2</v>
      </c>
      <c r="AI18" s="775">
        <f t="shared" si="12"/>
        <v>0.48529411764705882</v>
      </c>
      <c r="AL18" s="8" t="s">
        <v>535</v>
      </c>
      <c r="AM18" s="98">
        <f t="shared" si="2"/>
        <v>0</v>
      </c>
      <c r="AN18" s="73">
        <f t="shared" si="2"/>
        <v>0</v>
      </c>
      <c r="AO18" s="73">
        <f t="shared" si="2"/>
        <v>0</v>
      </c>
      <c r="AP18" s="73">
        <f t="shared" si="2"/>
        <v>0.18181818181818182</v>
      </c>
      <c r="AQ18" s="73">
        <f t="shared" si="2"/>
        <v>0.18181818181818182</v>
      </c>
      <c r="AR18" s="402">
        <f t="shared" si="2"/>
        <v>0.63636363636363635</v>
      </c>
    </row>
    <row r="19" spans="1:53" ht="10.5" customHeight="1">
      <c r="A19" s="462"/>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463"/>
      <c r="AC19" s="700" t="s">
        <v>409</v>
      </c>
      <c r="AD19" s="775">
        <f t="shared" ref="AD19:AI19" si="13">AM9</f>
        <v>8.6330935251798566E-2</v>
      </c>
      <c r="AE19" s="775">
        <f t="shared" si="13"/>
        <v>6.4748201438848921E-2</v>
      </c>
      <c r="AF19" s="775">
        <f t="shared" si="13"/>
        <v>0.17266187050359713</v>
      </c>
      <c r="AG19" s="775">
        <f t="shared" si="13"/>
        <v>0.12949640287769784</v>
      </c>
      <c r="AH19" s="775">
        <f t="shared" si="13"/>
        <v>0.14388489208633093</v>
      </c>
      <c r="AI19" s="775">
        <f t="shared" si="13"/>
        <v>0.40287769784172661</v>
      </c>
      <c r="AL19" s="17" t="s">
        <v>545</v>
      </c>
      <c r="AM19" s="98">
        <f t="shared" si="2"/>
        <v>1.9230769230769232E-2</v>
      </c>
      <c r="AN19" s="73">
        <f t="shared" si="2"/>
        <v>0.12820512820512819</v>
      </c>
      <c r="AO19" s="73">
        <f t="shared" si="2"/>
        <v>0.21153846153846154</v>
      </c>
      <c r="AP19" s="73">
        <f t="shared" si="2"/>
        <v>0.10256410256410256</v>
      </c>
      <c r="AQ19" s="73">
        <f t="shared" si="2"/>
        <v>0.12820512820512819</v>
      </c>
      <c r="AR19" s="402">
        <f t="shared" si="2"/>
        <v>0.41025641025641024</v>
      </c>
    </row>
    <row r="20" spans="1:53" ht="11.25" customHeight="1" thickBot="1">
      <c r="A20" s="462"/>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463"/>
      <c r="AC20" s="575" t="s">
        <v>23</v>
      </c>
      <c r="AD20" s="698" t="e">
        <f t="shared" ref="AD20:AI20" si="14">AM8</f>
        <v>#DIV/0!</v>
      </c>
      <c r="AE20" s="698" t="e">
        <f t="shared" si="14"/>
        <v>#DIV/0!</v>
      </c>
      <c r="AF20" s="698" t="e">
        <f t="shared" si="14"/>
        <v>#DIV/0!</v>
      </c>
      <c r="AG20" s="698" t="e">
        <f t="shared" si="14"/>
        <v>#DIV/0!</v>
      </c>
      <c r="AH20" s="698" t="e">
        <f t="shared" si="14"/>
        <v>#DIV/0!</v>
      </c>
      <c r="AI20" s="698" t="e">
        <f t="shared" si="14"/>
        <v>#DIV/0!</v>
      </c>
      <c r="AL20" s="11" t="s">
        <v>546</v>
      </c>
      <c r="AM20" s="57">
        <f t="shared" si="2"/>
        <v>2.7649769585253458E-2</v>
      </c>
      <c r="AN20" s="80">
        <f t="shared" si="2"/>
        <v>6.9124423963133647E-2</v>
      </c>
      <c r="AO20" s="80">
        <f t="shared" si="2"/>
        <v>0.12442396313364056</v>
      </c>
      <c r="AP20" s="80">
        <f t="shared" si="2"/>
        <v>5.0691244239631339E-2</v>
      </c>
      <c r="AQ20" s="80">
        <f t="shared" si="2"/>
        <v>8.294930875576037E-2</v>
      </c>
      <c r="AR20" s="403">
        <f t="shared" si="2"/>
        <v>0.64516129032258063</v>
      </c>
    </row>
    <row r="21" spans="1:53" ht="11.25" customHeight="1" thickBot="1">
      <c r="A21" s="462"/>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463"/>
      <c r="AC21" s="284" t="s">
        <v>187</v>
      </c>
      <c r="AL21" s="284" t="s">
        <v>187</v>
      </c>
    </row>
    <row r="22" spans="1:53" ht="24" customHeight="1" thickBot="1">
      <c r="A22" s="462"/>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463"/>
      <c r="AC22" s="577" t="s">
        <v>8</v>
      </c>
      <c r="AD22" s="591" t="s">
        <v>125</v>
      </c>
      <c r="AE22" s="594" t="s">
        <v>284</v>
      </c>
      <c r="AF22" s="594" t="s">
        <v>285</v>
      </c>
      <c r="AG22" s="594" t="s">
        <v>286</v>
      </c>
      <c r="AH22" s="591" t="s">
        <v>126</v>
      </c>
      <c r="AI22" s="591" t="s">
        <v>23</v>
      </c>
      <c r="AL22" s="33" t="s">
        <v>8</v>
      </c>
      <c r="AM22" s="478" t="s">
        <v>125</v>
      </c>
      <c r="AN22" s="481" t="s">
        <v>226</v>
      </c>
      <c r="AO22" s="481" t="s">
        <v>227</v>
      </c>
      <c r="AP22" s="481" t="s">
        <v>228</v>
      </c>
      <c r="AQ22" s="476" t="s">
        <v>126</v>
      </c>
      <c r="AR22" s="477" t="s">
        <v>23</v>
      </c>
    </row>
    <row r="23" spans="1:53" ht="10.5" customHeight="1">
      <c r="A23" s="462"/>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463"/>
      <c r="AC23" s="579" t="s">
        <v>410</v>
      </c>
      <c r="AD23" s="707">
        <f t="shared" ref="AD23:AI23" si="15">AM28</f>
        <v>7.6555023923444973E-2</v>
      </c>
      <c r="AE23" s="707">
        <f t="shared" si="15"/>
        <v>6.6985645933014357E-2</v>
      </c>
      <c r="AF23" s="707">
        <f t="shared" si="15"/>
        <v>0.11961722488038277</v>
      </c>
      <c r="AG23" s="707">
        <f t="shared" si="15"/>
        <v>5.7416267942583733E-2</v>
      </c>
      <c r="AH23" s="707">
        <f t="shared" si="15"/>
        <v>4.3062200956937802E-2</v>
      </c>
      <c r="AI23" s="698">
        <f t="shared" si="15"/>
        <v>0.63636363636363635</v>
      </c>
      <c r="AL23" s="108" t="s">
        <v>553</v>
      </c>
      <c r="AM23" s="92">
        <f t="shared" ref="AM23:AR28" si="16">+AM51/$AS51</f>
        <v>0</v>
      </c>
      <c r="AN23" s="400">
        <f t="shared" si="16"/>
        <v>6.25E-2</v>
      </c>
      <c r="AO23" s="400">
        <f t="shared" si="16"/>
        <v>0.1875</v>
      </c>
      <c r="AP23" s="400">
        <f t="shared" si="16"/>
        <v>0.1875</v>
      </c>
      <c r="AQ23" s="400">
        <f t="shared" si="16"/>
        <v>0.1875</v>
      </c>
      <c r="AR23" s="401">
        <f t="shared" si="16"/>
        <v>0.375</v>
      </c>
    </row>
    <row r="24" spans="1:53" ht="10.5" customHeight="1">
      <c r="A24" s="462"/>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463"/>
      <c r="AC24" s="579" t="s">
        <v>411</v>
      </c>
      <c r="AD24" s="707">
        <f t="shared" ref="AD24:AI24" si="17">AM27</f>
        <v>9.7989949748743713E-2</v>
      </c>
      <c r="AE24" s="707">
        <f t="shared" si="17"/>
        <v>0.11557788944723618</v>
      </c>
      <c r="AF24" s="707">
        <f t="shared" si="17"/>
        <v>0.12562814070351758</v>
      </c>
      <c r="AG24" s="707">
        <f t="shared" si="17"/>
        <v>0.10050251256281408</v>
      </c>
      <c r="AH24" s="707">
        <f t="shared" si="17"/>
        <v>7.5376884422110546E-2</v>
      </c>
      <c r="AI24" s="698">
        <f t="shared" si="17"/>
        <v>0.48492462311557788</v>
      </c>
      <c r="AL24" s="110" t="s">
        <v>427</v>
      </c>
      <c r="AM24" s="98">
        <f t="shared" si="16"/>
        <v>0</v>
      </c>
      <c r="AN24" s="73">
        <f t="shared" si="16"/>
        <v>7.407407407407407E-2</v>
      </c>
      <c r="AO24" s="73">
        <f t="shared" si="16"/>
        <v>0.18518518518518517</v>
      </c>
      <c r="AP24" s="73">
        <f t="shared" si="16"/>
        <v>0.14814814814814814</v>
      </c>
      <c r="AQ24" s="73">
        <f t="shared" si="16"/>
        <v>0.25925925925925924</v>
      </c>
      <c r="AR24" s="402">
        <f t="shared" si="16"/>
        <v>0.33333333333333331</v>
      </c>
    </row>
    <row r="25" spans="1:53" ht="10.5" customHeight="1">
      <c r="A25" s="462"/>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463"/>
      <c r="AC25" s="579" t="s">
        <v>412</v>
      </c>
      <c r="AD25" s="707">
        <f t="shared" ref="AD25:AI25" si="18">AM26</f>
        <v>5.7142857142857141E-2</v>
      </c>
      <c r="AE25" s="707">
        <f t="shared" si="18"/>
        <v>0.12987012987012986</v>
      </c>
      <c r="AF25" s="707">
        <f t="shared" si="18"/>
        <v>0.21038961038961038</v>
      </c>
      <c r="AG25" s="707">
        <f t="shared" si="18"/>
        <v>9.350649350649351E-2</v>
      </c>
      <c r="AH25" s="707">
        <f t="shared" si="18"/>
        <v>0.15324675324675324</v>
      </c>
      <c r="AI25" s="698">
        <f t="shared" si="18"/>
        <v>0.35584415584415585</v>
      </c>
      <c r="AL25" s="110" t="s">
        <v>428</v>
      </c>
      <c r="AM25" s="98">
        <f t="shared" si="16"/>
        <v>3.5714285714285712E-2</v>
      </c>
      <c r="AN25" s="73">
        <f t="shared" si="16"/>
        <v>0.20238095238095238</v>
      </c>
      <c r="AO25" s="73">
        <f t="shared" si="16"/>
        <v>0.17857142857142858</v>
      </c>
      <c r="AP25" s="73">
        <f t="shared" si="16"/>
        <v>0.21428571428571427</v>
      </c>
      <c r="AQ25" s="73">
        <f t="shared" si="16"/>
        <v>0.17857142857142858</v>
      </c>
      <c r="AR25" s="402">
        <f t="shared" si="16"/>
        <v>0.19047619047619047</v>
      </c>
    </row>
    <row r="26" spans="1:53" ht="10.5" customHeight="1">
      <c r="A26" s="462"/>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463"/>
      <c r="AC26" s="579" t="s">
        <v>413</v>
      </c>
      <c r="AD26" s="707">
        <f t="shared" ref="AD26:AI26" si="19">AM25</f>
        <v>3.5714285714285712E-2</v>
      </c>
      <c r="AE26" s="707">
        <f t="shared" si="19"/>
        <v>0.20238095238095238</v>
      </c>
      <c r="AF26" s="707">
        <f t="shared" si="19"/>
        <v>0.17857142857142858</v>
      </c>
      <c r="AG26" s="707">
        <f t="shared" si="19"/>
        <v>0.21428571428571427</v>
      </c>
      <c r="AH26" s="707">
        <f t="shared" si="19"/>
        <v>0.17857142857142858</v>
      </c>
      <c r="AI26" s="698">
        <f t="shared" si="19"/>
        <v>0.19047619047619047</v>
      </c>
      <c r="AL26" s="110" t="s">
        <v>429</v>
      </c>
      <c r="AM26" s="98">
        <f t="shared" si="16"/>
        <v>5.7142857142857141E-2</v>
      </c>
      <c r="AN26" s="73">
        <f t="shared" si="16"/>
        <v>0.12987012987012986</v>
      </c>
      <c r="AO26" s="73">
        <f t="shared" si="16"/>
        <v>0.21038961038961038</v>
      </c>
      <c r="AP26" s="73">
        <f t="shared" si="16"/>
        <v>9.350649350649351E-2</v>
      </c>
      <c r="AQ26" s="73">
        <f t="shared" si="16"/>
        <v>0.15324675324675324</v>
      </c>
      <c r="AR26" s="402">
        <f t="shared" si="16"/>
        <v>0.35584415584415585</v>
      </c>
    </row>
    <row r="27" spans="1:53" ht="10.5" customHeight="1">
      <c r="A27" s="462"/>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463"/>
      <c r="AC27" s="579" t="s">
        <v>414</v>
      </c>
      <c r="AD27" s="707">
        <f t="shared" ref="AD27:AI27" si="20">AM24</f>
        <v>0</v>
      </c>
      <c r="AE27" s="707">
        <f t="shared" si="20"/>
        <v>7.407407407407407E-2</v>
      </c>
      <c r="AF27" s="707">
        <f t="shared" si="20"/>
        <v>0.18518518518518517</v>
      </c>
      <c r="AG27" s="707">
        <f t="shared" si="20"/>
        <v>0.14814814814814814</v>
      </c>
      <c r="AH27" s="707">
        <f t="shared" si="20"/>
        <v>0.25925925925925924</v>
      </c>
      <c r="AI27" s="698">
        <f t="shared" si="20"/>
        <v>0.33333333333333331</v>
      </c>
      <c r="AL27" s="110" t="s">
        <v>430</v>
      </c>
      <c r="AM27" s="98">
        <f t="shared" si="16"/>
        <v>9.7989949748743713E-2</v>
      </c>
      <c r="AN27" s="73">
        <f t="shared" si="16"/>
        <v>0.11557788944723618</v>
      </c>
      <c r="AO27" s="73">
        <f t="shared" si="16"/>
        <v>0.12562814070351758</v>
      </c>
      <c r="AP27" s="73">
        <f t="shared" si="16"/>
        <v>0.10050251256281408</v>
      </c>
      <c r="AQ27" s="73">
        <f t="shared" si="16"/>
        <v>7.5376884422110546E-2</v>
      </c>
      <c r="AR27" s="402">
        <f t="shared" si="16"/>
        <v>0.48492462311557788</v>
      </c>
    </row>
    <row r="28" spans="1:53" ht="10.199999999999999" thickBot="1">
      <c r="A28" s="462"/>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463"/>
      <c r="AC28" s="579" t="s">
        <v>415</v>
      </c>
      <c r="AD28" s="707">
        <f t="shared" ref="AD28:AI28" si="21">AM23</f>
        <v>0</v>
      </c>
      <c r="AE28" s="707">
        <f t="shared" si="21"/>
        <v>6.25E-2</v>
      </c>
      <c r="AF28" s="707">
        <f t="shared" si="21"/>
        <v>0.1875</v>
      </c>
      <c r="AG28" s="707">
        <f t="shared" si="21"/>
        <v>0.1875</v>
      </c>
      <c r="AH28" s="707">
        <f t="shared" si="21"/>
        <v>0.1875</v>
      </c>
      <c r="AI28" s="698">
        <f t="shared" si="21"/>
        <v>0.375</v>
      </c>
      <c r="AL28" s="131" t="s">
        <v>431</v>
      </c>
      <c r="AM28" s="57">
        <f t="shared" si="16"/>
        <v>7.6555023923444973E-2</v>
      </c>
      <c r="AN28" s="80">
        <f t="shared" si="16"/>
        <v>6.6985645933014357E-2</v>
      </c>
      <c r="AO28" s="80">
        <f t="shared" si="16"/>
        <v>0.11961722488038277</v>
      </c>
      <c r="AP28" s="80">
        <f t="shared" si="16"/>
        <v>5.7416267942583733E-2</v>
      </c>
      <c r="AQ28" s="80">
        <f t="shared" si="16"/>
        <v>4.3062200956937802E-2</v>
      </c>
      <c r="AR28" s="403">
        <f t="shared" si="16"/>
        <v>0.63636363636363635</v>
      </c>
    </row>
    <row r="29" spans="1:53">
      <c r="A29" s="462"/>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463"/>
      <c r="AC29" s="399"/>
      <c r="AD29" s="399"/>
      <c r="AE29" s="399"/>
      <c r="AF29" s="399"/>
      <c r="AG29" s="399"/>
      <c r="AH29" s="399"/>
      <c r="AI29" s="399"/>
      <c r="AL29" s="399"/>
      <c r="AM29" s="399"/>
      <c r="AN29" s="399"/>
      <c r="AO29" s="399"/>
      <c r="AP29" s="399"/>
      <c r="AQ29" s="399"/>
      <c r="AR29" s="399"/>
    </row>
    <row r="30" spans="1:53" ht="10.199999999999999" thickBot="1">
      <c r="A30" s="462"/>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463"/>
      <c r="AC30" s="284" t="s">
        <v>188</v>
      </c>
      <c r="AL30" s="284" t="s">
        <v>188</v>
      </c>
      <c r="AU30" s="314"/>
      <c r="AV30" s="314"/>
      <c r="AW30" s="314"/>
      <c r="AX30" s="314"/>
      <c r="AY30" s="314"/>
      <c r="AZ30" s="314"/>
      <c r="BA30" s="314"/>
    </row>
    <row r="31" spans="1:53" ht="19.8" thickBot="1">
      <c r="A31" s="462"/>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463"/>
      <c r="AC31" s="577"/>
      <c r="AD31" s="591" t="s">
        <v>125</v>
      </c>
      <c r="AE31" s="594" t="s">
        <v>287</v>
      </c>
      <c r="AF31" s="594" t="s">
        <v>288</v>
      </c>
      <c r="AG31" s="594" t="s">
        <v>289</v>
      </c>
      <c r="AH31" s="591" t="s">
        <v>126</v>
      </c>
      <c r="AI31" s="591" t="s">
        <v>23</v>
      </c>
      <c r="AJ31" s="591" t="s">
        <v>554</v>
      </c>
      <c r="AL31" s="33"/>
      <c r="AM31" s="478" t="s">
        <v>125</v>
      </c>
      <c r="AN31" s="481" t="s">
        <v>226</v>
      </c>
      <c r="AO31" s="481" t="s">
        <v>227</v>
      </c>
      <c r="AP31" s="481" t="s">
        <v>228</v>
      </c>
      <c r="AQ31" s="476" t="s">
        <v>126</v>
      </c>
      <c r="AR31" s="477" t="s">
        <v>23</v>
      </c>
      <c r="AS31" s="397" t="s">
        <v>554</v>
      </c>
    </row>
    <row r="32" spans="1:53" ht="10.199999999999999" thickBot="1">
      <c r="A32" s="462"/>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463"/>
      <c r="AC32" s="591" t="s">
        <v>556</v>
      </c>
      <c r="AD32" s="721">
        <f>AM32</f>
        <v>80</v>
      </c>
      <c r="AE32" s="721">
        <f t="shared" ref="AE32:AJ32" si="22">AN32</f>
        <v>130</v>
      </c>
      <c r="AF32" s="721">
        <f t="shared" si="22"/>
        <v>179</v>
      </c>
      <c r="AG32" s="721">
        <f t="shared" si="22"/>
        <v>113</v>
      </c>
      <c r="AH32" s="721">
        <f t="shared" si="22"/>
        <v>123</v>
      </c>
      <c r="AI32" s="721">
        <f t="shared" si="22"/>
        <v>494</v>
      </c>
      <c r="AJ32" s="721">
        <f t="shared" si="22"/>
        <v>1119</v>
      </c>
      <c r="AL32" s="298" t="s">
        <v>556</v>
      </c>
      <c r="AM32" s="288">
        <f>+AM48</f>
        <v>80</v>
      </c>
      <c r="AN32" s="318">
        <f t="shared" ref="AN32:AS32" si="23">+AN48</f>
        <v>130</v>
      </c>
      <c r="AO32" s="318">
        <f t="shared" si="23"/>
        <v>179</v>
      </c>
      <c r="AP32" s="318">
        <f t="shared" si="23"/>
        <v>113</v>
      </c>
      <c r="AQ32" s="318">
        <f t="shared" si="23"/>
        <v>123</v>
      </c>
      <c r="AR32" s="330">
        <f t="shared" si="23"/>
        <v>494</v>
      </c>
      <c r="AS32" s="310">
        <f t="shared" si="23"/>
        <v>1119</v>
      </c>
    </row>
    <row r="33" spans="1:45" ht="10.199999999999999" thickBot="1">
      <c r="A33" s="462"/>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463"/>
      <c r="AC33" s="284" t="s">
        <v>189</v>
      </c>
      <c r="AL33" s="284" t="s">
        <v>189</v>
      </c>
    </row>
    <row r="34" spans="1:45" ht="19.8" thickBot="1">
      <c r="A34" s="462"/>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463"/>
      <c r="AC34" s="577" t="s">
        <v>548</v>
      </c>
      <c r="AD34" s="591" t="s">
        <v>125</v>
      </c>
      <c r="AE34" s="594" t="s">
        <v>281</v>
      </c>
      <c r="AF34" s="594" t="s">
        <v>282</v>
      </c>
      <c r="AG34" s="594" t="s">
        <v>283</v>
      </c>
      <c r="AH34" s="591" t="s">
        <v>126</v>
      </c>
      <c r="AI34" s="591" t="s">
        <v>23</v>
      </c>
      <c r="AJ34" s="591" t="s">
        <v>554</v>
      </c>
      <c r="AL34" s="33" t="s">
        <v>548</v>
      </c>
      <c r="AM34" s="478" t="s">
        <v>125</v>
      </c>
      <c r="AN34" s="481" t="s">
        <v>226</v>
      </c>
      <c r="AO34" s="481" t="s">
        <v>227</v>
      </c>
      <c r="AP34" s="481" t="s">
        <v>228</v>
      </c>
      <c r="AQ34" s="476" t="s">
        <v>126</v>
      </c>
      <c r="AR34" s="477" t="s">
        <v>23</v>
      </c>
      <c r="AS34" s="397" t="s">
        <v>554</v>
      </c>
    </row>
    <row r="35" spans="1:45">
      <c r="A35" s="462"/>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463"/>
      <c r="AC35" s="575" t="s">
        <v>398</v>
      </c>
      <c r="AD35" s="721">
        <f>AM47</f>
        <v>6</v>
      </c>
      <c r="AE35" s="721">
        <f t="shared" ref="AE35:AJ35" si="24">AN47</f>
        <v>15</v>
      </c>
      <c r="AF35" s="721">
        <f t="shared" si="24"/>
        <v>27</v>
      </c>
      <c r="AG35" s="721">
        <f t="shared" si="24"/>
        <v>11</v>
      </c>
      <c r="AH35" s="721">
        <f t="shared" si="24"/>
        <v>18</v>
      </c>
      <c r="AI35" s="721">
        <f t="shared" si="24"/>
        <v>140</v>
      </c>
      <c r="AJ35" s="721">
        <f t="shared" si="24"/>
        <v>217</v>
      </c>
      <c r="AL35" s="149" t="s">
        <v>555</v>
      </c>
      <c r="AM35" s="328">
        <f>+集計・資料①!O6</f>
        <v>0</v>
      </c>
      <c r="AN35" s="315">
        <f>+集計・資料①!P6</f>
        <v>0</v>
      </c>
      <c r="AO35" s="315">
        <f>+集計・資料①!Q6</f>
        <v>0</v>
      </c>
      <c r="AP35" s="315">
        <f>+集計・資料①!R6</f>
        <v>0</v>
      </c>
      <c r="AQ35" s="315">
        <f>+集計・資料①!S6</f>
        <v>0</v>
      </c>
      <c r="AR35" s="392">
        <f>+集計・資料①!T6</f>
        <v>0</v>
      </c>
      <c r="AS35" s="329">
        <f>+SUM(AM35:AR35)</f>
        <v>0</v>
      </c>
    </row>
    <row r="36" spans="1:45">
      <c r="A36" s="462"/>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463"/>
      <c r="AC36" s="700" t="s">
        <v>399</v>
      </c>
      <c r="AD36" s="721">
        <f>AM46</f>
        <v>3</v>
      </c>
      <c r="AE36" s="721">
        <f t="shared" ref="AE36:AJ36" si="25">AN46</f>
        <v>20</v>
      </c>
      <c r="AF36" s="721">
        <f t="shared" si="25"/>
        <v>33</v>
      </c>
      <c r="AG36" s="721">
        <f t="shared" si="25"/>
        <v>16</v>
      </c>
      <c r="AH36" s="721">
        <f t="shared" si="25"/>
        <v>20</v>
      </c>
      <c r="AI36" s="721">
        <f t="shared" si="25"/>
        <v>64</v>
      </c>
      <c r="AJ36" s="721">
        <f t="shared" si="25"/>
        <v>156</v>
      </c>
      <c r="AL36" s="19" t="s">
        <v>542</v>
      </c>
      <c r="AM36" s="328">
        <f>+集計・資料①!O8</f>
        <v>12</v>
      </c>
      <c r="AN36" s="315">
        <f>+集計・資料①!P8</f>
        <v>9</v>
      </c>
      <c r="AO36" s="315">
        <f>+集計・資料①!Q8</f>
        <v>24</v>
      </c>
      <c r="AP36" s="315">
        <f>+集計・資料①!R8</f>
        <v>18</v>
      </c>
      <c r="AQ36" s="315">
        <f>+集計・資料①!S8</f>
        <v>20</v>
      </c>
      <c r="AR36" s="392">
        <f>+集計・資料①!T8</f>
        <v>56</v>
      </c>
      <c r="AS36" s="312">
        <f t="shared" ref="AS36:AS48" si="26">+SUM(AM36:AR36)</f>
        <v>139</v>
      </c>
    </row>
    <row r="37" spans="1:45">
      <c r="A37" s="462"/>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463"/>
      <c r="AC37" s="575" t="s">
        <v>400</v>
      </c>
      <c r="AD37" s="721">
        <f>AM45</f>
        <v>0</v>
      </c>
      <c r="AE37" s="721">
        <f t="shared" ref="AE37:AJ37" si="27">AN45</f>
        <v>0</v>
      </c>
      <c r="AF37" s="721">
        <f t="shared" si="27"/>
        <v>0</v>
      </c>
      <c r="AG37" s="721">
        <f t="shared" si="27"/>
        <v>2</v>
      </c>
      <c r="AH37" s="721">
        <f t="shared" si="27"/>
        <v>2</v>
      </c>
      <c r="AI37" s="721">
        <f t="shared" si="27"/>
        <v>7</v>
      </c>
      <c r="AJ37" s="721">
        <f t="shared" si="27"/>
        <v>11</v>
      </c>
      <c r="AL37" s="19" t="s">
        <v>543</v>
      </c>
      <c r="AM37" s="328">
        <f>+集計・資料①!O10</f>
        <v>5</v>
      </c>
      <c r="AN37" s="315">
        <f>+集計・資料①!P10</f>
        <v>13</v>
      </c>
      <c r="AO37" s="315">
        <f>+集計・資料①!Q10</f>
        <v>21</v>
      </c>
      <c r="AP37" s="315">
        <f>+集計・資料①!R10</f>
        <v>19</v>
      </c>
      <c r="AQ37" s="315">
        <f>+集計・資料①!S10</f>
        <v>12</v>
      </c>
      <c r="AR37" s="392">
        <f>+集計・資料①!T10</f>
        <v>66</v>
      </c>
      <c r="AS37" s="312">
        <f t="shared" si="26"/>
        <v>136</v>
      </c>
    </row>
    <row r="38" spans="1:45">
      <c r="A38" s="462"/>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463"/>
      <c r="AC38" s="700" t="s">
        <v>401</v>
      </c>
      <c r="AD38" s="721">
        <f>AM44</f>
        <v>1</v>
      </c>
      <c r="AE38" s="721">
        <f t="shared" ref="AE38:AJ38" si="28">AN44</f>
        <v>1</v>
      </c>
      <c r="AF38" s="721">
        <f t="shared" si="28"/>
        <v>5</v>
      </c>
      <c r="AG38" s="721">
        <f t="shared" si="28"/>
        <v>4</v>
      </c>
      <c r="AH38" s="721">
        <f t="shared" si="28"/>
        <v>4</v>
      </c>
      <c r="AI38" s="721">
        <f t="shared" si="28"/>
        <v>8</v>
      </c>
      <c r="AJ38" s="721">
        <f t="shared" si="28"/>
        <v>23</v>
      </c>
      <c r="AL38" s="19" t="s">
        <v>541</v>
      </c>
      <c r="AM38" s="328">
        <f>+集計・資料①!O12</f>
        <v>3</v>
      </c>
      <c r="AN38" s="315">
        <f>+集計・資料①!P12</f>
        <v>3</v>
      </c>
      <c r="AO38" s="315">
        <f>+集計・資料①!Q12</f>
        <v>7</v>
      </c>
      <c r="AP38" s="315">
        <f>+集計・資料①!R12</f>
        <v>4</v>
      </c>
      <c r="AQ38" s="315">
        <f>+集計・資料①!S12</f>
        <v>2</v>
      </c>
      <c r="AR38" s="392">
        <f>+集計・資料①!T12</f>
        <v>8</v>
      </c>
      <c r="AS38" s="312">
        <f t="shared" si="26"/>
        <v>27</v>
      </c>
    </row>
    <row r="39" spans="1:45">
      <c r="A39" s="462"/>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463"/>
      <c r="AC39" s="575" t="s">
        <v>402</v>
      </c>
      <c r="AD39" s="721">
        <f>AM43</f>
        <v>17</v>
      </c>
      <c r="AE39" s="721">
        <f t="shared" ref="AE39:AJ39" si="29">AN43</f>
        <v>18</v>
      </c>
      <c r="AF39" s="721">
        <f t="shared" si="29"/>
        <v>34</v>
      </c>
      <c r="AG39" s="721">
        <f t="shared" si="29"/>
        <v>20</v>
      </c>
      <c r="AH39" s="721">
        <f t="shared" si="29"/>
        <v>19</v>
      </c>
      <c r="AI39" s="721">
        <f t="shared" si="29"/>
        <v>71</v>
      </c>
      <c r="AJ39" s="721">
        <f t="shared" si="29"/>
        <v>179</v>
      </c>
      <c r="AL39" s="19" t="s">
        <v>540</v>
      </c>
      <c r="AM39" s="328">
        <f>+集計・資料①!O14</f>
        <v>21</v>
      </c>
      <c r="AN39" s="315">
        <f>+集計・資料①!P14</f>
        <v>35</v>
      </c>
      <c r="AO39" s="315">
        <f>+集計・資料①!Q14</f>
        <v>18</v>
      </c>
      <c r="AP39" s="315">
        <f>+集計・資料①!R14</f>
        <v>11</v>
      </c>
      <c r="AQ39" s="315">
        <f>+集計・資料①!S14</f>
        <v>22</v>
      </c>
      <c r="AR39" s="392">
        <f>+集計・資料①!T14</f>
        <v>48</v>
      </c>
      <c r="AS39" s="312">
        <f t="shared" si="26"/>
        <v>155</v>
      </c>
    </row>
    <row r="40" spans="1:45">
      <c r="A40" s="462"/>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463"/>
      <c r="AC40" s="700" t="s">
        <v>403</v>
      </c>
      <c r="AD40" s="721">
        <f>AM42</f>
        <v>1</v>
      </c>
      <c r="AE40" s="721">
        <f t="shared" ref="AE40:AJ40" si="30">AN42</f>
        <v>4</v>
      </c>
      <c r="AF40" s="721">
        <f t="shared" si="30"/>
        <v>2</v>
      </c>
      <c r="AG40" s="721">
        <f t="shared" si="30"/>
        <v>1</v>
      </c>
      <c r="AH40" s="721">
        <f t="shared" si="30"/>
        <v>1</v>
      </c>
      <c r="AI40" s="721">
        <f t="shared" si="30"/>
        <v>11</v>
      </c>
      <c r="AJ40" s="721">
        <f t="shared" si="30"/>
        <v>20</v>
      </c>
      <c r="AL40" s="19" t="s">
        <v>539</v>
      </c>
      <c r="AM40" s="328">
        <f>+集計・資料①!O16</f>
        <v>7</v>
      </c>
      <c r="AN40" s="315">
        <f>+集計・資料①!P16</f>
        <v>11</v>
      </c>
      <c r="AO40" s="315">
        <f>+集計・資料①!Q16</f>
        <v>7</v>
      </c>
      <c r="AP40" s="315">
        <f>+集計・資料①!R16</f>
        <v>6</v>
      </c>
      <c r="AQ40" s="315">
        <f>+集計・資料①!S16</f>
        <v>2</v>
      </c>
      <c r="AR40" s="392">
        <f>+集計・資料①!T16</f>
        <v>8</v>
      </c>
      <c r="AS40" s="312">
        <f t="shared" si="26"/>
        <v>41</v>
      </c>
    </row>
    <row r="41" spans="1:45">
      <c r="A41" s="462"/>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463"/>
      <c r="AC41" s="575" t="s">
        <v>404</v>
      </c>
      <c r="AD41" s="721">
        <f>AM41</f>
        <v>4</v>
      </c>
      <c r="AE41" s="721">
        <f t="shared" ref="AE41:AJ41" si="31">AN41</f>
        <v>1</v>
      </c>
      <c r="AF41" s="721">
        <f t="shared" si="31"/>
        <v>1</v>
      </c>
      <c r="AG41" s="721">
        <f t="shared" si="31"/>
        <v>1</v>
      </c>
      <c r="AH41" s="721">
        <f t="shared" si="31"/>
        <v>1</v>
      </c>
      <c r="AI41" s="721">
        <f t="shared" si="31"/>
        <v>7</v>
      </c>
      <c r="AJ41" s="721">
        <f t="shared" si="31"/>
        <v>15</v>
      </c>
      <c r="AL41" s="19" t="s">
        <v>544</v>
      </c>
      <c r="AM41" s="328">
        <f>+集計・資料①!O18</f>
        <v>4</v>
      </c>
      <c r="AN41" s="315">
        <f>+集計・資料①!P18</f>
        <v>1</v>
      </c>
      <c r="AO41" s="315">
        <f>+集計・資料①!Q18</f>
        <v>1</v>
      </c>
      <c r="AP41" s="315">
        <f>+集計・資料①!R18</f>
        <v>1</v>
      </c>
      <c r="AQ41" s="315">
        <f>+集計・資料①!S18</f>
        <v>1</v>
      </c>
      <c r="AR41" s="392">
        <f>+集計・資料①!T18</f>
        <v>7</v>
      </c>
      <c r="AS41" s="312">
        <f t="shared" si="26"/>
        <v>15</v>
      </c>
    </row>
    <row r="42" spans="1:45">
      <c r="A42" s="462"/>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463"/>
      <c r="AC42" s="700" t="s">
        <v>405</v>
      </c>
      <c r="AD42" s="721">
        <f>AM40</f>
        <v>7</v>
      </c>
      <c r="AE42" s="721">
        <f t="shared" ref="AE42:AJ42" si="32">AN40</f>
        <v>11</v>
      </c>
      <c r="AF42" s="721">
        <f t="shared" si="32"/>
        <v>7</v>
      </c>
      <c r="AG42" s="721">
        <f t="shared" si="32"/>
        <v>6</v>
      </c>
      <c r="AH42" s="721">
        <f t="shared" si="32"/>
        <v>2</v>
      </c>
      <c r="AI42" s="721">
        <f t="shared" si="32"/>
        <v>8</v>
      </c>
      <c r="AJ42" s="721">
        <f t="shared" si="32"/>
        <v>41</v>
      </c>
      <c r="AL42" s="19" t="s">
        <v>538</v>
      </c>
      <c r="AM42" s="328">
        <f>+集計・資料①!O20</f>
        <v>1</v>
      </c>
      <c r="AN42" s="315">
        <f>+集計・資料①!P20</f>
        <v>4</v>
      </c>
      <c r="AO42" s="315">
        <f>+集計・資料①!Q20</f>
        <v>2</v>
      </c>
      <c r="AP42" s="315">
        <f>+集計・資料①!R20</f>
        <v>1</v>
      </c>
      <c r="AQ42" s="315">
        <f>+集計・資料①!S20</f>
        <v>1</v>
      </c>
      <c r="AR42" s="392">
        <f>+集計・資料①!T20</f>
        <v>11</v>
      </c>
      <c r="AS42" s="312">
        <f t="shared" si="26"/>
        <v>20</v>
      </c>
    </row>
    <row r="43" spans="1:45">
      <c r="A43" s="462"/>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463"/>
      <c r="AC43" s="575" t="s">
        <v>406</v>
      </c>
      <c r="AD43" s="721">
        <f>AM39</f>
        <v>21</v>
      </c>
      <c r="AE43" s="721">
        <f t="shared" ref="AE43:AJ43" si="33">AN39</f>
        <v>35</v>
      </c>
      <c r="AF43" s="721">
        <f t="shared" si="33"/>
        <v>18</v>
      </c>
      <c r="AG43" s="721">
        <f t="shared" si="33"/>
        <v>11</v>
      </c>
      <c r="AH43" s="721">
        <f t="shared" si="33"/>
        <v>22</v>
      </c>
      <c r="AI43" s="721">
        <f t="shared" si="33"/>
        <v>48</v>
      </c>
      <c r="AJ43" s="721">
        <f t="shared" si="33"/>
        <v>155</v>
      </c>
      <c r="AL43" s="19" t="s">
        <v>537</v>
      </c>
      <c r="AM43" s="328">
        <f>+集計・資料①!O22</f>
        <v>17</v>
      </c>
      <c r="AN43" s="315">
        <f>+集計・資料①!P22</f>
        <v>18</v>
      </c>
      <c r="AO43" s="315">
        <f>+集計・資料①!Q22</f>
        <v>34</v>
      </c>
      <c r="AP43" s="315">
        <f>+集計・資料①!R22</f>
        <v>20</v>
      </c>
      <c r="AQ43" s="315">
        <f>+集計・資料①!S22</f>
        <v>19</v>
      </c>
      <c r="AR43" s="392">
        <f>+集計・資料①!T22</f>
        <v>71</v>
      </c>
      <c r="AS43" s="312">
        <f t="shared" si="26"/>
        <v>179</v>
      </c>
    </row>
    <row r="44" spans="1:45">
      <c r="A44" s="462"/>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463"/>
      <c r="AC44" s="700" t="s">
        <v>407</v>
      </c>
      <c r="AD44" s="721">
        <f>AM38</f>
        <v>3</v>
      </c>
      <c r="AE44" s="721">
        <f t="shared" ref="AE44:AJ44" si="34">AN38</f>
        <v>3</v>
      </c>
      <c r="AF44" s="721">
        <f t="shared" si="34"/>
        <v>7</v>
      </c>
      <c r="AG44" s="721">
        <f t="shared" si="34"/>
        <v>4</v>
      </c>
      <c r="AH44" s="721">
        <f t="shared" si="34"/>
        <v>2</v>
      </c>
      <c r="AI44" s="721">
        <f t="shared" si="34"/>
        <v>8</v>
      </c>
      <c r="AJ44" s="721">
        <f t="shared" si="34"/>
        <v>27</v>
      </c>
      <c r="AL44" s="19" t="s">
        <v>536</v>
      </c>
      <c r="AM44" s="328">
        <f>+集計・資料①!O24</f>
        <v>1</v>
      </c>
      <c r="AN44" s="315">
        <f>+集計・資料①!P24</f>
        <v>1</v>
      </c>
      <c r="AO44" s="315">
        <f>+集計・資料①!Q24</f>
        <v>5</v>
      </c>
      <c r="AP44" s="315">
        <f>+集計・資料①!R24</f>
        <v>4</v>
      </c>
      <c r="AQ44" s="315">
        <f>+集計・資料①!S24</f>
        <v>4</v>
      </c>
      <c r="AR44" s="392">
        <f>+集計・資料①!T24</f>
        <v>8</v>
      </c>
      <c r="AS44" s="312">
        <f t="shared" si="26"/>
        <v>23</v>
      </c>
    </row>
    <row r="45" spans="1:45">
      <c r="A45" s="462"/>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463"/>
      <c r="AC45" s="575" t="s">
        <v>408</v>
      </c>
      <c r="AD45" s="721">
        <f>AM37</f>
        <v>5</v>
      </c>
      <c r="AE45" s="721">
        <f t="shared" ref="AE45:AJ45" si="35">AN37</f>
        <v>13</v>
      </c>
      <c r="AF45" s="721">
        <f t="shared" si="35"/>
        <v>21</v>
      </c>
      <c r="AG45" s="721">
        <f t="shared" si="35"/>
        <v>19</v>
      </c>
      <c r="AH45" s="721">
        <f t="shared" si="35"/>
        <v>12</v>
      </c>
      <c r="AI45" s="721">
        <f t="shared" si="35"/>
        <v>66</v>
      </c>
      <c r="AJ45" s="721">
        <f t="shared" si="35"/>
        <v>136</v>
      </c>
      <c r="AL45" s="19" t="s">
        <v>535</v>
      </c>
      <c r="AM45" s="328">
        <f>+集計・資料①!O26</f>
        <v>0</v>
      </c>
      <c r="AN45" s="315">
        <f>+集計・資料①!P26</f>
        <v>0</v>
      </c>
      <c r="AO45" s="315">
        <f>+集計・資料①!Q26</f>
        <v>0</v>
      </c>
      <c r="AP45" s="315">
        <f>+集計・資料①!R26</f>
        <v>2</v>
      </c>
      <c r="AQ45" s="315">
        <f>+集計・資料①!S26</f>
        <v>2</v>
      </c>
      <c r="AR45" s="392">
        <f>+集計・資料①!T26</f>
        <v>7</v>
      </c>
      <c r="AS45" s="312">
        <f t="shared" si="26"/>
        <v>11</v>
      </c>
    </row>
    <row r="46" spans="1:45">
      <c r="A46" s="462"/>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c r="Z46" s="293"/>
      <c r="AA46" s="463"/>
      <c r="AC46" s="700" t="s">
        <v>409</v>
      </c>
      <c r="AD46" s="721">
        <f>AM36</f>
        <v>12</v>
      </c>
      <c r="AE46" s="721">
        <f t="shared" ref="AE46:AJ46" si="36">AN36</f>
        <v>9</v>
      </c>
      <c r="AF46" s="721">
        <f t="shared" si="36"/>
        <v>24</v>
      </c>
      <c r="AG46" s="721">
        <f t="shared" si="36"/>
        <v>18</v>
      </c>
      <c r="AH46" s="721">
        <f t="shared" si="36"/>
        <v>20</v>
      </c>
      <c r="AI46" s="721">
        <f t="shared" si="36"/>
        <v>56</v>
      </c>
      <c r="AJ46" s="721">
        <f t="shared" si="36"/>
        <v>139</v>
      </c>
      <c r="AL46" s="20" t="s">
        <v>545</v>
      </c>
      <c r="AM46" s="302">
        <f>+集計・資料①!O28</f>
        <v>3</v>
      </c>
      <c r="AN46" s="316">
        <f>+集計・資料①!P28</f>
        <v>20</v>
      </c>
      <c r="AO46" s="316">
        <f>+集計・資料①!Q28</f>
        <v>33</v>
      </c>
      <c r="AP46" s="316">
        <f>+集計・資料①!R28</f>
        <v>16</v>
      </c>
      <c r="AQ46" s="316">
        <f>+集計・資料①!S28</f>
        <v>20</v>
      </c>
      <c r="AR46" s="393">
        <f>+集計・資料①!T28</f>
        <v>64</v>
      </c>
      <c r="AS46" s="312">
        <f t="shared" si="26"/>
        <v>156</v>
      </c>
    </row>
    <row r="47" spans="1:45" ht="10.199999999999999" thickBot="1">
      <c r="A47" s="462"/>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463"/>
      <c r="AC47" s="575" t="s">
        <v>23</v>
      </c>
      <c r="AD47" s="721">
        <f>AM35</f>
        <v>0</v>
      </c>
      <c r="AE47" s="721">
        <f t="shared" ref="AE47:AJ47" si="37">AN35</f>
        <v>0</v>
      </c>
      <c r="AF47" s="721">
        <f t="shared" si="37"/>
        <v>0</v>
      </c>
      <c r="AG47" s="721">
        <f t="shared" si="37"/>
        <v>0</v>
      </c>
      <c r="AH47" s="721">
        <f t="shared" si="37"/>
        <v>0</v>
      </c>
      <c r="AI47" s="721">
        <f t="shared" si="37"/>
        <v>0</v>
      </c>
      <c r="AJ47" s="721">
        <f t="shared" si="37"/>
        <v>0</v>
      </c>
      <c r="AL47" s="22" t="s">
        <v>546</v>
      </c>
      <c r="AM47" s="396">
        <f>+集計・資料①!O30</f>
        <v>6</v>
      </c>
      <c r="AN47" s="394">
        <f>+集計・資料①!P30</f>
        <v>15</v>
      </c>
      <c r="AO47" s="394">
        <f>+集計・資料①!Q30</f>
        <v>27</v>
      </c>
      <c r="AP47" s="394">
        <f>+集計・資料①!R30</f>
        <v>11</v>
      </c>
      <c r="AQ47" s="394">
        <f>+集計・資料①!S30</f>
        <v>18</v>
      </c>
      <c r="AR47" s="395">
        <f>+集計・資料①!T30</f>
        <v>140</v>
      </c>
      <c r="AS47" s="313">
        <f t="shared" si="26"/>
        <v>217</v>
      </c>
    </row>
    <row r="48" spans="1:45" ht="10.8" thickTop="1" thickBot="1">
      <c r="A48" s="462"/>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463"/>
      <c r="AC48" s="591" t="s">
        <v>554</v>
      </c>
      <c r="AD48" s="721">
        <f>SUM(AD35:AD47)</f>
        <v>80</v>
      </c>
      <c r="AE48" s="721">
        <f t="shared" ref="AE48:AJ48" si="38">SUM(AE35:AE47)</f>
        <v>130</v>
      </c>
      <c r="AF48" s="721">
        <f t="shared" si="38"/>
        <v>179</v>
      </c>
      <c r="AG48" s="721">
        <f t="shared" si="38"/>
        <v>113</v>
      </c>
      <c r="AH48" s="721">
        <f t="shared" si="38"/>
        <v>123</v>
      </c>
      <c r="AI48" s="721">
        <f t="shared" si="38"/>
        <v>494</v>
      </c>
      <c r="AJ48" s="721">
        <f t="shared" si="38"/>
        <v>1119</v>
      </c>
      <c r="AL48" s="319" t="s">
        <v>554</v>
      </c>
      <c r="AM48" s="288">
        <f>+集計・資料①!O32</f>
        <v>80</v>
      </c>
      <c r="AN48" s="318">
        <f>+集計・資料①!P32</f>
        <v>130</v>
      </c>
      <c r="AO48" s="318">
        <f>+集計・資料①!Q32</f>
        <v>179</v>
      </c>
      <c r="AP48" s="318">
        <f>+集計・資料①!R32</f>
        <v>113</v>
      </c>
      <c r="AQ48" s="318">
        <f>+集計・資料①!S32</f>
        <v>123</v>
      </c>
      <c r="AR48" s="330">
        <f>+集計・資料①!T32</f>
        <v>494</v>
      </c>
      <c r="AS48" s="310">
        <f t="shared" si="26"/>
        <v>1119</v>
      </c>
    </row>
    <row r="49" spans="1:45" ht="10.199999999999999" thickBot="1">
      <c r="A49" s="462"/>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463"/>
      <c r="AC49" s="284" t="s">
        <v>190</v>
      </c>
      <c r="AL49" s="284" t="s">
        <v>190</v>
      </c>
    </row>
    <row r="50" spans="1:45" ht="19.8" thickBot="1">
      <c r="A50" s="462"/>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463"/>
      <c r="AC50" s="577" t="s">
        <v>8</v>
      </c>
      <c r="AD50" s="591" t="s">
        <v>125</v>
      </c>
      <c r="AE50" s="594" t="s">
        <v>284</v>
      </c>
      <c r="AF50" s="594" t="s">
        <v>285</v>
      </c>
      <c r="AG50" s="594" t="s">
        <v>286</v>
      </c>
      <c r="AH50" s="591" t="s">
        <v>126</v>
      </c>
      <c r="AI50" s="591" t="s">
        <v>23</v>
      </c>
      <c r="AJ50" s="591" t="s">
        <v>554</v>
      </c>
      <c r="AL50" s="33" t="s">
        <v>8</v>
      </c>
      <c r="AM50" s="478" t="s">
        <v>125</v>
      </c>
      <c r="AN50" s="481" t="s">
        <v>226</v>
      </c>
      <c r="AO50" s="481" t="s">
        <v>227</v>
      </c>
      <c r="AP50" s="481" t="s">
        <v>228</v>
      </c>
      <c r="AQ50" s="476" t="s">
        <v>126</v>
      </c>
      <c r="AR50" s="477" t="s">
        <v>23</v>
      </c>
      <c r="AS50" s="398" t="s">
        <v>554</v>
      </c>
    </row>
    <row r="51" spans="1:45">
      <c r="A51" s="462"/>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463"/>
      <c r="AC51" s="579" t="s">
        <v>410</v>
      </c>
      <c r="AD51" s="721">
        <f>AM56</f>
        <v>16</v>
      </c>
      <c r="AE51" s="721">
        <f t="shared" ref="AE51:AJ51" si="39">AN56</f>
        <v>14</v>
      </c>
      <c r="AF51" s="721">
        <f t="shared" si="39"/>
        <v>25</v>
      </c>
      <c r="AG51" s="721">
        <f t="shared" si="39"/>
        <v>12</v>
      </c>
      <c r="AH51" s="721">
        <f t="shared" si="39"/>
        <v>9</v>
      </c>
      <c r="AI51" s="721">
        <f t="shared" si="39"/>
        <v>133</v>
      </c>
      <c r="AJ51" s="721">
        <f t="shared" si="39"/>
        <v>209</v>
      </c>
      <c r="AL51" s="108" t="s">
        <v>553</v>
      </c>
      <c r="AM51" s="300">
        <f>+集計・資料①!O40</f>
        <v>0</v>
      </c>
      <c r="AN51" s="301">
        <f>+集計・資料①!P40</f>
        <v>1</v>
      </c>
      <c r="AO51" s="301">
        <f>+集計・資料①!Q40</f>
        <v>3</v>
      </c>
      <c r="AP51" s="301">
        <f>+集計・資料①!R40</f>
        <v>3</v>
      </c>
      <c r="AQ51" s="301">
        <f>+集計・資料①!S40</f>
        <v>3</v>
      </c>
      <c r="AR51" s="306">
        <f>+集計・資料①!T40</f>
        <v>6</v>
      </c>
      <c r="AS51" s="327">
        <f t="shared" ref="AS51:AS56" si="40">+SUM(AM51:AR51)</f>
        <v>16</v>
      </c>
    </row>
    <row r="52" spans="1:45">
      <c r="A52" s="462"/>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463"/>
      <c r="AC52" s="579" t="s">
        <v>411</v>
      </c>
      <c r="AD52" s="721">
        <f>AM55</f>
        <v>39</v>
      </c>
      <c r="AE52" s="721">
        <f t="shared" ref="AE52:AJ52" si="41">AN55</f>
        <v>46</v>
      </c>
      <c r="AF52" s="721">
        <f t="shared" si="41"/>
        <v>50</v>
      </c>
      <c r="AG52" s="721">
        <f t="shared" si="41"/>
        <v>40</v>
      </c>
      <c r="AH52" s="721">
        <f t="shared" si="41"/>
        <v>30</v>
      </c>
      <c r="AI52" s="721">
        <f t="shared" si="41"/>
        <v>193</v>
      </c>
      <c r="AJ52" s="721">
        <f t="shared" si="41"/>
        <v>398</v>
      </c>
      <c r="AL52" s="110" t="s">
        <v>427</v>
      </c>
      <c r="AM52" s="302">
        <f>+集計・資料①!O42</f>
        <v>0</v>
      </c>
      <c r="AN52" s="285">
        <f>+集計・資料①!P42</f>
        <v>2</v>
      </c>
      <c r="AO52" s="285">
        <f>+集計・資料①!Q42</f>
        <v>5</v>
      </c>
      <c r="AP52" s="285">
        <f>+集計・資料①!R42</f>
        <v>4</v>
      </c>
      <c r="AQ52" s="285">
        <f>+集計・資料①!S42</f>
        <v>7</v>
      </c>
      <c r="AR52" s="307">
        <f>+集計・資料①!T42</f>
        <v>9</v>
      </c>
      <c r="AS52" s="312">
        <f t="shared" si="40"/>
        <v>27</v>
      </c>
    </row>
    <row r="53" spans="1:45">
      <c r="A53" s="462"/>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463"/>
      <c r="AC53" s="579" t="s">
        <v>412</v>
      </c>
      <c r="AD53" s="721">
        <f>AM54</f>
        <v>22</v>
      </c>
      <c r="AE53" s="721">
        <f t="shared" ref="AE53:AJ53" si="42">AN54</f>
        <v>50</v>
      </c>
      <c r="AF53" s="721">
        <f t="shared" si="42"/>
        <v>81</v>
      </c>
      <c r="AG53" s="721">
        <f t="shared" si="42"/>
        <v>36</v>
      </c>
      <c r="AH53" s="721">
        <f t="shared" si="42"/>
        <v>59</v>
      </c>
      <c r="AI53" s="721">
        <f t="shared" si="42"/>
        <v>137</v>
      </c>
      <c r="AJ53" s="721">
        <f t="shared" si="42"/>
        <v>385</v>
      </c>
      <c r="AL53" s="110" t="s">
        <v>428</v>
      </c>
      <c r="AM53" s="302">
        <f>+集計・資料①!O44</f>
        <v>3</v>
      </c>
      <c r="AN53" s="285">
        <f>+集計・資料①!P44</f>
        <v>17</v>
      </c>
      <c r="AO53" s="285">
        <f>+集計・資料①!Q44</f>
        <v>15</v>
      </c>
      <c r="AP53" s="285">
        <f>+集計・資料①!R44</f>
        <v>18</v>
      </c>
      <c r="AQ53" s="285">
        <f>+集計・資料①!S44</f>
        <v>15</v>
      </c>
      <c r="AR53" s="307">
        <f>+集計・資料①!T44</f>
        <v>16</v>
      </c>
      <c r="AS53" s="312">
        <f t="shared" si="40"/>
        <v>84</v>
      </c>
    </row>
    <row r="54" spans="1:45">
      <c r="A54" s="462"/>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463"/>
      <c r="AC54" s="579" t="s">
        <v>413</v>
      </c>
      <c r="AD54" s="721">
        <f>AM53</f>
        <v>3</v>
      </c>
      <c r="AE54" s="721">
        <f t="shared" ref="AE54:AJ54" si="43">AN53</f>
        <v>17</v>
      </c>
      <c r="AF54" s="721">
        <f t="shared" si="43"/>
        <v>15</v>
      </c>
      <c r="AG54" s="721">
        <f t="shared" si="43"/>
        <v>18</v>
      </c>
      <c r="AH54" s="721">
        <f t="shared" si="43"/>
        <v>15</v>
      </c>
      <c r="AI54" s="721">
        <f t="shared" si="43"/>
        <v>16</v>
      </c>
      <c r="AJ54" s="721">
        <f t="shared" si="43"/>
        <v>84</v>
      </c>
      <c r="AL54" s="110" t="s">
        <v>429</v>
      </c>
      <c r="AM54" s="302">
        <f>+集計・資料①!O46</f>
        <v>22</v>
      </c>
      <c r="AN54" s="285">
        <f>+集計・資料①!P46</f>
        <v>50</v>
      </c>
      <c r="AO54" s="285">
        <f>+集計・資料①!Q46</f>
        <v>81</v>
      </c>
      <c r="AP54" s="285">
        <f>+集計・資料①!R46</f>
        <v>36</v>
      </c>
      <c r="AQ54" s="285">
        <f>+集計・資料①!S46</f>
        <v>59</v>
      </c>
      <c r="AR54" s="307">
        <f>+集計・資料①!T46</f>
        <v>137</v>
      </c>
      <c r="AS54" s="312">
        <f t="shared" si="40"/>
        <v>385</v>
      </c>
    </row>
    <row r="55" spans="1:45">
      <c r="A55" s="462"/>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463"/>
      <c r="AC55" s="579" t="s">
        <v>414</v>
      </c>
      <c r="AD55" s="721">
        <f>AM52</f>
        <v>0</v>
      </c>
      <c r="AE55" s="721">
        <f t="shared" ref="AE55:AJ55" si="44">AN52</f>
        <v>2</v>
      </c>
      <c r="AF55" s="721">
        <f t="shared" si="44"/>
        <v>5</v>
      </c>
      <c r="AG55" s="721">
        <f t="shared" si="44"/>
        <v>4</v>
      </c>
      <c r="AH55" s="721">
        <f t="shared" si="44"/>
        <v>7</v>
      </c>
      <c r="AI55" s="721">
        <f t="shared" si="44"/>
        <v>9</v>
      </c>
      <c r="AJ55" s="721">
        <f t="shared" si="44"/>
        <v>27</v>
      </c>
      <c r="AL55" s="110" t="s">
        <v>430</v>
      </c>
      <c r="AM55" s="302">
        <f>+集計・資料①!O48</f>
        <v>39</v>
      </c>
      <c r="AN55" s="285">
        <f>+集計・資料①!P48</f>
        <v>46</v>
      </c>
      <c r="AO55" s="285">
        <f>+集計・資料①!Q48</f>
        <v>50</v>
      </c>
      <c r="AP55" s="285">
        <f>+集計・資料①!R48</f>
        <v>40</v>
      </c>
      <c r="AQ55" s="285">
        <f>+集計・資料①!S48</f>
        <v>30</v>
      </c>
      <c r="AR55" s="307">
        <f>+集計・資料①!T48</f>
        <v>193</v>
      </c>
      <c r="AS55" s="312">
        <f t="shared" si="40"/>
        <v>398</v>
      </c>
    </row>
    <row r="56" spans="1:45" ht="10.199999999999999" thickBot="1">
      <c r="A56" s="462"/>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463"/>
      <c r="AC56" s="579" t="s">
        <v>415</v>
      </c>
      <c r="AD56" s="721">
        <f>AM51</f>
        <v>0</v>
      </c>
      <c r="AE56" s="721">
        <f t="shared" ref="AE56:AJ56" si="45">AN51</f>
        <v>1</v>
      </c>
      <c r="AF56" s="721">
        <f t="shared" si="45"/>
        <v>3</v>
      </c>
      <c r="AG56" s="721">
        <f t="shared" si="45"/>
        <v>3</v>
      </c>
      <c r="AH56" s="721">
        <f t="shared" si="45"/>
        <v>3</v>
      </c>
      <c r="AI56" s="721">
        <f t="shared" si="45"/>
        <v>6</v>
      </c>
      <c r="AJ56" s="721">
        <f t="shared" si="45"/>
        <v>16</v>
      </c>
      <c r="AL56" s="112" t="s">
        <v>431</v>
      </c>
      <c r="AM56" s="303">
        <f>+集計・資料①!O50</f>
        <v>16</v>
      </c>
      <c r="AN56" s="304">
        <f>+集計・資料①!P50</f>
        <v>14</v>
      </c>
      <c r="AO56" s="304">
        <f>+集計・資料①!Q50</f>
        <v>25</v>
      </c>
      <c r="AP56" s="304">
        <f>+集計・資料①!R50</f>
        <v>12</v>
      </c>
      <c r="AQ56" s="304">
        <f>+集計・資料①!S50</f>
        <v>9</v>
      </c>
      <c r="AR56" s="308">
        <f>+集計・資料①!T50</f>
        <v>133</v>
      </c>
      <c r="AS56" s="313">
        <f t="shared" si="40"/>
        <v>209</v>
      </c>
    </row>
    <row r="57" spans="1:45" ht="10.8" thickTop="1" thickBot="1">
      <c r="A57" s="462"/>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463"/>
      <c r="AC57" s="591" t="s">
        <v>554</v>
      </c>
      <c r="AD57" s="721">
        <f>SUM(AD51:AD56)</f>
        <v>80</v>
      </c>
      <c r="AE57" s="721">
        <f t="shared" ref="AE57:AJ57" si="46">SUM(AE51:AE56)</f>
        <v>130</v>
      </c>
      <c r="AF57" s="721">
        <f t="shared" si="46"/>
        <v>179</v>
      </c>
      <c r="AG57" s="721">
        <f t="shared" si="46"/>
        <v>113</v>
      </c>
      <c r="AH57" s="721">
        <f t="shared" si="46"/>
        <v>123</v>
      </c>
      <c r="AI57" s="721">
        <f t="shared" si="46"/>
        <v>494</v>
      </c>
      <c r="AJ57" s="721">
        <f t="shared" si="46"/>
        <v>1119</v>
      </c>
      <c r="AL57" s="305" t="s">
        <v>554</v>
      </c>
      <c r="AM57" s="288">
        <f>+SUM(AM51:AM56)</f>
        <v>80</v>
      </c>
      <c r="AN57" s="289">
        <f t="shared" ref="AN57:AS57" si="47">+SUM(AN51:AN56)</f>
        <v>130</v>
      </c>
      <c r="AO57" s="289">
        <f t="shared" si="47"/>
        <v>179</v>
      </c>
      <c r="AP57" s="289">
        <f t="shared" si="47"/>
        <v>113</v>
      </c>
      <c r="AQ57" s="289">
        <f t="shared" si="47"/>
        <v>123</v>
      </c>
      <c r="AR57" s="309">
        <f t="shared" si="47"/>
        <v>494</v>
      </c>
      <c r="AS57" s="310">
        <f t="shared" si="47"/>
        <v>1119</v>
      </c>
    </row>
    <row r="58" spans="1:45">
      <c r="A58" s="462"/>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463"/>
    </row>
    <row r="59" spans="1:45">
      <c r="A59" s="462"/>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463"/>
    </row>
    <row r="60" spans="1:45">
      <c r="A60" s="462"/>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463"/>
    </row>
    <row r="61" spans="1:45">
      <c r="A61" s="462"/>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c r="AA61" s="463"/>
    </row>
    <row r="62" spans="1:45">
      <c r="A62" s="462"/>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463"/>
    </row>
    <row r="63" spans="1:45">
      <c r="A63" s="462"/>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463"/>
    </row>
    <row r="64" spans="1:45">
      <c r="A64" s="462"/>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463"/>
    </row>
    <row r="65" spans="1:27">
      <c r="A65" s="462"/>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463"/>
    </row>
    <row r="66" spans="1:27">
      <c r="A66" s="462"/>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463"/>
    </row>
    <row r="67" spans="1:27">
      <c r="A67" s="464"/>
      <c r="B67" s="465"/>
      <c r="C67" s="465"/>
      <c r="D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6"/>
    </row>
  </sheetData>
  <mergeCells count="3">
    <mergeCell ref="A1:B1"/>
    <mergeCell ref="V1:AA1"/>
    <mergeCell ref="B3:M13"/>
  </mergeCells>
  <phoneticPr fontId="4"/>
  <conditionalFormatting sqref="AD8:AD19">
    <cfRule type="top10" dxfId="30" priority="4" rank="1"/>
    <cfRule type="top10" dxfId="29" priority="5" rank="1"/>
  </conditionalFormatting>
  <conditionalFormatting sqref="AD23:AD28">
    <cfRule type="top10" dxfId="28" priority="2" rank="1"/>
  </conditionalFormatting>
  <conditionalFormatting sqref="AD5:AH5">
    <cfRule type="top10" dxfId="27" priority="6" rank="1"/>
  </conditionalFormatting>
  <conditionalFormatting sqref="AH8:AH19">
    <cfRule type="top10" dxfId="26" priority="3" rank="1"/>
  </conditionalFormatting>
  <conditionalFormatting sqref="AH23:AH28">
    <cfRule type="top10" dxfId="25" priority="1" rank="1"/>
  </conditionalFormatting>
  <printOptions horizontalCentered="1" verticalCentered="1"/>
  <pageMargins left="0.39370078740157483" right="0.39370078740157483" top="0.39370078740157483" bottom="0.39370078740157483" header="0.51181102362204722" footer="0.51181102362204722"/>
  <pageSetup paperSize="9" scale="95" orientation="portrait" r:id="rId1"/>
  <headerFooter alignWithMargins="0"/>
  <colBreaks count="2" manualBreakCount="2">
    <brk id="27" max="66" man="1"/>
    <brk id="36" max="1048575" man="1"/>
  </col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000"/>
  </sheetPr>
  <dimension ref="A1:AV70"/>
  <sheetViews>
    <sheetView showGridLines="0" view="pageBreakPreview" zoomScaleNormal="100" zoomScaleSheetLayoutView="100" workbookViewId="0">
      <selection activeCell="AD31" sqref="AD31"/>
    </sheetView>
  </sheetViews>
  <sheetFormatPr defaultColWidth="10.33203125" defaultRowHeight="9.6"/>
  <cols>
    <col min="1" max="27" width="3.5546875" style="284" customWidth="1"/>
    <col min="28" max="28" width="1.6640625" style="284" customWidth="1"/>
    <col min="29" max="29" width="17.6640625" style="284" customWidth="1"/>
    <col min="30" max="30" width="17.6640625" style="293" customWidth="1"/>
    <col min="31" max="31" width="17.6640625" style="284" customWidth="1"/>
    <col min="32" max="32" width="8.33203125" style="338" customWidth="1"/>
    <col min="33" max="33" width="7.6640625" style="338" bestFit="1" customWidth="1"/>
    <col min="34" max="34" width="5.44140625" style="338" bestFit="1" customWidth="1"/>
    <col min="35" max="36" width="7.109375" style="338" bestFit="1" customWidth="1"/>
    <col min="37" max="37" width="8.33203125" style="338" bestFit="1" customWidth="1"/>
    <col min="38" max="38" width="5.44140625" style="338" bestFit="1" customWidth="1"/>
    <col min="39" max="44" width="5.44140625" style="338" customWidth="1"/>
    <col min="45" max="45" width="1.6640625" style="284" customWidth="1"/>
    <col min="46" max="46" width="15.33203125" style="284" customWidth="1"/>
    <col min="47" max="47" width="10.33203125" style="293" customWidth="1"/>
    <col min="48" max="16384" width="10.33203125" style="284"/>
  </cols>
  <sheetData>
    <row r="1" spans="1:48" ht="21" customHeight="1" thickBot="1">
      <c r="A1" s="1000">
        <v>43</v>
      </c>
      <c r="B1" s="1000"/>
      <c r="C1" s="498" t="s">
        <v>193</v>
      </c>
      <c r="D1" s="498"/>
      <c r="E1" s="498"/>
      <c r="F1" s="498"/>
      <c r="G1" s="498"/>
      <c r="H1" s="498"/>
      <c r="I1" s="498"/>
      <c r="J1" s="498"/>
      <c r="K1" s="498"/>
      <c r="L1" s="498"/>
      <c r="M1" s="498"/>
      <c r="N1" s="498"/>
      <c r="O1" s="498"/>
      <c r="P1" s="498"/>
      <c r="Q1" s="498"/>
      <c r="R1" s="498"/>
      <c r="S1" s="498"/>
      <c r="T1" s="498"/>
      <c r="U1" s="498"/>
      <c r="V1" s="1001" t="s">
        <v>862</v>
      </c>
      <c r="W1" s="1002"/>
      <c r="X1" s="1002"/>
      <c r="Y1" s="1002"/>
      <c r="Z1" s="1002"/>
      <c r="AA1" s="1002"/>
      <c r="AC1" s="399" t="s">
        <v>959</v>
      </c>
      <c r="AT1" s="399" t="s">
        <v>194</v>
      </c>
    </row>
    <row r="2" spans="1:48">
      <c r="AC2" s="399"/>
      <c r="AT2" s="399"/>
    </row>
    <row r="3" spans="1:48" ht="10.5" customHeight="1">
      <c r="B3" s="1004" t="s">
        <v>942</v>
      </c>
      <c r="C3" s="1008"/>
      <c r="D3" s="1008"/>
      <c r="E3" s="1008"/>
      <c r="F3" s="1008"/>
      <c r="G3" s="1008"/>
      <c r="H3" s="1008"/>
      <c r="I3" s="1008"/>
      <c r="J3" s="1008"/>
      <c r="K3" s="1008"/>
      <c r="M3" s="459"/>
      <c r="N3" s="460"/>
      <c r="O3" s="460"/>
      <c r="P3" s="460"/>
      <c r="Q3" s="460"/>
      <c r="R3" s="460"/>
      <c r="S3" s="460"/>
      <c r="T3" s="460"/>
      <c r="U3" s="460"/>
      <c r="V3" s="460"/>
      <c r="W3" s="460"/>
      <c r="X3" s="460"/>
      <c r="Y3" s="460"/>
      <c r="Z3" s="460"/>
      <c r="AA3" s="461"/>
      <c r="AC3" s="399" t="s">
        <v>195</v>
      </c>
      <c r="AG3" s="338" t="s">
        <v>670</v>
      </c>
      <c r="AT3" s="399" t="s">
        <v>195</v>
      </c>
    </row>
    <row r="4" spans="1:48">
      <c r="B4" s="1008"/>
      <c r="C4" s="1008"/>
      <c r="D4" s="1008"/>
      <c r="E4" s="1008"/>
      <c r="F4" s="1008"/>
      <c r="G4" s="1008"/>
      <c r="H4" s="1008"/>
      <c r="I4" s="1008"/>
      <c r="J4" s="1008"/>
      <c r="K4" s="1008"/>
      <c r="M4" s="462"/>
      <c r="N4" s="293"/>
      <c r="O4" s="293"/>
      <c r="P4" s="293"/>
      <c r="Q4" s="293"/>
      <c r="R4" s="293"/>
      <c r="S4" s="293"/>
      <c r="T4" s="293"/>
      <c r="U4" s="293"/>
      <c r="V4" s="293"/>
      <c r="W4" s="293"/>
      <c r="X4" s="293"/>
      <c r="Y4" s="293"/>
      <c r="Z4" s="293"/>
      <c r="AA4" s="463"/>
      <c r="AD4" s="405"/>
      <c r="AG4" s="338" t="str">
        <f>CONCATENATE("パートタイマーの平均時間給は、男性：",TEXT(AD6,"###,###.0円"),"、女性：",TEXT(AE6,"###,###.0円"),"となった。")</f>
        <v>パートタイマーの平均時間給は、男性：1,225.6円、女性：1,257.9円となった。</v>
      </c>
      <c r="AU4" s="405"/>
    </row>
    <row r="5" spans="1:48">
      <c r="B5" s="1008"/>
      <c r="C5" s="1008"/>
      <c r="D5" s="1008"/>
      <c r="E5" s="1008"/>
      <c r="F5" s="1008"/>
      <c r="G5" s="1008"/>
      <c r="H5" s="1008"/>
      <c r="I5" s="1008"/>
      <c r="J5" s="1008"/>
      <c r="K5" s="1008"/>
      <c r="M5" s="462"/>
      <c r="N5" s="293"/>
      <c r="O5" s="293"/>
      <c r="P5" s="293"/>
      <c r="Q5" s="293"/>
      <c r="R5" s="293"/>
      <c r="S5" s="293"/>
      <c r="T5" s="293"/>
      <c r="U5" s="293"/>
      <c r="V5" s="293"/>
      <c r="W5" s="293"/>
      <c r="X5" s="293"/>
      <c r="Y5" s="293"/>
      <c r="Z5" s="293"/>
      <c r="AA5" s="463"/>
      <c r="AC5" s="577"/>
      <c r="AD5" s="599" t="s">
        <v>550</v>
      </c>
      <c r="AE5" s="600" t="s">
        <v>551</v>
      </c>
      <c r="AF5" s="805"/>
      <c r="AG5" s="338" t="s">
        <v>671</v>
      </c>
      <c r="AI5" s="799" t="s">
        <v>731</v>
      </c>
      <c r="AJ5" s="799" t="s">
        <v>714</v>
      </c>
      <c r="AK5" s="799" t="s">
        <v>715</v>
      </c>
      <c r="AT5" s="577"/>
      <c r="AU5" s="600" t="s">
        <v>551</v>
      </c>
      <c r="AV5" s="599" t="s">
        <v>550</v>
      </c>
    </row>
    <row r="6" spans="1:48">
      <c r="B6" s="1008"/>
      <c r="C6" s="1008"/>
      <c r="D6" s="1008"/>
      <c r="E6" s="1008"/>
      <c r="F6" s="1008"/>
      <c r="G6" s="1008"/>
      <c r="H6" s="1008"/>
      <c r="I6" s="1008"/>
      <c r="J6" s="1008"/>
      <c r="K6" s="1008"/>
      <c r="M6" s="462"/>
      <c r="N6" s="293"/>
      <c r="O6" s="293"/>
      <c r="P6" s="293"/>
      <c r="Q6" s="293"/>
      <c r="R6" s="293"/>
      <c r="S6" s="293"/>
      <c r="T6" s="293"/>
      <c r="U6" s="293"/>
      <c r="V6" s="293"/>
      <c r="W6" s="293"/>
      <c r="X6" s="293"/>
      <c r="Y6" s="293"/>
      <c r="Z6" s="293"/>
      <c r="AA6" s="463"/>
      <c r="AC6" s="596" t="s">
        <v>556</v>
      </c>
      <c r="AD6" s="725">
        <f>AV6</f>
        <v>1225.6019736842106</v>
      </c>
      <c r="AE6" s="725">
        <f>AU6</f>
        <v>1257.8899082568807</v>
      </c>
      <c r="AF6" s="805"/>
      <c r="AG6" s="338" t="s">
        <v>826</v>
      </c>
      <c r="AI6" s="799" t="s">
        <v>695</v>
      </c>
      <c r="AJ6" s="799" t="s">
        <v>982</v>
      </c>
      <c r="AK6" s="799"/>
      <c r="AT6" s="596" t="s">
        <v>556</v>
      </c>
      <c r="AU6" s="601">
        <f>+AU24</f>
        <v>1257.8899082568807</v>
      </c>
      <c r="AV6" s="601">
        <f>+AV24</f>
        <v>1225.6019736842106</v>
      </c>
    </row>
    <row r="7" spans="1:48">
      <c r="B7" s="1008"/>
      <c r="C7" s="1008"/>
      <c r="D7" s="1008"/>
      <c r="E7" s="1008"/>
      <c r="F7" s="1008"/>
      <c r="G7" s="1008"/>
      <c r="H7" s="1008"/>
      <c r="I7" s="1008"/>
      <c r="J7" s="1008"/>
      <c r="K7" s="1008"/>
      <c r="M7" s="462"/>
      <c r="N7" s="293"/>
      <c r="O7" s="293"/>
      <c r="P7" s="293"/>
      <c r="Q7" s="293"/>
      <c r="R7" s="293"/>
      <c r="S7" s="293"/>
      <c r="T7" s="293"/>
      <c r="U7" s="293"/>
      <c r="V7" s="293"/>
      <c r="W7" s="293"/>
      <c r="X7" s="293"/>
      <c r="Y7" s="293"/>
      <c r="Z7" s="293"/>
      <c r="AA7" s="463"/>
      <c r="AC7" s="486"/>
      <c r="AD7" s="487"/>
      <c r="AE7" s="488"/>
      <c r="AF7" s="705"/>
      <c r="AG7" s="338" t="s">
        <v>983</v>
      </c>
      <c r="AI7" s="799" t="s">
        <v>683</v>
      </c>
      <c r="AJ7" s="799" t="s">
        <v>695</v>
      </c>
      <c r="AK7" s="799"/>
      <c r="AL7" s="338" t="s">
        <v>732</v>
      </c>
      <c r="AT7" s="486"/>
      <c r="AU7" s="487"/>
      <c r="AV7" s="488"/>
    </row>
    <row r="8" spans="1:48">
      <c r="B8" s="1008"/>
      <c r="C8" s="1008"/>
      <c r="D8" s="1008"/>
      <c r="E8" s="1008"/>
      <c r="F8" s="1008"/>
      <c r="G8" s="1008"/>
      <c r="H8" s="1008"/>
      <c r="I8" s="1008"/>
      <c r="J8" s="1008"/>
      <c r="K8" s="1008"/>
      <c r="M8" s="462"/>
      <c r="N8" s="293"/>
      <c r="O8" s="293"/>
      <c r="P8" s="293"/>
      <c r="Q8" s="293"/>
      <c r="R8" s="293"/>
      <c r="S8" s="293"/>
      <c r="T8" s="293"/>
      <c r="U8" s="293"/>
      <c r="V8" s="293"/>
      <c r="W8" s="293"/>
      <c r="X8" s="293"/>
      <c r="Y8" s="293"/>
      <c r="Z8" s="293"/>
      <c r="AA8" s="463"/>
      <c r="AC8" s="488" t="s">
        <v>196</v>
      </c>
      <c r="AD8" s="487"/>
      <c r="AE8" s="488"/>
      <c r="AG8" s="338" t="str">
        <f>CONCATENATE(AG6,AI6,AJ6,AK6,AL6,AG7,AI7,AJ7,AK7,AL7)</f>
        <v>業種別では、男性は「教育・学習支援業」「金融･保険業」、女性は「製造業」「教育・学習支援業」で高い値を示した。</v>
      </c>
      <c r="AT8" s="488" t="s">
        <v>196</v>
      </c>
      <c r="AU8" s="487"/>
      <c r="AV8" s="488"/>
    </row>
    <row r="9" spans="1:48">
      <c r="B9" s="1008"/>
      <c r="C9" s="1008"/>
      <c r="D9" s="1008"/>
      <c r="E9" s="1008"/>
      <c r="F9" s="1008"/>
      <c r="G9" s="1008"/>
      <c r="H9" s="1008"/>
      <c r="I9" s="1008"/>
      <c r="J9" s="1008"/>
      <c r="K9" s="1008"/>
      <c r="M9" s="462"/>
      <c r="N9" s="293"/>
      <c r="O9" s="293"/>
      <c r="P9" s="293"/>
      <c r="Q9" s="293"/>
      <c r="R9" s="293"/>
      <c r="S9" s="293"/>
      <c r="T9" s="293"/>
      <c r="U9" s="293"/>
      <c r="V9" s="293"/>
      <c r="W9" s="293"/>
      <c r="X9" s="293"/>
      <c r="Y9" s="293"/>
      <c r="Z9" s="293"/>
      <c r="AA9" s="463"/>
      <c r="AC9" s="488"/>
      <c r="AD9" s="487"/>
      <c r="AE9" s="488"/>
      <c r="AG9" s="338" t="s">
        <v>678</v>
      </c>
      <c r="AI9" s="799" t="s">
        <v>731</v>
      </c>
      <c r="AJ9" s="799" t="s">
        <v>714</v>
      </c>
      <c r="AK9" s="799" t="s">
        <v>715</v>
      </c>
      <c r="AT9" s="488"/>
      <c r="AU9" s="487"/>
      <c r="AV9" s="488"/>
    </row>
    <row r="10" spans="1:48">
      <c r="B10" s="1008"/>
      <c r="C10" s="1008"/>
      <c r="D10" s="1008"/>
      <c r="E10" s="1008"/>
      <c r="F10" s="1008"/>
      <c r="G10" s="1008"/>
      <c r="H10" s="1008"/>
      <c r="I10" s="1008"/>
      <c r="J10" s="1008"/>
      <c r="K10" s="1008"/>
      <c r="M10" s="462"/>
      <c r="N10" s="293"/>
      <c r="O10" s="293"/>
      <c r="P10" s="293"/>
      <c r="Q10" s="293"/>
      <c r="R10" s="293"/>
      <c r="S10" s="293"/>
      <c r="T10" s="293"/>
      <c r="U10" s="293"/>
      <c r="V10" s="293"/>
      <c r="W10" s="293"/>
      <c r="X10" s="293"/>
      <c r="Y10" s="293"/>
      <c r="Z10" s="293"/>
      <c r="AA10" s="463"/>
      <c r="AC10" s="595" t="s">
        <v>548</v>
      </c>
      <c r="AD10" s="596" t="s">
        <v>550</v>
      </c>
      <c r="AE10" s="597" t="s">
        <v>551</v>
      </c>
      <c r="AG10" s="338" t="s">
        <v>941</v>
      </c>
      <c r="AI10" s="799" t="s">
        <v>682</v>
      </c>
      <c r="AJ10" s="799" t="s">
        <v>685</v>
      </c>
      <c r="AK10" s="799"/>
      <c r="AL10" s="338" t="s">
        <v>828</v>
      </c>
      <c r="AT10" s="595" t="s">
        <v>548</v>
      </c>
      <c r="AU10" s="597" t="s">
        <v>551</v>
      </c>
      <c r="AV10" s="596" t="s">
        <v>550</v>
      </c>
    </row>
    <row r="11" spans="1:48" ht="12">
      <c r="B11" s="1008"/>
      <c r="C11" s="1008"/>
      <c r="D11" s="1008"/>
      <c r="E11" s="1008"/>
      <c r="F11" s="1008"/>
      <c r="G11" s="1008"/>
      <c r="H11" s="1008"/>
      <c r="I11" s="1008"/>
      <c r="J11" s="1008"/>
      <c r="K11" s="1008"/>
      <c r="M11" s="462"/>
      <c r="N11" s="293"/>
      <c r="O11" s="293"/>
      <c r="P11" s="293"/>
      <c r="Q11" s="293"/>
      <c r="R11" s="293"/>
      <c r="S11" s="293"/>
      <c r="T11" s="293"/>
      <c r="U11" s="293"/>
      <c r="V11" s="293"/>
      <c r="W11" s="293"/>
      <c r="X11" s="293"/>
      <c r="Y11" s="293"/>
      <c r="Z11" s="293"/>
      <c r="AA11" s="463"/>
      <c r="AC11" s="575" t="s">
        <v>398</v>
      </c>
      <c r="AD11" s="726">
        <f>AV23</f>
        <v>1360.4230769230769</v>
      </c>
      <c r="AE11" s="726">
        <f>AU23</f>
        <v>1155.4027777777778</v>
      </c>
      <c r="AF11" s="805"/>
      <c r="AG11" s="338" t="s">
        <v>827</v>
      </c>
      <c r="AH11" s="929"/>
      <c r="AI11" s="799" t="s">
        <v>682</v>
      </c>
      <c r="AJ11" s="799"/>
      <c r="AK11" s="799"/>
      <c r="AL11" s="800" t="s">
        <v>828</v>
      </c>
      <c r="AM11" s="801"/>
      <c r="AN11" s="801"/>
      <c r="AO11" s="801"/>
      <c r="AP11" s="801"/>
      <c r="AQ11" s="801"/>
      <c r="AR11" s="801"/>
      <c r="AT11" s="602" t="s">
        <v>555</v>
      </c>
      <c r="AU11" s="697" t="e">
        <f>+集計・資料①!G6</f>
        <v>#DIV/0!</v>
      </c>
      <c r="AV11" s="697" t="e">
        <f>+集計・資料①!F6</f>
        <v>#DIV/0!</v>
      </c>
    </row>
    <row r="12" spans="1:48">
      <c r="B12" s="1008"/>
      <c r="C12" s="1008"/>
      <c r="D12" s="1008"/>
      <c r="E12" s="1008"/>
      <c r="F12" s="1008"/>
      <c r="G12" s="1008"/>
      <c r="H12" s="1008"/>
      <c r="I12" s="1008"/>
      <c r="J12" s="1008"/>
      <c r="K12" s="1008"/>
      <c r="M12" s="462"/>
      <c r="N12" s="293"/>
      <c r="O12" s="293"/>
      <c r="P12" s="293"/>
      <c r="Q12" s="293"/>
      <c r="R12" s="293"/>
      <c r="S12" s="293"/>
      <c r="T12" s="293"/>
      <c r="U12" s="293"/>
      <c r="V12" s="293"/>
      <c r="W12" s="293"/>
      <c r="X12" s="293"/>
      <c r="Y12" s="293"/>
      <c r="Z12" s="293"/>
      <c r="AA12" s="463"/>
      <c r="AC12" s="700" t="s">
        <v>399</v>
      </c>
      <c r="AD12" s="726">
        <f>AV22</f>
        <v>1135.7962962962963</v>
      </c>
      <c r="AE12" s="726">
        <f>AU22</f>
        <v>1807.4408602150538</v>
      </c>
      <c r="AF12" s="805"/>
      <c r="AG12" s="338" t="str">
        <f>CONCATENATE(AG10,AI10,AJ10,AK10,AL10,AG11,AI11,AJ11,AK11,AL11)</f>
        <v>規模別では、男性は「1～4人」「10～29人」の事業所で高い金額を示している。女性は、「1～4人」の事業所で高い金額を示している。</v>
      </c>
      <c r="AT12" s="603" t="s">
        <v>542</v>
      </c>
      <c r="AU12" s="598">
        <f>+集計・資料①!G8</f>
        <v>1132.0759493670887</v>
      </c>
      <c r="AV12" s="598">
        <f>+集計・資料①!F8</f>
        <v>1160.4358974358975</v>
      </c>
    </row>
    <row r="13" spans="1:48">
      <c r="B13" s="1008"/>
      <c r="C13" s="1008"/>
      <c r="D13" s="1008"/>
      <c r="E13" s="1008"/>
      <c r="F13" s="1008"/>
      <c r="G13" s="1008"/>
      <c r="H13" s="1008"/>
      <c r="I13" s="1008"/>
      <c r="J13" s="1008"/>
      <c r="K13" s="1008"/>
      <c r="M13" s="462"/>
      <c r="N13" s="293"/>
      <c r="O13" s="293"/>
      <c r="P13" s="293"/>
      <c r="Q13" s="293"/>
      <c r="R13" s="293"/>
      <c r="S13" s="293"/>
      <c r="T13" s="293"/>
      <c r="U13" s="293"/>
      <c r="V13" s="293"/>
      <c r="W13" s="293"/>
      <c r="X13" s="293"/>
      <c r="Y13" s="293"/>
      <c r="Z13" s="293"/>
      <c r="AA13" s="463"/>
      <c r="AC13" s="575" t="s">
        <v>400</v>
      </c>
      <c r="AD13" s="726">
        <f>AV21</f>
        <v>1049</v>
      </c>
      <c r="AE13" s="726">
        <f>AU21</f>
        <v>1070</v>
      </c>
      <c r="AF13" s="705"/>
      <c r="AT13" s="603" t="s">
        <v>543</v>
      </c>
      <c r="AU13" s="598">
        <f>+集計・資料①!G10</f>
        <v>1197.7564102564102</v>
      </c>
      <c r="AV13" s="598">
        <f>+集計・資料①!F10</f>
        <v>1393.4375</v>
      </c>
    </row>
    <row r="14" spans="1:48" ht="10.5" customHeight="1">
      <c r="B14" s="1008"/>
      <c r="C14" s="1008"/>
      <c r="D14" s="1008"/>
      <c r="E14" s="1008"/>
      <c r="F14" s="1008"/>
      <c r="G14" s="1008"/>
      <c r="H14" s="1008"/>
      <c r="I14" s="1008"/>
      <c r="J14" s="1008"/>
      <c r="K14" s="1008"/>
      <c r="M14" s="462"/>
      <c r="N14" s="293"/>
      <c r="O14" s="293"/>
      <c r="P14" s="293"/>
      <c r="Q14" s="293"/>
      <c r="R14" s="293"/>
      <c r="S14" s="293"/>
      <c r="T14" s="293"/>
      <c r="U14" s="293"/>
      <c r="V14" s="293"/>
      <c r="W14" s="293"/>
      <c r="X14" s="293"/>
      <c r="Y14" s="293"/>
      <c r="Z14" s="293"/>
      <c r="AA14" s="463"/>
      <c r="AC14" s="700" t="s">
        <v>401</v>
      </c>
      <c r="AD14" s="726">
        <f>AV20</f>
        <v>1351.4545454545455</v>
      </c>
      <c r="AE14" s="726">
        <f>AU20</f>
        <v>1152.8333333333333</v>
      </c>
      <c r="AF14" s="705"/>
      <c r="AG14" s="800" t="s">
        <v>679</v>
      </c>
      <c r="AT14" s="603" t="s">
        <v>541</v>
      </c>
      <c r="AU14" s="598">
        <f>+集計・資料①!G12</f>
        <v>1257.5217391304348</v>
      </c>
      <c r="AV14" s="598">
        <f>+集計・資料①!F12</f>
        <v>1456.4166666666667</v>
      </c>
    </row>
    <row r="15" spans="1:48">
      <c r="B15" s="1008"/>
      <c r="C15" s="1008"/>
      <c r="D15" s="1008"/>
      <c r="E15" s="1008"/>
      <c r="F15" s="1008"/>
      <c r="G15" s="1008"/>
      <c r="H15" s="1008"/>
      <c r="I15" s="1008"/>
      <c r="J15" s="1008"/>
      <c r="K15" s="1008"/>
      <c r="M15" s="464"/>
      <c r="N15" s="465"/>
      <c r="O15" s="465"/>
      <c r="P15" s="465"/>
      <c r="Q15" s="465"/>
      <c r="R15" s="465"/>
      <c r="S15" s="465"/>
      <c r="T15" s="465"/>
      <c r="U15" s="465"/>
      <c r="V15" s="465"/>
      <c r="W15" s="465"/>
      <c r="X15" s="465"/>
      <c r="Y15" s="465"/>
      <c r="Z15" s="465"/>
      <c r="AA15" s="466"/>
      <c r="AC15" s="575" t="s">
        <v>402</v>
      </c>
      <c r="AD15" s="726">
        <f>AV19</f>
        <v>1133.5319148936171</v>
      </c>
      <c r="AE15" s="726">
        <f>AU19</f>
        <v>1118.3684210526317</v>
      </c>
      <c r="AF15" s="705"/>
      <c r="AG15" s="991" t="str">
        <f>CONCATENATE("　",AG4,CHAR(10),"　",AG8,AG12)</f>
        <v>　パートタイマーの平均時間給は、男性：1,225.6円、女性：1,257.9円となった。
　業種別では、男性は「教育・学習支援業」「金融･保険業」、女性は「製造業」「教育・学習支援業」で高い値を示した。規模別では、男性は「1～4人」「10～29人」の事業所で高い金額を示している。女性は、「1～4人」の事業所で高い金額を示している。</v>
      </c>
      <c r="AH15" s="992"/>
      <c r="AI15" s="992"/>
      <c r="AJ15" s="992"/>
      <c r="AK15" s="992"/>
      <c r="AL15" s="992"/>
      <c r="AM15" s="992"/>
      <c r="AN15" s="992"/>
      <c r="AO15" s="992"/>
      <c r="AP15" s="992"/>
      <c r="AQ15" s="992"/>
      <c r="AR15" s="993"/>
      <c r="AT15" s="603" t="s">
        <v>540</v>
      </c>
      <c r="AU15" s="598">
        <f>+集計・資料①!G14</f>
        <v>1239.3692307692309</v>
      </c>
      <c r="AV15" s="598">
        <f>+集計・資料①!F14</f>
        <v>1309.8399999999999</v>
      </c>
    </row>
    <row r="16" spans="1:48" ht="10.5" customHeight="1">
      <c r="AC16" s="700" t="s">
        <v>403</v>
      </c>
      <c r="AD16" s="838">
        <f>AV18</f>
        <v>1422.5</v>
      </c>
      <c r="AE16" s="726">
        <f>AU18</f>
        <v>1145.1111111111111</v>
      </c>
      <c r="AF16" s="705"/>
      <c r="AG16" s="994"/>
      <c r="AH16" s="995"/>
      <c r="AI16" s="995"/>
      <c r="AJ16" s="995"/>
      <c r="AK16" s="995"/>
      <c r="AL16" s="995"/>
      <c r="AM16" s="995"/>
      <c r="AN16" s="995"/>
      <c r="AO16" s="995"/>
      <c r="AP16" s="995"/>
      <c r="AQ16" s="995"/>
      <c r="AR16" s="996"/>
      <c r="AT16" s="603" t="s">
        <v>539</v>
      </c>
      <c r="AU16" s="598">
        <f>+集計・資料①!G16</f>
        <v>1054.1142857142856</v>
      </c>
      <c r="AV16" s="598">
        <f>+集計・資料①!F16</f>
        <v>1029.1199999999999</v>
      </c>
    </row>
    <row r="17" spans="1:48">
      <c r="A17" s="459"/>
      <c r="B17" s="460"/>
      <c r="C17" s="460"/>
      <c r="D17" s="460"/>
      <c r="E17" s="460"/>
      <c r="F17" s="460"/>
      <c r="G17" s="460"/>
      <c r="H17" s="460"/>
      <c r="I17" s="460"/>
      <c r="J17" s="460"/>
      <c r="K17" s="460"/>
      <c r="L17" s="460"/>
      <c r="M17" s="460"/>
      <c r="N17" s="460"/>
      <c r="O17" s="460"/>
      <c r="P17" s="460"/>
      <c r="Q17" s="460"/>
      <c r="R17" s="460"/>
      <c r="S17" s="460"/>
      <c r="T17" s="460"/>
      <c r="U17" s="460"/>
      <c r="V17" s="460"/>
      <c r="W17" s="460"/>
      <c r="X17" s="460"/>
      <c r="Y17" s="460"/>
      <c r="Z17" s="460"/>
      <c r="AA17" s="461"/>
      <c r="AC17" s="575" t="s">
        <v>404</v>
      </c>
      <c r="AD17" s="726">
        <f>AV17</f>
        <v>1062.5</v>
      </c>
      <c r="AE17" s="726">
        <f>AU17</f>
        <v>1123.5</v>
      </c>
      <c r="AF17" s="705"/>
      <c r="AG17" s="994"/>
      <c r="AH17" s="995"/>
      <c r="AI17" s="995"/>
      <c r="AJ17" s="995"/>
      <c r="AK17" s="995"/>
      <c r="AL17" s="995"/>
      <c r="AM17" s="995"/>
      <c r="AN17" s="995"/>
      <c r="AO17" s="995"/>
      <c r="AP17" s="995"/>
      <c r="AQ17" s="995"/>
      <c r="AR17" s="996"/>
      <c r="AT17" s="603" t="s">
        <v>544</v>
      </c>
      <c r="AU17" s="598">
        <f>+集計・資料①!G18</f>
        <v>1123.5</v>
      </c>
      <c r="AV17" s="598">
        <f>+集計・資料①!F18</f>
        <v>1062.5</v>
      </c>
    </row>
    <row r="18" spans="1:48">
      <c r="A18" s="462"/>
      <c r="B18" s="293"/>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463"/>
      <c r="AC18" s="700" t="s">
        <v>405</v>
      </c>
      <c r="AD18" s="726">
        <f>AV16</f>
        <v>1029.1199999999999</v>
      </c>
      <c r="AE18" s="726">
        <f>AU16</f>
        <v>1054.1142857142856</v>
      </c>
      <c r="AF18" s="705"/>
      <c r="AG18" s="994"/>
      <c r="AH18" s="995"/>
      <c r="AI18" s="995"/>
      <c r="AJ18" s="995"/>
      <c r="AK18" s="995"/>
      <c r="AL18" s="995"/>
      <c r="AM18" s="995"/>
      <c r="AN18" s="995"/>
      <c r="AO18" s="995"/>
      <c r="AP18" s="995"/>
      <c r="AQ18" s="995"/>
      <c r="AR18" s="996"/>
      <c r="AT18" s="603" t="s">
        <v>538</v>
      </c>
      <c r="AU18" s="598">
        <f>+集計・資料①!G20</f>
        <v>1145.1111111111111</v>
      </c>
      <c r="AV18" s="598">
        <f>+集計・資料①!F20</f>
        <v>1422.5</v>
      </c>
    </row>
    <row r="19" spans="1:48">
      <c r="A19" s="462"/>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463"/>
      <c r="AC19" s="575" t="s">
        <v>406</v>
      </c>
      <c r="AD19" s="726">
        <f>AV15</f>
        <v>1309.8399999999999</v>
      </c>
      <c r="AE19" s="726">
        <f>AU15</f>
        <v>1239.3692307692309</v>
      </c>
      <c r="AF19" s="705"/>
      <c r="AG19" s="994"/>
      <c r="AH19" s="995"/>
      <c r="AI19" s="995"/>
      <c r="AJ19" s="995"/>
      <c r="AK19" s="995"/>
      <c r="AL19" s="995"/>
      <c r="AM19" s="995"/>
      <c r="AN19" s="995"/>
      <c r="AO19" s="995"/>
      <c r="AP19" s="995"/>
      <c r="AQ19" s="995"/>
      <c r="AR19" s="996"/>
      <c r="AT19" s="603" t="s">
        <v>537</v>
      </c>
      <c r="AU19" s="598">
        <f>+集計・資料①!G22</f>
        <v>1118.3684210526317</v>
      </c>
      <c r="AV19" s="598">
        <f>+集計・資料①!F22</f>
        <v>1133.5319148936171</v>
      </c>
    </row>
    <row r="20" spans="1:48">
      <c r="A20" s="462"/>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463"/>
      <c r="AC20" s="700" t="s">
        <v>407</v>
      </c>
      <c r="AD20" s="726">
        <f>AV14</f>
        <v>1456.4166666666667</v>
      </c>
      <c r="AE20" s="838">
        <f>AU14</f>
        <v>1257.5217391304348</v>
      </c>
      <c r="AF20" s="705"/>
      <c r="AG20" s="994"/>
      <c r="AH20" s="995"/>
      <c r="AI20" s="995"/>
      <c r="AJ20" s="995"/>
      <c r="AK20" s="995"/>
      <c r="AL20" s="995"/>
      <c r="AM20" s="995"/>
      <c r="AN20" s="995"/>
      <c r="AO20" s="995"/>
      <c r="AP20" s="995"/>
      <c r="AQ20" s="995"/>
      <c r="AR20" s="996"/>
      <c r="AT20" s="603" t="s">
        <v>536</v>
      </c>
      <c r="AU20" s="598">
        <f>+集計・資料①!G24</f>
        <v>1152.8333333333333</v>
      </c>
      <c r="AV20" s="598">
        <f>+集計・資料①!F24</f>
        <v>1351.4545454545455</v>
      </c>
    </row>
    <row r="21" spans="1:48">
      <c r="A21" s="462"/>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463"/>
      <c r="AC21" s="575" t="s">
        <v>408</v>
      </c>
      <c r="AD21" s="726">
        <f>AV13</f>
        <v>1393.4375</v>
      </c>
      <c r="AE21" s="726">
        <f>AU13</f>
        <v>1197.7564102564102</v>
      </c>
      <c r="AF21" s="705"/>
      <c r="AG21" s="994"/>
      <c r="AH21" s="995"/>
      <c r="AI21" s="995"/>
      <c r="AJ21" s="995"/>
      <c r="AK21" s="995"/>
      <c r="AL21" s="995"/>
      <c r="AM21" s="995"/>
      <c r="AN21" s="995"/>
      <c r="AO21" s="995"/>
      <c r="AP21" s="995"/>
      <c r="AQ21" s="995"/>
      <c r="AR21" s="996"/>
      <c r="AT21" s="603" t="s">
        <v>535</v>
      </c>
      <c r="AU21" s="598">
        <f>+集計・資料①!G26</f>
        <v>1070</v>
      </c>
      <c r="AV21" s="598">
        <f>+集計・資料①!F26</f>
        <v>1049</v>
      </c>
    </row>
    <row r="22" spans="1:48">
      <c r="A22" s="462"/>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463"/>
      <c r="AC22" s="700" t="s">
        <v>409</v>
      </c>
      <c r="AD22" s="726">
        <f>AV12</f>
        <v>1160.4358974358975</v>
      </c>
      <c r="AE22" s="726">
        <f>AU12</f>
        <v>1132.0759493670887</v>
      </c>
      <c r="AF22" s="705"/>
      <c r="AG22" s="994"/>
      <c r="AH22" s="995"/>
      <c r="AI22" s="995"/>
      <c r="AJ22" s="995"/>
      <c r="AK22" s="995"/>
      <c r="AL22" s="995"/>
      <c r="AM22" s="995"/>
      <c r="AN22" s="995"/>
      <c r="AO22" s="995"/>
      <c r="AP22" s="995"/>
      <c r="AQ22" s="995"/>
      <c r="AR22" s="996"/>
      <c r="AT22" s="603" t="s">
        <v>545</v>
      </c>
      <c r="AU22" s="598">
        <f>+集計・資料①!G28</f>
        <v>1807.4408602150538</v>
      </c>
      <c r="AV22" s="598">
        <f>+集計・資料①!F28</f>
        <v>1135.7962962962963</v>
      </c>
    </row>
    <row r="23" spans="1:48">
      <c r="A23" s="462"/>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463"/>
      <c r="AC23" s="575" t="s">
        <v>23</v>
      </c>
      <c r="AD23" s="697" t="e">
        <f>AV11</f>
        <v>#DIV/0!</v>
      </c>
      <c r="AE23" s="697" t="e">
        <f>AU11</f>
        <v>#DIV/0!</v>
      </c>
      <c r="AF23" s="705"/>
      <c r="AG23" s="994"/>
      <c r="AH23" s="995"/>
      <c r="AI23" s="995"/>
      <c r="AJ23" s="995"/>
      <c r="AK23" s="995"/>
      <c r="AL23" s="995"/>
      <c r="AM23" s="995"/>
      <c r="AN23" s="995"/>
      <c r="AO23" s="995"/>
      <c r="AP23" s="995"/>
      <c r="AQ23" s="995"/>
      <c r="AR23" s="996"/>
      <c r="AT23" s="603" t="s">
        <v>546</v>
      </c>
      <c r="AU23" s="598">
        <f>+集計・資料①!G30</f>
        <v>1155.4027777777778</v>
      </c>
      <c r="AV23" s="598">
        <f>+集計・資料①!F30</f>
        <v>1360.4230769230769</v>
      </c>
    </row>
    <row r="24" spans="1:48">
      <c r="A24" s="462"/>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463"/>
      <c r="AC24" s="596" t="s">
        <v>556</v>
      </c>
      <c r="AD24" s="697">
        <f>AV24</f>
        <v>1225.6019736842106</v>
      </c>
      <c r="AE24" s="697">
        <f>AU24</f>
        <v>1257.8899082568807</v>
      </c>
      <c r="AF24" s="705"/>
      <c r="AG24" s="994"/>
      <c r="AH24" s="995"/>
      <c r="AI24" s="995"/>
      <c r="AJ24" s="995"/>
      <c r="AK24" s="995"/>
      <c r="AL24" s="995"/>
      <c r="AM24" s="995"/>
      <c r="AN24" s="995"/>
      <c r="AO24" s="995"/>
      <c r="AP24" s="995"/>
      <c r="AQ24" s="995"/>
      <c r="AR24" s="996"/>
      <c r="AT24" s="596" t="s">
        <v>556</v>
      </c>
      <c r="AU24" s="598">
        <f>+集計・資料①!G32</f>
        <v>1257.8899082568807</v>
      </c>
      <c r="AV24" s="598">
        <f>+集計・資料①!F32</f>
        <v>1225.6019736842106</v>
      </c>
    </row>
    <row r="25" spans="1:48" ht="10.5" customHeight="1">
      <c r="A25" s="462"/>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463"/>
      <c r="AC25" s="1007"/>
      <c r="AD25" s="1007"/>
      <c r="AE25" s="1007"/>
      <c r="AF25" s="705"/>
      <c r="AG25" s="994"/>
      <c r="AH25" s="995"/>
      <c r="AI25" s="995"/>
      <c r="AJ25" s="995"/>
      <c r="AK25" s="995"/>
      <c r="AL25" s="995"/>
      <c r="AM25" s="995"/>
      <c r="AN25" s="995"/>
      <c r="AO25" s="995"/>
      <c r="AP25" s="995"/>
      <c r="AQ25" s="995"/>
      <c r="AR25" s="996"/>
      <c r="AT25" s="1007" t="s">
        <v>570</v>
      </c>
      <c r="AU25" s="1007"/>
      <c r="AV25" s="1007"/>
    </row>
    <row r="26" spans="1:48">
      <c r="A26" s="462"/>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463"/>
      <c r="AC26" s="1007"/>
      <c r="AD26" s="1007"/>
      <c r="AE26" s="1007"/>
      <c r="AF26" s="705"/>
      <c r="AG26" s="994"/>
      <c r="AH26" s="995"/>
      <c r="AI26" s="995"/>
      <c r="AJ26" s="995"/>
      <c r="AK26" s="995"/>
      <c r="AL26" s="995"/>
      <c r="AM26" s="995"/>
      <c r="AN26" s="995"/>
      <c r="AO26" s="995"/>
      <c r="AP26" s="995"/>
      <c r="AQ26" s="995"/>
      <c r="AR26" s="996"/>
      <c r="AT26" s="1007"/>
      <c r="AU26" s="1007"/>
      <c r="AV26" s="1007"/>
    </row>
    <row r="27" spans="1:48">
      <c r="A27" s="462"/>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463"/>
      <c r="AG27" s="997"/>
      <c r="AH27" s="998"/>
      <c r="AI27" s="998"/>
      <c r="AJ27" s="998"/>
      <c r="AK27" s="998"/>
      <c r="AL27" s="998"/>
      <c r="AM27" s="998"/>
      <c r="AN27" s="998"/>
      <c r="AO27" s="998"/>
      <c r="AP27" s="998"/>
      <c r="AQ27" s="998"/>
      <c r="AR27" s="999"/>
    </row>
    <row r="28" spans="1:48">
      <c r="A28" s="462"/>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463"/>
      <c r="AC28" s="488" t="s">
        <v>197</v>
      </c>
      <c r="AD28" s="489"/>
      <c r="AE28" s="488"/>
      <c r="AT28" s="488" t="s">
        <v>197</v>
      </c>
      <c r="AU28" s="489"/>
      <c r="AV28" s="488"/>
    </row>
    <row r="29" spans="1:48">
      <c r="A29" s="462"/>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463"/>
      <c r="AC29" s="488"/>
      <c r="AD29" s="489"/>
      <c r="AE29" s="488"/>
      <c r="AT29" s="488"/>
      <c r="AU29" s="489"/>
      <c r="AV29" s="488"/>
    </row>
    <row r="30" spans="1:48">
      <c r="A30" s="462"/>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463"/>
      <c r="AC30" s="595" t="s">
        <v>8</v>
      </c>
      <c r="AD30" s="596" t="s">
        <v>550</v>
      </c>
      <c r="AE30" s="597" t="s">
        <v>551</v>
      </c>
      <c r="AF30" s="805"/>
      <c r="AT30" s="595" t="s">
        <v>8</v>
      </c>
      <c r="AU30" s="597" t="s">
        <v>551</v>
      </c>
      <c r="AV30" s="596" t="s">
        <v>550</v>
      </c>
    </row>
    <row r="31" spans="1:48">
      <c r="A31" s="462"/>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463"/>
      <c r="AC31" s="579" t="s">
        <v>410</v>
      </c>
      <c r="AD31" s="1168">
        <f>AV36</f>
        <v>1280</v>
      </c>
      <c r="AE31" s="727">
        <f>AU36</f>
        <v>2165.205882352941</v>
      </c>
      <c r="AF31" s="805"/>
      <c r="AT31" s="108" t="s">
        <v>553</v>
      </c>
      <c r="AU31" s="601">
        <f>+集計・資料①!G40</f>
        <v>1173.6153846153845</v>
      </c>
      <c r="AV31" s="601">
        <f>+集計・資料①!F40</f>
        <v>1196.1428571428571</v>
      </c>
    </row>
    <row r="32" spans="1:48">
      <c r="A32" s="462"/>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463"/>
      <c r="AC32" s="579" t="s">
        <v>411</v>
      </c>
      <c r="AD32" s="727">
        <f>AV35</f>
        <v>1115.5409836065573</v>
      </c>
      <c r="AE32" s="727">
        <f>AU35</f>
        <v>1150.8363636363636</v>
      </c>
      <c r="AF32" s="705"/>
      <c r="AT32" s="110" t="s">
        <v>427</v>
      </c>
      <c r="AU32" s="601">
        <f>+集計・資料①!G42</f>
        <v>1116.3888888888889</v>
      </c>
      <c r="AV32" s="601">
        <f>+集計・資料①!F42</f>
        <v>1040.3</v>
      </c>
    </row>
    <row r="33" spans="1:48">
      <c r="A33" s="462"/>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463"/>
      <c r="AC33" s="579" t="s">
        <v>666</v>
      </c>
      <c r="AD33" s="727">
        <f>AV34</f>
        <v>1314.3591549295775</v>
      </c>
      <c r="AE33" s="727">
        <f>AU34</f>
        <v>1159.9699248120301</v>
      </c>
      <c r="AF33" s="705"/>
      <c r="AT33" s="110" t="s">
        <v>428</v>
      </c>
      <c r="AU33" s="601">
        <f>+集計・資料①!G44</f>
        <v>1135.3333333333333</v>
      </c>
      <c r="AV33" s="601">
        <f>+集計・資料①!F44</f>
        <v>1162.2608695652175</v>
      </c>
    </row>
    <row r="34" spans="1:48">
      <c r="A34" s="462"/>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463"/>
      <c r="AC34" s="579" t="s">
        <v>413</v>
      </c>
      <c r="AD34" s="727">
        <f>AV33</f>
        <v>1162.2608695652175</v>
      </c>
      <c r="AE34" s="727">
        <f>AU33</f>
        <v>1135.3333333333333</v>
      </c>
      <c r="AF34" s="705"/>
      <c r="AT34" s="110" t="s">
        <v>429</v>
      </c>
      <c r="AU34" s="601">
        <f>+集計・資料①!G46</f>
        <v>1159.9699248120301</v>
      </c>
      <c r="AV34" s="601">
        <f>+集計・資料①!F46</f>
        <v>1314.3591549295775</v>
      </c>
    </row>
    <row r="35" spans="1:48">
      <c r="A35" s="462"/>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463"/>
      <c r="AC35" s="579" t="s">
        <v>414</v>
      </c>
      <c r="AD35" s="727">
        <f>AV32</f>
        <v>1040.3</v>
      </c>
      <c r="AE35" s="727">
        <f>AU32</f>
        <v>1116.3888888888889</v>
      </c>
      <c r="AF35" s="705"/>
      <c r="AT35" s="110" t="s">
        <v>430</v>
      </c>
      <c r="AU35" s="601">
        <f>+集計・資料①!G48</f>
        <v>1150.8363636363636</v>
      </c>
      <c r="AV35" s="601">
        <f>+集計・資料①!F48</f>
        <v>1115.5409836065573</v>
      </c>
    </row>
    <row r="36" spans="1:48" ht="10.199999999999999" thickBot="1">
      <c r="A36" s="462"/>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463"/>
      <c r="AC36" s="579" t="s">
        <v>415</v>
      </c>
      <c r="AD36" s="727">
        <f>AV31</f>
        <v>1196.1428571428571</v>
      </c>
      <c r="AE36" s="727">
        <f>AU31</f>
        <v>1173.6153846153845</v>
      </c>
      <c r="AF36" s="705"/>
      <c r="AT36" s="131" t="s">
        <v>431</v>
      </c>
      <c r="AU36" s="601">
        <f>+集計・資料①!G50</f>
        <v>2165.205882352941</v>
      </c>
      <c r="AV36" s="601">
        <f>+集計・資料①!F50</f>
        <v>1280</v>
      </c>
    </row>
    <row r="37" spans="1:48">
      <c r="A37" s="462"/>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463"/>
      <c r="AC37" s="596" t="s">
        <v>556</v>
      </c>
      <c r="AD37" s="727">
        <f>AV37</f>
        <v>1225.6019736842106</v>
      </c>
      <c r="AE37" s="727">
        <f>AU37</f>
        <v>1257.8899082568807</v>
      </c>
      <c r="AF37" s="705"/>
      <c r="AT37" s="596" t="s">
        <v>556</v>
      </c>
      <c r="AU37" s="601">
        <f>+集計・資料①!G52</f>
        <v>1257.8899082568807</v>
      </c>
      <c r="AV37" s="601">
        <f>+集計・資料①!F52</f>
        <v>1225.6019736842106</v>
      </c>
    </row>
    <row r="38" spans="1:48">
      <c r="A38" s="462"/>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463"/>
      <c r="AD38" s="482"/>
      <c r="AE38" s="482"/>
      <c r="AF38" s="705"/>
      <c r="AG38" s="802"/>
      <c r="AU38" s="482"/>
      <c r="AV38" s="482"/>
    </row>
    <row r="39" spans="1:48">
      <c r="A39" s="462"/>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463"/>
      <c r="AE39" s="293"/>
      <c r="AV39" s="293"/>
    </row>
    <row r="40" spans="1:48">
      <c r="A40" s="462"/>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463"/>
      <c r="AD40" s="482"/>
      <c r="AE40" s="482"/>
      <c r="AU40" s="482"/>
      <c r="AV40" s="482"/>
    </row>
    <row r="41" spans="1:48">
      <c r="A41" s="462"/>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463"/>
    </row>
    <row r="42" spans="1:48">
      <c r="A42" s="462"/>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463"/>
    </row>
    <row r="43" spans="1:48">
      <c r="A43" s="462"/>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463"/>
    </row>
    <row r="44" spans="1:48">
      <c r="A44" s="462"/>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463"/>
    </row>
    <row r="45" spans="1:48">
      <c r="A45" s="462"/>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463"/>
    </row>
    <row r="46" spans="1:48">
      <c r="A46" s="462"/>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c r="Z46" s="293"/>
      <c r="AA46" s="463"/>
    </row>
    <row r="47" spans="1:48">
      <c r="A47" s="462"/>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463"/>
    </row>
    <row r="48" spans="1:48">
      <c r="A48" s="462"/>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463"/>
    </row>
    <row r="49" spans="1:33">
      <c r="A49" s="462"/>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463"/>
    </row>
    <row r="50" spans="1:33">
      <c r="A50" s="462"/>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463"/>
    </row>
    <row r="51" spans="1:33">
      <c r="A51" s="462"/>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463"/>
    </row>
    <row r="52" spans="1:33">
      <c r="A52" s="462"/>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463"/>
      <c r="AG52" s="802"/>
    </row>
    <row r="53" spans="1:33">
      <c r="A53" s="462"/>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463"/>
      <c r="AG53" s="802"/>
    </row>
    <row r="54" spans="1:33">
      <c r="A54" s="462"/>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463"/>
      <c r="AG54" s="802"/>
    </row>
    <row r="55" spans="1:33">
      <c r="A55" s="462"/>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463"/>
    </row>
    <row r="56" spans="1:33">
      <c r="A56" s="462"/>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463"/>
    </row>
    <row r="57" spans="1:33">
      <c r="A57" s="462"/>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463"/>
    </row>
    <row r="58" spans="1:33">
      <c r="A58" s="462"/>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463"/>
    </row>
    <row r="59" spans="1:33">
      <c r="A59" s="462"/>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463"/>
    </row>
    <row r="60" spans="1:33">
      <c r="A60" s="462"/>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463"/>
    </row>
    <row r="61" spans="1:33">
      <c r="A61" s="462"/>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c r="AA61" s="463"/>
    </row>
    <row r="62" spans="1:33">
      <c r="A62" s="462"/>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463"/>
    </row>
    <row r="63" spans="1:33">
      <c r="A63" s="462"/>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463"/>
    </row>
    <row r="64" spans="1:33">
      <c r="A64" s="462"/>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463"/>
    </row>
    <row r="65" spans="1:27">
      <c r="A65" s="462"/>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463"/>
    </row>
    <row r="66" spans="1:27">
      <c r="A66" s="462"/>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463"/>
    </row>
    <row r="67" spans="1:27">
      <c r="A67" s="462"/>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463"/>
    </row>
    <row r="68" spans="1:27">
      <c r="A68" s="462"/>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463"/>
    </row>
    <row r="69" spans="1:27">
      <c r="A69" s="462"/>
      <c r="B69" s="293"/>
      <c r="C69" s="293"/>
      <c r="D69" s="293"/>
      <c r="E69" s="293"/>
      <c r="F69" s="293"/>
      <c r="G69" s="293"/>
      <c r="H69" s="293"/>
      <c r="I69" s="293"/>
      <c r="J69" s="293"/>
      <c r="K69" s="293"/>
      <c r="L69" s="293"/>
      <c r="M69" s="293"/>
      <c r="N69" s="293"/>
      <c r="O69" s="293"/>
      <c r="P69" s="293"/>
      <c r="Q69" s="293"/>
      <c r="R69" s="293"/>
      <c r="S69" s="293"/>
      <c r="T69" s="293"/>
      <c r="U69" s="293"/>
      <c r="V69" s="293"/>
      <c r="W69" s="293"/>
      <c r="X69" s="293"/>
      <c r="Y69" s="293"/>
      <c r="Z69" s="293"/>
      <c r="AA69" s="463"/>
    </row>
    <row r="70" spans="1:27">
      <c r="A70" s="464"/>
      <c r="B70" s="465"/>
      <c r="C70" s="465"/>
      <c r="D70" s="465"/>
      <c r="E70" s="465"/>
      <c r="F70" s="465"/>
      <c r="G70" s="465"/>
      <c r="H70" s="465"/>
      <c r="I70" s="465"/>
      <c r="J70" s="465"/>
      <c r="K70" s="465"/>
      <c r="L70" s="465"/>
      <c r="M70" s="465"/>
      <c r="N70" s="465"/>
      <c r="O70" s="465"/>
      <c r="P70" s="465"/>
      <c r="Q70" s="465"/>
      <c r="R70" s="465"/>
      <c r="S70" s="465"/>
      <c r="T70" s="465"/>
      <c r="U70" s="465"/>
      <c r="V70" s="465"/>
      <c r="W70" s="465"/>
      <c r="X70" s="465"/>
      <c r="Y70" s="465"/>
      <c r="Z70" s="465"/>
      <c r="AA70" s="466"/>
    </row>
  </sheetData>
  <mergeCells count="6">
    <mergeCell ref="AT25:AV26"/>
    <mergeCell ref="AC25:AE26"/>
    <mergeCell ref="A1:B1"/>
    <mergeCell ref="V1:AA1"/>
    <mergeCell ref="B3:K15"/>
    <mergeCell ref="AG15:AR27"/>
  </mergeCells>
  <phoneticPr fontId="4"/>
  <conditionalFormatting sqref="AD11:AD23">
    <cfRule type="top10" dxfId="24" priority="4" rank="1"/>
  </conditionalFormatting>
  <conditionalFormatting sqref="AD31:AD36">
    <cfRule type="top10" dxfId="23" priority="2" rank="1"/>
  </conditionalFormatting>
  <conditionalFormatting sqref="AD11:AE24 AU11:AV24">
    <cfRule type="expression" dxfId="22" priority="13" stopIfTrue="1">
      <formula>ISERROR(AD11)=TRUE</formula>
    </cfRule>
  </conditionalFormatting>
  <conditionalFormatting sqref="AE11:AE23">
    <cfRule type="top10" dxfId="21" priority="3" rank="1"/>
  </conditionalFormatting>
  <conditionalFormatting sqref="AE31:AE36">
    <cfRule type="top10" dxfId="20" priority="1" rank="1"/>
  </conditionalFormatting>
  <dataValidations count="1">
    <dataValidation type="list" allowBlank="1" showInputMessage="1" showErrorMessage="1" sqref="AI10:AK11" xr:uid="{00000000-0002-0000-1000-000000000000}">
      <formula1>"「1～4人」,「5～9人」,「10～29人」,「30～49人」,「50～99人」,「100人以上」"</formula1>
    </dataValidation>
  </dataValidation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44"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1000000}">
          <x14:formula1>
            <xm:f>業種リスト!$A$2:$A$14</xm:f>
          </x14:formula1>
          <xm:sqref>AI6:AK7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C000"/>
  </sheetPr>
  <dimension ref="A1:BL62"/>
  <sheetViews>
    <sheetView showGridLines="0" view="pageBreakPreview" zoomScaleNormal="100" zoomScaleSheetLayoutView="100" workbookViewId="0">
      <selection activeCell="AM37" sqref="AM37"/>
    </sheetView>
  </sheetViews>
  <sheetFormatPr defaultColWidth="10.33203125" defaultRowHeight="9.6"/>
  <cols>
    <col min="1" max="27" width="3.5546875" style="338" customWidth="1"/>
    <col min="28" max="28" width="1.6640625" style="338" customWidth="1"/>
    <col min="29" max="29" width="14.88671875" style="338" customWidth="1"/>
    <col min="30" max="32" width="6.6640625" style="338" customWidth="1"/>
    <col min="33" max="33" width="1.6640625" style="338" customWidth="1"/>
    <col min="34" max="34" width="15.44140625" style="338" customWidth="1"/>
    <col min="35" max="38" width="6.6640625" style="338" customWidth="1"/>
    <col min="39" max="39" width="15.88671875" style="338" bestFit="1" customWidth="1"/>
    <col min="40" max="40" width="7.109375" style="338" bestFit="1" customWidth="1"/>
    <col min="41" max="41" width="5.44140625" style="338" bestFit="1" customWidth="1"/>
    <col min="42" max="43" width="7.109375" style="338" bestFit="1" customWidth="1"/>
    <col min="44" max="44" width="8.33203125" style="338" bestFit="1" customWidth="1"/>
    <col min="45" max="45" width="5.44140625" style="338" bestFit="1" customWidth="1"/>
    <col min="46" max="53" width="5.44140625" style="338" customWidth="1"/>
    <col min="54" max="54" width="1.6640625" style="338" customWidth="1"/>
    <col min="55" max="55" width="14.88671875" style="338" customWidth="1"/>
    <col min="56" max="58" width="6.6640625" style="338" customWidth="1"/>
    <col min="59" max="59" width="1.6640625" style="338" customWidth="1"/>
    <col min="60" max="60" width="15.44140625" style="338" customWidth="1"/>
    <col min="61" max="64" width="6.6640625" style="338" customWidth="1"/>
    <col min="65" max="16384" width="10.33203125" style="338"/>
  </cols>
  <sheetData>
    <row r="1" spans="1:64" ht="21" customHeight="1" thickBot="1">
      <c r="A1" s="932">
        <v>26</v>
      </c>
      <c r="B1" s="932"/>
      <c r="C1" s="496" t="s">
        <v>245</v>
      </c>
      <c r="D1" s="496"/>
      <c r="E1" s="496"/>
      <c r="F1" s="496"/>
      <c r="G1" s="496"/>
      <c r="H1" s="496"/>
      <c r="I1" s="496"/>
      <c r="J1" s="496"/>
      <c r="K1" s="496"/>
      <c r="L1" s="496"/>
      <c r="M1" s="496"/>
      <c r="N1" s="496"/>
      <c r="O1" s="496"/>
      <c r="P1" s="496"/>
      <c r="Q1" s="496"/>
      <c r="R1" s="496"/>
      <c r="S1" s="496"/>
      <c r="T1" s="496"/>
      <c r="U1" s="496"/>
      <c r="V1" s="938" t="s">
        <v>854</v>
      </c>
      <c r="W1" s="939"/>
      <c r="X1" s="939"/>
      <c r="Y1" s="939"/>
      <c r="Z1" s="939"/>
      <c r="AA1" s="939"/>
      <c r="AC1" s="338" t="s">
        <v>458</v>
      </c>
      <c r="BC1" s="338" t="s">
        <v>253</v>
      </c>
    </row>
    <row r="3" spans="1:64">
      <c r="B3" s="942" t="s">
        <v>903</v>
      </c>
      <c r="C3" s="943"/>
      <c r="D3" s="943"/>
      <c r="E3" s="943"/>
      <c r="F3" s="943"/>
      <c r="G3" s="943"/>
      <c r="H3" s="943"/>
      <c r="I3" s="943"/>
      <c r="J3" s="943"/>
      <c r="K3" s="943"/>
      <c r="L3" s="943"/>
      <c r="N3" s="406"/>
      <c r="O3" s="407"/>
      <c r="P3" s="407"/>
      <c r="Q3" s="407"/>
      <c r="R3" s="407"/>
      <c r="S3" s="407"/>
      <c r="T3" s="407"/>
      <c r="U3" s="407"/>
      <c r="V3" s="407"/>
      <c r="W3" s="407"/>
      <c r="X3" s="407"/>
      <c r="Y3" s="407"/>
      <c r="Z3" s="407"/>
      <c r="AA3" s="408"/>
      <c r="AC3" s="338" t="s">
        <v>246</v>
      </c>
      <c r="AH3" s="338" t="s">
        <v>251</v>
      </c>
      <c r="AN3" s="338" t="s">
        <v>670</v>
      </c>
      <c r="BC3" s="338" t="s">
        <v>246</v>
      </c>
      <c r="BH3" s="338" t="s">
        <v>251</v>
      </c>
    </row>
    <row r="4" spans="1:64" ht="10.199999999999999" thickBot="1">
      <c r="B4" s="943"/>
      <c r="C4" s="943"/>
      <c r="D4" s="943"/>
      <c r="E4" s="943"/>
      <c r="F4" s="943"/>
      <c r="G4" s="943"/>
      <c r="H4" s="943"/>
      <c r="I4" s="943"/>
      <c r="J4" s="943"/>
      <c r="K4" s="943"/>
      <c r="L4" s="943"/>
      <c r="N4" s="410"/>
      <c r="O4" s="389"/>
      <c r="P4" s="389"/>
      <c r="Q4" s="389"/>
      <c r="R4" s="389"/>
      <c r="S4" s="389"/>
      <c r="T4" s="389"/>
      <c r="U4" s="389"/>
      <c r="V4" s="389"/>
      <c r="W4" s="389"/>
      <c r="X4" s="389"/>
      <c r="Y4" s="389"/>
      <c r="Z4" s="389"/>
      <c r="AA4" s="411"/>
      <c r="AN4" s="338" t="str">
        <f>CONCATENATE("定年後の雇用促進制度の有無について、「あり」と回答した事業所は全体で",TEXT(AD6,"0.0％"),"となった。")</f>
        <v>定年後の雇用促進制度の有無について、「あり」と回答した事業所は全体で68.6%となった。</v>
      </c>
    </row>
    <row r="5" spans="1:64" ht="10.199999999999999" thickBot="1">
      <c r="B5" s="943"/>
      <c r="C5" s="943"/>
      <c r="D5" s="943"/>
      <c r="E5" s="943"/>
      <c r="F5" s="943"/>
      <c r="G5" s="943"/>
      <c r="H5" s="943"/>
      <c r="I5" s="943"/>
      <c r="J5" s="943"/>
      <c r="K5" s="943"/>
      <c r="L5" s="943"/>
      <c r="N5" s="410"/>
      <c r="O5" s="389"/>
      <c r="P5" s="389"/>
      <c r="Q5" s="389"/>
      <c r="R5" s="389"/>
      <c r="S5" s="389"/>
      <c r="T5" s="389"/>
      <c r="U5" s="389"/>
      <c r="V5" s="389"/>
      <c r="W5" s="389"/>
      <c r="X5" s="389"/>
      <c r="Y5" s="389"/>
      <c r="Z5" s="389"/>
      <c r="AA5" s="411"/>
      <c r="AC5" s="581"/>
      <c r="AD5" s="581" t="s">
        <v>123</v>
      </c>
      <c r="AE5" s="581" t="s">
        <v>124</v>
      </c>
      <c r="AF5" s="581" t="s">
        <v>23</v>
      </c>
      <c r="AG5" s="343"/>
      <c r="AH5" s="581"/>
      <c r="AI5" s="581" t="s">
        <v>123</v>
      </c>
      <c r="AJ5" s="581" t="s">
        <v>124</v>
      </c>
      <c r="AK5" s="581" t="s">
        <v>23</v>
      </c>
      <c r="AL5" s="584" t="s">
        <v>554</v>
      </c>
      <c r="AN5" s="338" t="s">
        <v>671</v>
      </c>
      <c r="AP5" s="799" t="s">
        <v>672</v>
      </c>
      <c r="AQ5" s="799" t="s">
        <v>673</v>
      </c>
      <c r="AR5" s="799" t="s">
        <v>674</v>
      </c>
      <c r="AS5" s="338" t="s">
        <v>675</v>
      </c>
      <c r="BC5" s="339"/>
      <c r="BD5" s="340" t="s">
        <v>123</v>
      </c>
      <c r="BE5" s="341" t="s">
        <v>124</v>
      </c>
      <c r="BF5" s="342" t="s">
        <v>23</v>
      </c>
      <c r="BG5" s="343"/>
      <c r="BH5" s="339"/>
      <c r="BI5" s="344" t="s">
        <v>123</v>
      </c>
      <c r="BJ5" s="341" t="s">
        <v>124</v>
      </c>
      <c r="BK5" s="345" t="s">
        <v>23</v>
      </c>
      <c r="BL5" s="346" t="s">
        <v>554</v>
      </c>
    </row>
    <row r="6" spans="1:64" ht="10.199999999999999" thickBot="1">
      <c r="B6" s="943"/>
      <c r="C6" s="943"/>
      <c r="D6" s="943"/>
      <c r="E6" s="943"/>
      <c r="F6" s="943"/>
      <c r="G6" s="943"/>
      <c r="H6" s="943"/>
      <c r="I6" s="943"/>
      <c r="J6" s="943"/>
      <c r="K6" s="943"/>
      <c r="L6" s="943"/>
      <c r="N6" s="410"/>
      <c r="O6" s="389"/>
      <c r="P6" s="389"/>
      <c r="Q6" s="389"/>
      <c r="R6" s="389"/>
      <c r="S6" s="389"/>
      <c r="T6" s="389"/>
      <c r="U6" s="389"/>
      <c r="V6" s="389"/>
      <c r="W6" s="389"/>
      <c r="X6" s="389"/>
      <c r="Y6" s="389"/>
      <c r="Z6" s="389"/>
      <c r="AA6" s="411"/>
      <c r="AC6" s="581" t="s">
        <v>556</v>
      </c>
      <c r="AD6" s="704">
        <f>BD6</f>
        <v>0.68632707774798929</v>
      </c>
      <c r="AE6" s="704">
        <f>BE6</f>
        <v>0.21805183199285075</v>
      </c>
      <c r="AF6" s="704">
        <f>BF6</f>
        <v>9.5621090259159963E-2</v>
      </c>
      <c r="AG6" s="343"/>
      <c r="AH6" s="581" t="s">
        <v>556</v>
      </c>
      <c r="AI6" s="699">
        <f>BI6</f>
        <v>768</v>
      </c>
      <c r="AJ6" s="699">
        <f>BJ6</f>
        <v>244</v>
      </c>
      <c r="AK6" s="699">
        <f>BK6</f>
        <v>107</v>
      </c>
      <c r="AL6" s="699">
        <f>BL6</f>
        <v>1119</v>
      </c>
      <c r="AN6" s="338" t="s">
        <v>702</v>
      </c>
      <c r="AP6" s="799" t="s">
        <v>677</v>
      </c>
      <c r="AQ6" s="799" t="s">
        <v>694</v>
      </c>
      <c r="AR6" s="799"/>
      <c r="AS6" s="338" t="s">
        <v>801</v>
      </c>
      <c r="BC6" s="347" t="s">
        <v>556</v>
      </c>
      <c r="BD6" s="348">
        <f>+BI6/$BL6</f>
        <v>0.68632707774798929</v>
      </c>
      <c r="BE6" s="349">
        <f>+BJ6/$BL6</f>
        <v>0.21805183199285075</v>
      </c>
      <c r="BF6" s="350">
        <f>+BK6/$BL6</f>
        <v>9.5621090259159963E-2</v>
      </c>
      <c r="BG6" s="343"/>
      <c r="BH6" s="347" t="s">
        <v>556</v>
      </c>
      <c r="BI6" s="351">
        <f>+集計・資料①!BU32</f>
        <v>768</v>
      </c>
      <c r="BJ6" s="351">
        <f>+集計・資料①!BY32</f>
        <v>244</v>
      </c>
      <c r="BK6" s="353">
        <f>+集計・資料①!BZ32</f>
        <v>107</v>
      </c>
      <c r="BL6" s="354">
        <f>+SUM(BI6:BK6)</f>
        <v>1119</v>
      </c>
    </row>
    <row r="7" spans="1:64">
      <c r="B7" s="943"/>
      <c r="C7" s="943"/>
      <c r="D7" s="943"/>
      <c r="E7" s="943"/>
      <c r="F7" s="943"/>
      <c r="G7" s="943"/>
      <c r="H7" s="943"/>
      <c r="I7" s="943"/>
      <c r="J7" s="943"/>
      <c r="K7" s="943"/>
      <c r="L7" s="943"/>
      <c r="N7" s="410"/>
      <c r="O7" s="389"/>
      <c r="P7" s="389"/>
      <c r="Q7" s="389"/>
      <c r="R7" s="389"/>
      <c r="S7" s="389"/>
      <c r="T7" s="389"/>
      <c r="U7" s="389"/>
      <c r="V7" s="389"/>
      <c r="W7" s="389"/>
      <c r="X7" s="389"/>
      <c r="Y7" s="389"/>
      <c r="Z7" s="389"/>
      <c r="AA7" s="411"/>
      <c r="AC7" s="343"/>
      <c r="AD7" s="343"/>
      <c r="AE7" s="343"/>
      <c r="AF7" s="343"/>
      <c r="AG7" s="343"/>
      <c r="AH7" s="343"/>
      <c r="AI7" s="343"/>
      <c r="AJ7" s="343"/>
      <c r="AK7" s="343"/>
      <c r="AN7" s="338" t="str">
        <f>CONCATENATE(AN6,AP6,AQ6,AR6,AS6)</f>
        <v>業種別では、「情報通信業」「医療・福祉」に雇用促進制度がある割合が高い。</v>
      </c>
      <c r="BC7" s="343"/>
      <c r="BD7" s="343"/>
      <c r="BE7" s="343"/>
      <c r="BF7" s="343"/>
      <c r="BG7" s="343"/>
      <c r="BH7" s="343"/>
      <c r="BI7" s="343"/>
      <c r="BJ7" s="343"/>
      <c r="BK7" s="343"/>
    </row>
    <row r="8" spans="1:64">
      <c r="B8" s="943"/>
      <c r="C8" s="943"/>
      <c r="D8" s="943"/>
      <c r="E8" s="943"/>
      <c r="F8" s="943"/>
      <c r="G8" s="943"/>
      <c r="H8" s="943"/>
      <c r="I8" s="943"/>
      <c r="J8" s="943"/>
      <c r="K8" s="943"/>
      <c r="L8" s="943"/>
      <c r="N8" s="410"/>
      <c r="O8" s="389"/>
      <c r="P8" s="389"/>
      <c r="Q8" s="389"/>
      <c r="R8" s="389"/>
      <c r="S8" s="389"/>
      <c r="T8" s="389"/>
      <c r="U8" s="389"/>
      <c r="V8" s="389"/>
      <c r="W8" s="389"/>
      <c r="X8" s="389"/>
      <c r="Y8" s="389"/>
      <c r="Z8" s="389"/>
      <c r="AA8" s="411"/>
      <c r="AC8" s="338" t="s">
        <v>247</v>
      </c>
      <c r="AH8" s="338" t="s">
        <v>250</v>
      </c>
      <c r="AN8" s="338" t="s">
        <v>678</v>
      </c>
      <c r="BC8" s="338" t="s">
        <v>247</v>
      </c>
      <c r="BH8" s="338" t="s">
        <v>250</v>
      </c>
    </row>
    <row r="9" spans="1:64" ht="10.199999999999999" thickBot="1">
      <c r="B9" s="943"/>
      <c r="C9" s="943"/>
      <c r="D9" s="943"/>
      <c r="E9" s="943"/>
      <c r="F9" s="943"/>
      <c r="G9" s="943"/>
      <c r="H9" s="943"/>
      <c r="I9" s="943"/>
      <c r="J9" s="943"/>
      <c r="K9" s="943"/>
      <c r="L9" s="943"/>
      <c r="N9" s="410"/>
      <c r="O9" s="389"/>
      <c r="P9" s="389"/>
      <c r="Q9" s="389"/>
      <c r="R9" s="389"/>
      <c r="S9" s="389"/>
      <c r="T9" s="389"/>
      <c r="U9" s="389"/>
      <c r="V9" s="389"/>
      <c r="W9" s="389"/>
      <c r="X9" s="389"/>
      <c r="Y9" s="389"/>
      <c r="Z9" s="389"/>
      <c r="AA9" s="411"/>
      <c r="AN9" s="338" t="s">
        <v>775</v>
      </c>
    </row>
    <row r="10" spans="1:64" ht="12" customHeight="1" thickBot="1">
      <c r="B10" s="943"/>
      <c r="C10" s="943"/>
      <c r="D10" s="943"/>
      <c r="E10" s="943"/>
      <c r="F10" s="943"/>
      <c r="G10" s="943"/>
      <c r="H10" s="943"/>
      <c r="I10" s="943"/>
      <c r="J10" s="943"/>
      <c r="K10" s="943"/>
      <c r="L10" s="943"/>
      <c r="N10" s="410"/>
      <c r="O10" s="389"/>
      <c r="P10" s="389"/>
      <c r="Q10" s="389"/>
      <c r="R10" s="389"/>
      <c r="S10" s="389"/>
      <c r="T10" s="389"/>
      <c r="U10" s="389"/>
      <c r="V10" s="389"/>
      <c r="W10" s="389"/>
      <c r="X10" s="389"/>
      <c r="Y10" s="389"/>
      <c r="Z10" s="389"/>
      <c r="AA10" s="411"/>
      <c r="AC10" s="584" t="s">
        <v>548</v>
      </c>
      <c r="AD10" s="581" t="s">
        <v>123</v>
      </c>
      <c r="AE10" s="581" t="s">
        <v>124</v>
      </c>
      <c r="AF10" s="581" t="s">
        <v>23</v>
      </c>
      <c r="AG10" s="343"/>
      <c r="AH10" s="584" t="s">
        <v>548</v>
      </c>
      <c r="AI10" s="581" t="s">
        <v>123</v>
      </c>
      <c r="AJ10" s="581" t="s">
        <v>124</v>
      </c>
      <c r="AK10" s="581" t="s">
        <v>23</v>
      </c>
      <c r="AL10" s="584" t="s">
        <v>554</v>
      </c>
      <c r="BC10" s="44" t="s">
        <v>548</v>
      </c>
      <c r="BD10" s="355" t="s">
        <v>123</v>
      </c>
      <c r="BE10" s="356" t="s">
        <v>124</v>
      </c>
      <c r="BF10" s="357" t="s">
        <v>23</v>
      </c>
      <c r="BG10" s="343"/>
      <c r="BH10" s="44" t="s">
        <v>548</v>
      </c>
      <c r="BI10" s="340" t="s">
        <v>123</v>
      </c>
      <c r="BJ10" s="341" t="s">
        <v>124</v>
      </c>
      <c r="BK10" s="345" t="s">
        <v>23</v>
      </c>
      <c r="BL10" s="346" t="s">
        <v>554</v>
      </c>
    </row>
    <row r="11" spans="1:64" ht="12" customHeight="1" thickBot="1">
      <c r="B11" s="943"/>
      <c r="C11" s="943"/>
      <c r="D11" s="943"/>
      <c r="E11" s="943"/>
      <c r="F11" s="943"/>
      <c r="G11" s="943"/>
      <c r="H11" s="943"/>
      <c r="I11" s="943"/>
      <c r="J11" s="943"/>
      <c r="K11" s="943"/>
      <c r="L11" s="943"/>
      <c r="N11" s="410"/>
      <c r="O11" s="389"/>
      <c r="P11" s="389"/>
      <c r="Q11" s="389"/>
      <c r="R11" s="389"/>
      <c r="S11" s="389"/>
      <c r="T11" s="389"/>
      <c r="U11" s="389"/>
      <c r="V11" s="389"/>
      <c r="W11" s="389"/>
      <c r="X11" s="389"/>
      <c r="Y11" s="389"/>
      <c r="Z11" s="389"/>
      <c r="AA11" s="411"/>
      <c r="AC11" s="575" t="s">
        <v>398</v>
      </c>
      <c r="AD11" s="707">
        <f>BD23</f>
        <v>0.73732718894009219</v>
      </c>
      <c r="AE11" s="775">
        <f>BE23</f>
        <v>0.17511520737327188</v>
      </c>
      <c r="AF11" s="698">
        <f>BF23</f>
        <v>8.755760368663594E-2</v>
      </c>
      <c r="AG11" s="343"/>
      <c r="AH11" s="575" t="s">
        <v>398</v>
      </c>
      <c r="AI11" s="699">
        <f>BI23</f>
        <v>160</v>
      </c>
      <c r="AJ11" s="699">
        <f>BJ23</f>
        <v>38</v>
      </c>
      <c r="AK11" s="699">
        <f>BK23</f>
        <v>19</v>
      </c>
      <c r="AL11" s="699">
        <f>BL23</f>
        <v>217</v>
      </c>
      <c r="AN11" s="338" t="s">
        <v>701</v>
      </c>
      <c r="BC11" s="46" t="s">
        <v>555</v>
      </c>
      <c r="BD11" s="358" t="e">
        <f t="shared" ref="BD11:BD23" si="0">+BI11/$BL11</f>
        <v>#DIV/0!</v>
      </c>
      <c r="BE11" s="359" t="e">
        <f t="shared" ref="BE11:BE23" si="1">+BJ11/$BL11</f>
        <v>#DIV/0!</v>
      </c>
      <c r="BF11" s="360" t="e">
        <f t="shared" ref="BF11:BF23" si="2">+BK11/$BL11</f>
        <v>#DIV/0!</v>
      </c>
      <c r="BG11" s="343"/>
      <c r="BH11" s="46" t="s">
        <v>555</v>
      </c>
      <c r="BI11" s="361">
        <f>+集計・資料①!BU6</f>
        <v>0</v>
      </c>
      <c r="BJ11" s="361">
        <f>+集計・資料①!BY6</f>
        <v>0</v>
      </c>
      <c r="BK11" s="361">
        <f>+集計・資料①!BZ6</f>
        <v>0</v>
      </c>
      <c r="BL11" s="363">
        <f t="shared" ref="BL11:BL24" si="3">+SUM(BI11:BK11)</f>
        <v>0</v>
      </c>
    </row>
    <row r="12" spans="1:64" ht="12" customHeight="1" thickBot="1">
      <c r="B12" s="943"/>
      <c r="C12" s="943"/>
      <c r="D12" s="943"/>
      <c r="E12" s="943"/>
      <c r="F12" s="943"/>
      <c r="G12" s="943"/>
      <c r="H12" s="943"/>
      <c r="I12" s="943"/>
      <c r="J12" s="943"/>
      <c r="K12" s="943"/>
      <c r="L12" s="943"/>
      <c r="N12" s="410"/>
      <c r="O12" s="389"/>
      <c r="P12" s="389"/>
      <c r="Q12" s="389"/>
      <c r="R12" s="389"/>
      <c r="S12" s="389"/>
      <c r="T12" s="389"/>
      <c r="U12" s="389"/>
      <c r="V12" s="389"/>
      <c r="W12" s="389"/>
      <c r="X12" s="389"/>
      <c r="Y12" s="389"/>
      <c r="Z12" s="389"/>
      <c r="AA12" s="411"/>
      <c r="AC12" s="700" t="s">
        <v>399</v>
      </c>
      <c r="AD12" s="707">
        <f>BD22</f>
        <v>0.67948717948717952</v>
      </c>
      <c r="AE12" s="775">
        <f>BE22</f>
        <v>0.21794871794871795</v>
      </c>
      <c r="AF12" s="698">
        <f>BF22</f>
        <v>0.10256410256410256</v>
      </c>
      <c r="AG12" s="343"/>
      <c r="AH12" s="700" t="s">
        <v>399</v>
      </c>
      <c r="AI12" s="699">
        <f>BI22</f>
        <v>106</v>
      </c>
      <c r="AJ12" s="699">
        <f>BJ22</f>
        <v>34</v>
      </c>
      <c r="AK12" s="699">
        <f>BK22</f>
        <v>16</v>
      </c>
      <c r="AL12" s="699">
        <f>BL22</f>
        <v>156</v>
      </c>
      <c r="AN12" s="338" t="str">
        <f>CONCATENATE("※回答上位（資料編より抜粋）",CHAR(10),"　","継続雇用　：   ",集計・資料①!BW32,"社",CHAR(10),"　","定年廃止　：   ",集計・資料①!BX32,"社")</f>
        <v>※回答上位（資料編より抜粋）
　継続雇用　：   425社
　定年廃止　：   175社</v>
      </c>
      <c r="BC12" s="8" t="s">
        <v>542</v>
      </c>
      <c r="BD12" s="364">
        <f t="shared" si="0"/>
        <v>0.71942446043165464</v>
      </c>
      <c r="BE12" s="365">
        <f t="shared" si="1"/>
        <v>0.22302158273381295</v>
      </c>
      <c r="BF12" s="366">
        <f t="shared" si="2"/>
        <v>5.7553956834532377E-2</v>
      </c>
      <c r="BG12" s="343"/>
      <c r="BH12" s="8" t="s">
        <v>542</v>
      </c>
      <c r="BI12" s="361">
        <f>+集計・資料①!BU8</f>
        <v>100</v>
      </c>
      <c r="BJ12" s="361">
        <f>+集計・資料①!BY8</f>
        <v>31</v>
      </c>
      <c r="BK12" s="361">
        <f>+集計・資料①!BZ8</f>
        <v>8</v>
      </c>
      <c r="BL12" s="370">
        <f t="shared" si="3"/>
        <v>139</v>
      </c>
    </row>
    <row r="13" spans="1:64" ht="10.5" customHeight="1" thickBot="1">
      <c r="B13" s="943"/>
      <c r="C13" s="943"/>
      <c r="D13" s="943"/>
      <c r="E13" s="943"/>
      <c r="F13" s="943"/>
      <c r="G13" s="943"/>
      <c r="H13" s="943"/>
      <c r="I13" s="943"/>
      <c r="J13" s="943"/>
      <c r="K13" s="943"/>
      <c r="L13" s="943"/>
      <c r="N13" s="410"/>
      <c r="O13" s="389"/>
      <c r="P13" s="389"/>
      <c r="Q13" s="389"/>
      <c r="R13" s="389"/>
      <c r="S13" s="389"/>
      <c r="T13" s="389"/>
      <c r="U13" s="389"/>
      <c r="V13" s="389"/>
      <c r="W13" s="389"/>
      <c r="X13" s="389"/>
      <c r="Y13" s="389"/>
      <c r="Z13" s="389"/>
      <c r="AA13" s="411"/>
      <c r="AC13" s="575" t="s">
        <v>400</v>
      </c>
      <c r="AD13" s="707">
        <f>BD21</f>
        <v>0.81818181818181823</v>
      </c>
      <c r="AE13" s="775">
        <f>BE21</f>
        <v>9.0909090909090912E-2</v>
      </c>
      <c r="AF13" s="698">
        <f>BF21</f>
        <v>9.0909090909090912E-2</v>
      </c>
      <c r="AG13" s="343"/>
      <c r="AH13" s="575" t="s">
        <v>400</v>
      </c>
      <c r="AI13" s="699">
        <f>BI21</f>
        <v>9</v>
      </c>
      <c r="AJ13" s="699">
        <f>BJ21</f>
        <v>1</v>
      </c>
      <c r="AK13" s="699">
        <f>BK21</f>
        <v>1</v>
      </c>
      <c r="AL13" s="699">
        <f>BL21</f>
        <v>11</v>
      </c>
      <c r="BC13" s="8" t="s">
        <v>543</v>
      </c>
      <c r="BD13" s="364">
        <f t="shared" si="0"/>
        <v>0.61764705882352944</v>
      </c>
      <c r="BE13" s="365">
        <f t="shared" si="1"/>
        <v>0.24264705882352941</v>
      </c>
      <c r="BF13" s="366">
        <f t="shared" si="2"/>
        <v>0.13970588235294118</v>
      </c>
      <c r="BG13" s="343"/>
      <c r="BH13" s="8" t="s">
        <v>543</v>
      </c>
      <c r="BI13" s="361">
        <f>+集計・資料①!BU10</f>
        <v>84</v>
      </c>
      <c r="BJ13" s="361">
        <f>+集計・資料①!BY10</f>
        <v>33</v>
      </c>
      <c r="BK13" s="361">
        <f>+集計・資料①!BZ10</f>
        <v>19</v>
      </c>
      <c r="BL13" s="370">
        <f t="shared" si="3"/>
        <v>136</v>
      </c>
    </row>
    <row r="14" spans="1:64" ht="10.5" customHeight="1" thickBot="1">
      <c r="B14" s="943"/>
      <c r="C14" s="943"/>
      <c r="D14" s="943"/>
      <c r="E14" s="943"/>
      <c r="F14" s="943"/>
      <c r="G14" s="943"/>
      <c r="H14" s="943"/>
      <c r="I14" s="943"/>
      <c r="J14" s="943"/>
      <c r="K14" s="943"/>
      <c r="L14" s="943"/>
      <c r="N14" s="410"/>
      <c r="O14" s="389"/>
      <c r="P14" s="389"/>
      <c r="Q14" s="389"/>
      <c r="R14" s="389"/>
      <c r="S14" s="389"/>
      <c r="T14" s="389"/>
      <c r="U14" s="389"/>
      <c r="V14" s="389"/>
      <c r="W14" s="389"/>
      <c r="X14" s="389"/>
      <c r="Y14" s="389"/>
      <c r="Z14" s="389"/>
      <c r="AA14" s="411"/>
      <c r="AC14" s="700" t="s">
        <v>401</v>
      </c>
      <c r="AD14" s="707">
        <f>BD20</f>
        <v>0.65217391304347827</v>
      </c>
      <c r="AE14" s="775">
        <f>BE20</f>
        <v>0.17391304347826086</v>
      </c>
      <c r="AF14" s="698">
        <f>BF20</f>
        <v>0.17391304347826086</v>
      </c>
      <c r="AG14" s="343"/>
      <c r="AH14" s="700" t="s">
        <v>401</v>
      </c>
      <c r="AI14" s="699">
        <f>BI20</f>
        <v>15</v>
      </c>
      <c r="AJ14" s="699">
        <f>BJ20</f>
        <v>4</v>
      </c>
      <c r="AK14" s="699">
        <f>BK20</f>
        <v>4</v>
      </c>
      <c r="AL14" s="699">
        <f>BL20</f>
        <v>23</v>
      </c>
      <c r="AN14" s="800" t="s">
        <v>679</v>
      </c>
      <c r="AO14" s="801"/>
      <c r="AP14" s="801"/>
      <c r="AQ14" s="801"/>
      <c r="AR14" s="801"/>
      <c r="AS14" s="801"/>
      <c r="AT14" s="801"/>
      <c r="AU14" s="801"/>
      <c r="AV14" s="801"/>
      <c r="AW14" s="801"/>
      <c r="AX14" s="801"/>
      <c r="AY14" s="801"/>
      <c r="BC14" s="8" t="s">
        <v>541</v>
      </c>
      <c r="BD14" s="364">
        <f t="shared" si="0"/>
        <v>0.66666666666666663</v>
      </c>
      <c r="BE14" s="365">
        <f t="shared" si="1"/>
        <v>0.18518518518518517</v>
      </c>
      <c r="BF14" s="366">
        <f t="shared" si="2"/>
        <v>0.14814814814814814</v>
      </c>
      <c r="BG14" s="343"/>
      <c r="BH14" s="8" t="s">
        <v>541</v>
      </c>
      <c r="BI14" s="361">
        <f>+集計・資料①!BU12</f>
        <v>18</v>
      </c>
      <c r="BJ14" s="361">
        <f>+集計・資料①!BY12</f>
        <v>5</v>
      </c>
      <c r="BK14" s="361">
        <f>+集計・資料①!BZ12</f>
        <v>4</v>
      </c>
      <c r="BL14" s="370">
        <f t="shared" si="3"/>
        <v>27</v>
      </c>
    </row>
    <row r="15" spans="1:64" ht="10.5" customHeight="1" thickBot="1">
      <c r="B15" s="943"/>
      <c r="C15" s="943"/>
      <c r="D15" s="943"/>
      <c r="E15" s="943"/>
      <c r="F15" s="943"/>
      <c r="G15" s="943"/>
      <c r="H15" s="943"/>
      <c r="I15" s="943"/>
      <c r="J15" s="943"/>
      <c r="K15" s="943"/>
      <c r="L15" s="943"/>
      <c r="N15" s="410"/>
      <c r="O15" s="389"/>
      <c r="P15" s="389"/>
      <c r="Q15" s="389"/>
      <c r="R15" s="389"/>
      <c r="S15" s="389"/>
      <c r="T15" s="389"/>
      <c r="U15" s="389"/>
      <c r="V15" s="389"/>
      <c r="W15" s="389"/>
      <c r="X15" s="389"/>
      <c r="Y15" s="389"/>
      <c r="Z15" s="389"/>
      <c r="AA15" s="411"/>
      <c r="AC15" s="575" t="s">
        <v>402</v>
      </c>
      <c r="AD15" s="707">
        <f>BD19</f>
        <v>0.64245810055865926</v>
      </c>
      <c r="AE15" s="775">
        <f>BE19</f>
        <v>0.24022346368715083</v>
      </c>
      <c r="AF15" s="698">
        <f>BF19</f>
        <v>0.11731843575418995</v>
      </c>
      <c r="AG15" s="343"/>
      <c r="AH15" s="575" t="s">
        <v>402</v>
      </c>
      <c r="AI15" s="699">
        <f>BI19</f>
        <v>115</v>
      </c>
      <c r="AJ15" s="699">
        <f>BJ19</f>
        <v>43</v>
      </c>
      <c r="AK15" s="699">
        <f>BK19</f>
        <v>21</v>
      </c>
      <c r="AL15" s="699">
        <f>BL19</f>
        <v>179</v>
      </c>
      <c r="AN15" s="930" t="str">
        <f>CONCATENATE("　",AN4,CHAR(10),"　",AN7,CHAR(10),"　",AN9,CHAR(10),AN12)</f>
        <v>　定年後の雇用促進制度の有無について、「あり」と回答した事業所は全体で68.6%となった。
　業種別では、「情報通信業」「医療・福祉」に雇用促進制度がある割合が高い。
　規模別では、規模が大きい事業所ほど雇用促進制度がある割合が高い。
※回答上位（資料編より抜粋）
　継続雇用　：   425社
　定年廃止　：   175社</v>
      </c>
      <c r="AO15" s="930"/>
      <c r="AP15" s="930"/>
      <c r="AQ15" s="930"/>
      <c r="AR15" s="930"/>
      <c r="AS15" s="930"/>
      <c r="AT15" s="930"/>
      <c r="AU15" s="930"/>
      <c r="AV15" s="930"/>
      <c r="AW15" s="930"/>
      <c r="AX15" s="930"/>
      <c r="AY15" s="930"/>
      <c r="BC15" s="8" t="s">
        <v>540</v>
      </c>
      <c r="BD15" s="364">
        <f t="shared" si="0"/>
        <v>0.77419354838709675</v>
      </c>
      <c r="BE15" s="365">
        <f t="shared" si="1"/>
        <v>0.15483870967741936</v>
      </c>
      <c r="BF15" s="366">
        <f t="shared" si="2"/>
        <v>7.0967741935483872E-2</v>
      </c>
      <c r="BG15" s="343"/>
      <c r="BH15" s="8" t="s">
        <v>540</v>
      </c>
      <c r="BI15" s="361">
        <f>+集計・資料①!BU14</f>
        <v>120</v>
      </c>
      <c r="BJ15" s="361">
        <f>+集計・資料①!BY14</f>
        <v>24</v>
      </c>
      <c r="BK15" s="361">
        <f>+集計・資料①!BZ14</f>
        <v>11</v>
      </c>
      <c r="BL15" s="370">
        <f t="shared" si="3"/>
        <v>155</v>
      </c>
    </row>
    <row r="16" spans="1:64" ht="10.5" customHeight="1" thickBot="1">
      <c r="B16" s="943"/>
      <c r="C16" s="943"/>
      <c r="D16" s="943"/>
      <c r="E16" s="943"/>
      <c r="F16" s="943"/>
      <c r="G16" s="943"/>
      <c r="H16" s="943"/>
      <c r="I16" s="943"/>
      <c r="J16" s="943"/>
      <c r="K16" s="943"/>
      <c r="L16" s="943"/>
      <c r="N16" s="410"/>
      <c r="O16" s="389"/>
      <c r="P16" s="389"/>
      <c r="Q16" s="389"/>
      <c r="R16" s="389"/>
      <c r="S16" s="389"/>
      <c r="T16" s="389"/>
      <c r="U16" s="389"/>
      <c r="V16" s="389"/>
      <c r="W16" s="389"/>
      <c r="X16" s="389"/>
      <c r="Y16" s="389"/>
      <c r="Z16" s="389"/>
      <c r="AA16" s="411"/>
      <c r="AC16" s="700" t="s">
        <v>403</v>
      </c>
      <c r="AD16" s="707">
        <f>BD18</f>
        <v>0.6</v>
      </c>
      <c r="AE16" s="775">
        <f>BE18</f>
        <v>0.3</v>
      </c>
      <c r="AF16" s="698">
        <f>BF18</f>
        <v>0.1</v>
      </c>
      <c r="AG16" s="343"/>
      <c r="AH16" s="700" t="s">
        <v>403</v>
      </c>
      <c r="AI16" s="699">
        <f>BI18</f>
        <v>12</v>
      </c>
      <c r="AJ16" s="699">
        <f>BJ18</f>
        <v>6</v>
      </c>
      <c r="AK16" s="699">
        <f>BK18</f>
        <v>2</v>
      </c>
      <c r="AL16" s="699">
        <f>BL18</f>
        <v>20</v>
      </c>
      <c r="AN16" s="930"/>
      <c r="AO16" s="930"/>
      <c r="AP16" s="930"/>
      <c r="AQ16" s="930"/>
      <c r="AR16" s="930"/>
      <c r="AS16" s="930"/>
      <c r="AT16" s="930"/>
      <c r="AU16" s="930"/>
      <c r="AV16" s="930"/>
      <c r="AW16" s="930"/>
      <c r="AX16" s="930"/>
      <c r="AY16" s="930"/>
      <c r="BC16" s="8" t="s">
        <v>539</v>
      </c>
      <c r="BD16" s="364">
        <f t="shared" si="0"/>
        <v>0.48780487804878048</v>
      </c>
      <c r="BE16" s="365">
        <f t="shared" si="1"/>
        <v>0.48780487804878048</v>
      </c>
      <c r="BF16" s="366">
        <f t="shared" si="2"/>
        <v>2.4390243902439025E-2</v>
      </c>
      <c r="BG16" s="343"/>
      <c r="BH16" s="8" t="s">
        <v>539</v>
      </c>
      <c r="BI16" s="361">
        <f>+集計・資料①!BU16</f>
        <v>20</v>
      </c>
      <c r="BJ16" s="361">
        <f>+集計・資料①!BY16</f>
        <v>20</v>
      </c>
      <c r="BK16" s="361">
        <f>+集計・資料①!BZ16</f>
        <v>1</v>
      </c>
      <c r="BL16" s="370">
        <f t="shared" si="3"/>
        <v>41</v>
      </c>
    </row>
    <row r="17" spans="1:64" ht="10.5" customHeight="1" thickBot="1">
      <c r="B17" s="943"/>
      <c r="C17" s="943"/>
      <c r="D17" s="943"/>
      <c r="E17" s="943"/>
      <c r="F17" s="943"/>
      <c r="G17" s="943"/>
      <c r="H17" s="943"/>
      <c r="I17" s="943"/>
      <c r="J17" s="943"/>
      <c r="K17" s="943"/>
      <c r="L17" s="943"/>
      <c r="N17" s="427"/>
      <c r="O17" s="428"/>
      <c r="P17" s="428"/>
      <c r="Q17" s="428"/>
      <c r="R17" s="428"/>
      <c r="S17" s="428"/>
      <c r="T17" s="428"/>
      <c r="U17" s="428"/>
      <c r="V17" s="428"/>
      <c r="W17" s="428"/>
      <c r="X17" s="428"/>
      <c r="Y17" s="428"/>
      <c r="Z17" s="428"/>
      <c r="AA17" s="429"/>
      <c r="AC17" s="575" t="s">
        <v>404</v>
      </c>
      <c r="AD17" s="707">
        <f>BD17</f>
        <v>0.6</v>
      </c>
      <c r="AE17" s="775">
        <f>BE17</f>
        <v>0.33333333333333331</v>
      </c>
      <c r="AF17" s="698">
        <f>BF17</f>
        <v>6.6666666666666666E-2</v>
      </c>
      <c r="AG17" s="343"/>
      <c r="AH17" s="575" t="s">
        <v>404</v>
      </c>
      <c r="AI17" s="699">
        <f>BI17</f>
        <v>9</v>
      </c>
      <c r="AJ17" s="699">
        <f>BJ17</f>
        <v>5</v>
      </c>
      <c r="AK17" s="699">
        <f>BK17</f>
        <v>1</v>
      </c>
      <c r="AL17" s="699">
        <f>BL17</f>
        <v>15</v>
      </c>
      <c r="AN17" s="930"/>
      <c r="AO17" s="930"/>
      <c r="AP17" s="930"/>
      <c r="AQ17" s="930"/>
      <c r="AR17" s="930"/>
      <c r="AS17" s="930"/>
      <c r="AT17" s="930"/>
      <c r="AU17" s="930"/>
      <c r="AV17" s="930"/>
      <c r="AW17" s="930"/>
      <c r="AX17" s="930"/>
      <c r="AY17" s="930"/>
      <c r="BC17" s="8" t="s">
        <v>544</v>
      </c>
      <c r="BD17" s="364">
        <f t="shared" si="0"/>
        <v>0.6</v>
      </c>
      <c r="BE17" s="365">
        <f t="shared" si="1"/>
        <v>0.33333333333333331</v>
      </c>
      <c r="BF17" s="366">
        <f t="shared" si="2"/>
        <v>6.6666666666666666E-2</v>
      </c>
      <c r="BG17" s="343"/>
      <c r="BH17" s="8" t="s">
        <v>544</v>
      </c>
      <c r="BI17" s="361">
        <f>+集計・資料①!BU18</f>
        <v>9</v>
      </c>
      <c r="BJ17" s="361">
        <f>+集計・資料①!BY18</f>
        <v>5</v>
      </c>
      <c r="BK17" s="361">
        <f>+集計・資料①!BZ18</f>
        <v>1</v>
      </c>
      <c r="BL17" s="370">
        <f t="shared" si="3"/>
        <v>15</v>
      </c>
    </row>
    <row r="18" spans="1:64" ht="10.5" customHeight="1" thickBot="1">
      <c r="AC18" s="700" t="s">
        <v>405</v>
      </c>
      <c r="AD18" s="707">
        <f>BD16</f>
        <v>0.48780487804878048</v>
      </c>
      <c r="AE18" s="775">
        <f>BE16</f>
        <v>0.48780487804878048</v>
      </c>
      <c r="AF18" s="698">
        <f>BF16</f>
        <v>2.4390243902439025E-2</v>
      </c>
      <c r="AG18" s="343"/>
      <c r="AH18" s="700" t="s">
        <v>405</v>
      </c>
      <c r="AI18" s="699">
        <f>BI16</f>
        <v>20</v>
      </c>
      <c r="AJ18" s="699">
        <f>BJ16</f>
        <v>20</v>
      </c>
      <c r="AK18" s="699">
        <f>BK16</f>
        <v>1</v>
      </c>
      <c r="AL18" s="699">
        <f>BL16</f>
        <v>41</v>
      </c>
      <c r="AN18" s="930"/>
      <c r="AO18" s="930"/>
      <c r="AP18" s="930"/>
      <c r="AQ18" s="930"/>
      <c r="AR18" s="930"/>
      <c r="AS18" s="930"/>
      <c r="AT18" s="930"/>
      <c r="AU18" s="930"/>
      <c r="AV18" s="930"/>
      <c r="AW18" s="930"/>
      <c r="AX18" s="930"/>
      <c r="AY18" s="930"/>
      <c r="BC18" s="8" t="s">
        <v>538</v>
      </c>
      <c r="BD18" s="364">
        <f t="shared" si="0"/>
        <v>0.6</v>
      </c>
      <c r="BE18" s="365">
        <f t="shared" si="1"/>
        <v>0.3</v>
      </c>
      <c r="BF18" s="366">
        <f t="shared" si="2"/>
        <v>0.1</v>
      </c>
      <c r="BG18" s="343"/>
      <c r="BH18" s="8" t="s">
        <v>538</v>
      </c>
      <c r="BI18" s="361">
        <f>+集計・資料①!BU20</f>
        <v>12</v>
      </c>
      <c r="BJ18" s="361">
        <f>+集計・資料①!BY20</f>
        <v>6</v>
      </c>
      <c r="BK18" s="361">
        <f>+集計・資料①!BZ20</f>
        <v>2</v>
      </c>
      <c r="BL18" s="370">
        <f t="shared" si="3"/>
        <v>20</v>
      </c>
    </row>
    <row r="19" spans="1:64" ht="10.5" customHeight="1" thickBot="1">
      <c r="A19" s="406"/>
      <c r="B19" s="407"/>
      <c r="C19" s="407"/>
      <c r="D19" s="407"/>
      <c r="E19" s="407"/>
      <c r="F19" s="407"/>
      <c r="G19" s="407"/>
      <c r="H19" s="407"/>
      <c r="I19" s="407"/>
      <c r="J19" s="407"/>
      <c r="K19" s="407"/>
      <c r="L19" s="407"/>
      <c r="M19" s="407"/>
      <c r="N19" s="407"/>
      <c r="O19" s="407"/>
      <c r="P19" s="407"/>
      <c r="Q19" s="407"/>
      <c r="R19" s="407"/>
      <c r="S19" s="407"/>
      <c r="T19" s="407"/>
      <c r="U19" s="407"/>
      <c r="V19" s="407"/>
      <c r="W19" s="407"/>
      <c r="X19" s="407"/>
      <c r="Y19" s="407"/>
      <c r="Z19" s="407"/>
      <c r="AA19" s="408"/>
      <c r="AC19" s="575" t="s">
        <v>406</v>
      </c>
      <c r="AD19" s="707">
        <f>BD15</f>
        <v>0.77419354838709675</v>
      </c>
      <c r="AE19" s="775">
        <f>BE15</f>
        <v>0.15483870967741936</v>
      </c>
      <c r="AF19" s="698">
        <f>BF15</f>
        <v>7.0967741935483872E-2</v>
      </c>
      <c r="AG19" s="343"/>
      <c r="AH19" s="575" t="s">
        <v>406</v>
      </c>
      <c r="AI19" s="699">
        <f>BI15</f>
        <v>120</v>
      </c>
      <c r="AJ19" s="699">
        <f>BJ15</f>
        <v>24</v>
      </c>
      <c r="AK19" s="699">
        <f>BK15</f>
        <v>11</v>
      </c>
      <c r="AL19" s="699">
        <f>BL15</f>
        <v>155</v>
      </c>
      <c r="AN19" s="930"/>
      <c r="AO19" s="930"/>
      <c r="AP19" s="930"/>
      <c r="AQ19" s="930"/>
      <c r="AR19" s="930"/>
      <c r="AS19" s="930"/>
      <c r="AT19" s="930"/>
      <c r="AU19" s="930"/>
      <c r="AV19" s="930"/>
      <c r="AW19" s="930"/>
      <c r="AX19" s="930"/>
      <c r="AY19" s="930"/>
      <c r="BC19" s="8" t="s">
        <v>537</v>
      </c>
      <c r="BD19" s="364">
        <f t="shared" si="0"/>
        <v>0.64245810055865926</v>
      </c>
      <c r="BE19" s="365">
        <f t="shared" si="1"/>
        <v>0.24022346368715083</v>
      </c>
      <c r="BF19" s="366">
        <f t="shared" si="2"/>
        <v>0.11731843575418995</v>
      </c>
      <c r="BG19" s="343"/>
      <c r="BH19" s="8" t="s">
        <v>537</v>
      </c>
      <c r="BI19" s="361">
        <f>+集計・資料①!BU22</f>
        <v>115</v>
      </c>
      <c r="BJ19" s="361">
        <f>+集計・資料①!BY22</f>
        <v>43</v>
      </c>
      <c r="BK19" s="361">
        <f>+集計・資料①!BZ22</f>
        <v>21</v>
      </c>
      <c r="BL19" s="370">
        <f t="shared" si="3"/>
        <v>179</v>
      </c>
    </row>
    <row r="20" spans="1:64" ht="10.5" customHeight="1" thickBot="1">
      <c r="A20" s="410"/>
      <c r="B20" s="389"/>
      <c r="C20" s="389"/>
      <c r="D20" s="389"/>
      <c r="E20" s="389"/>
      <c r="F20" s="389"/>
      <c r="G20" s="389"/>
      <c r="H20" s="389"/>
      <c r="I20" s="389"/>
      <c r="J20" s="389"/>
      <c r="K20" s="389"/>
      <c r="L20" s="389"/>
      <c r="M20" s="389"/>
      <c r="N20" s="389"/>
      <c r="O20" s="389"/>
      <c r="P20" s="389"/>
      <c r="Q20" s="389"/>
      <c r="R20" s="389"/>
      <c r="S20" s="389"/>
      <c r="T20" s="389"/>
      <c r="U20" s="389"/>
      <c r="V20" s="389"/>
      <c r="W20" s="389"/>
      <c r="X20" s="389"/>
      <c r="Y20" s="389"/>
      <c r="Z20" s="389"/>
      <c r="AA20" s="411"/>
      <c r="AC20" s="700" t="s">
        <v>407</v>
      </c>
      <c r="AD20" s="707">
        <f>BD14</f>
        <v>0.66666666666666663</v>
      </c>
      <c r="AE20" s="775">
        <f>BE14</f>
        <v>0.18518518518518517</v>
      </c>
      <c r="AF20" s="698">
        <f>BF14</f>
        <v>0.14814814814814814</v>
      </c>
      <c r="AH20" s="700" t="s">
        <v>407</v>
      </c>
      <c r="AI20" s="699">
        <f>BI14</f>
        <v>18</v>
      </c>
      <c r="AJ20" s="699">
        <f>BJ14</f>
        <v>5</v>
      </c>
      <c r="AK20" s="699">
        <f>BK14</f>
        <v>4</v>
      </c>
      <c r="AL20" s="699">
        <f>BL14</f>
        <v>27</v>
      </c>
      <c r="AN20" s="930"/>
      <c r="AO20" s="930"/>
      <c r="AP20" s="930"/>
      <c r="AQ20" s="930"/>
      <c r="AR20" s="930"/>
      <c r="AS20" s="930"/>
      <c r="AT20" s="930"/>
      <c r="AU20" s="930"/>
      <c r="AV20" s="930"/>
      <c r="AW20" s="930"/>
      <c r="AX20" s="930"/>
      <c r="AY20" s="930"/>
      <c r="BC20" s="8" t="s">
        <v>536</v>
      </c>
      <c r="BD20" s="364">
        <f t="shared" si="0"/>
        <v>0.65217391304347827</v>
      </c>
      <c r="BE20" s="365">
        <f t="shared" si="1"/>
        <v>0.17391304347826086</v>
      </c>
      <c r="BF20" s="366">
        <f t="shared" si="2"/>
        <v>0.17391304347826086</v>
      </c>
      <c r="BH20" s="8" t="s">
        <v>536</v>
      </c>
      <c r="BI20" s="361">
        <f>+集計・資料①!BU24</f>
        <v>15</v>
      </c>
      <c r="BJ20" s="361">
        <f>+集計・資料①!BY24</f>
        <v>4</v>
      </c>
      <c r="BK20" s="361">
        <f>+集計・資料①!BZ24</f>
        <v>4</v>
      </c>
      <c r="BL20" s="370">
        <f t="shared" si="3"/>
        <v>23</v>
      </c>
    </row>
    <row r="21" spans="1:64" ht="10.5" customHeight="1" thickBot="1">
      <c r="A21" s="410"/>
      <c r="B21" s="389"/>
      <c r="C21" s="389"/>
      <c r="D21" s="389"/>
      <c r="E21" s="389"/>
      <c r="F21" s="389"/>
      <c r="G21" s="389"/>
      <c r="H21" s="389"/>
      <c r="I21" s="389"/>
      <c r="J21" s="389"/>
      <c r="K21" s="389"/>
      <c r="L21" s="389"/>
      <c r="M21" s="389"/>
      <c r="N21" s="389"/>
      <c r="O21" s="389"/>
      <c r="P21" s="389"/>
      <c r="Q21" s="389"/>
      <c r="R21" s="389"/>
      <c r="S21" s="389"/>
      <c r="T21" s="389"/>
      <c r="U21" s="389"/>
      <c r="V21" s="389"/>
      <c r="W21" s="389"/>
      <c r="X21" s="389"/>
      <c r="Y21" s="389"/>
      <c r="Z21" s="389"/>
      <c r="AA21" s="411"/>
      <c r="AC21" s="575" t="s">
        <v>408</v>
      </c>
      <c r="AD21" s="707">
        <f>BD13</f>
        <v>0.61764705882352944</v>
      </c>
      <c r="AE21" s="775">
        <f>BE13</f>
        <v>0.24264705882352941</v>
      </c>
      <c r="AF21" s="698">
        <f>BF13</f>
        <v>0.13970588235294118</v>
      </c>
      <c r="AH21" s="575" t="s">
        <v>408</v>
      </c>
      <c r="AI21" s="699">
        <f>BI13</f>
        <v>84</v>
      </c>
      <c r="AJ21" s="699">
        <f>BJ13</f>
        <v>33</v>
      </c>
      <c r="AK21" s="699">
        <f>BK13</f>
        <v>19</v>
      </c>
      <c r="AL21" s="699">
        <f>BL13</f>
        <v>136</v>
      </c>
      <c r="AN21" s="930"/>
      <c r="AO21" s="930"/>
      <c r="AP21" s="930"/>
      <c r="AQ21" s="930"/>
      <c r="AR21" s="930"/>
      <c r="AS21" s="930"/>
      <c r="AT21" s="930"/>
      <c r="AU21" s="930"/>
      <c r="AV21" s="930"/>
      <c r="AW21" s="930"/>
      <c r="AX21" s="930"/>
      <c r="AY21" s="930"/>
      <c r="BC21" s="8" t="s">
        <v>535</v>
      </c>
      <c r="BD21" s="364">
        <f t="shared" si="0"/>
        <v>0.81818181818181823</v>
      </c>
      <c r="BE21" s="365">
        <f t="shared" si="1"/>
        <v>9.0909090909090912E-2</v>
      </c>
      <c r="BF21" s="366">
        <f t="shared" si="2"/>
        <v>9.0909090909090912E-2</v>
      </c>
      <c r="BH21" s="8" t="s">
        <v>535</v>
      </c>
      <c r="BI21" s="361">
        <f>+集計・資料①!BU26</f>
        <v>9</v>
      </c>
      <c r="BJ21" s="361">
        <f>+集計・資料①!BY26</f>
        <v>1</v>
      </c>
      <c r="BK21" s="361">
        <f>+集計・資料①!BZ26</f>
        <v>1</v>
      </c>
      <c r="BL21" s="370">
        <f t="shared" si="3"/>
        <v>11</v>
      </c>
    </row>
    <row r="22" spans="1:64" ht="10.5" customHeight="1" thickBot="1">
      <c r="A22" s="410"/>
      <c r="B22" s="389"/>
      <c r="C22" s="389"/>
      <c r="D22" s="389"/>
      <c r="E22" s="389"/>
      <c r="F22" s="389"/>
      <c r="G22" s="389"/>
      <c r="H22" s="389"/>
      <c r="I22" s="389"/>
      <c r="J22" s="389"/>
      <c r="K22" s="389"/>
      <c r="L22" s="389"/>
      <c r="M22" s="389"/>
      <c r="N22" s="389"/>
      <c r="O22" s="389"/>
      <c r="P22" s="389"/>
      <c r="Q22" s="389"/>
      <c r="R22" s="389"/>
      <c r="S22" s="389"/>
      <c r="T22" s="389"/>
      <c r="U22" s="389"/>
      <c r="V22" s="389"/>
      <c r="W22" s="389"/>
      <c r="X22" s="389"/>
      <c r="Y22" s="389"/>
      <c r="Z22" s="389"/>
      <c r="AA22" s="411"/>
      <c r="AC22" s="700" t="s">
        <v>409</v>
      </c>
      <c r="AD22" s="707">
        <f>BD12</f>
        <v>0.71942446043165464</v>
      </c>
      <c r="AE22" s="775">
        <f>BE12</f>
        <v>0.22302158273381295</v>
      </c>
      <c r="AF22" s="698">
        <f>BF12</f>
        <v>5.7553956834532377E-2</v>
      </c>
      <c r="AH22" s="700" t="s">
        <v>409</v>
      </c>
      <c r="AI22" s="699">
        <f>BI12</f>
        <v>100</v>
      </c>
      <c r="AJ22" s="699">
        <f>BJ12</f>
        <v>31</v>
      </c>
      <c r="AK22" s="699">
        <f>BK12</f>
        <v>8</v>
      </c>
      <c r="AL22" s="699">
        <f>BL12</f>
        <v>139</v>
      </c>
      <c r="AN22" s="930"/>
      <c r="AO22" s="930"/>
      <c r="AP22" s="930"/>
      <c r="AQ22" s="930"/>
      <c r="AR22" s="930"/>
      <c r="AS22" s="930"/>
      <c r="AT22" s="930"/>
      <c r="AU22" s="930"/>
      <c r="AV22" s="930"/>
      <c r="AW22" s="930"/>
      <c r="AX22" s="930"/>
      <c r="AY22" s="930"/>
      <c r="BC22" s="8" t="s">
        <v>545</v>
      </c>
      <c r="BD22" s="364">
        <f t="shared" si="0"/>
        <v>0.67948717948717952</v>
      </c>
      <c r="BE22" s="365">
        <f t="shared" si="1"/>
        <v>0.21794871794871795</v>
      </c>
      <c r="BF22" s="366">
        <f t="shared" si="2"/>
        <v>0.10256410256410256</v>
      </c>
      <c r="BH22" s="8" t="s">
        <v>545</v>
      </c>
      <c r="BI22" s="361">
        <f>+集計・資料①!BU28</f>
        <v>106</v>
      </c>
      <c r="BJ22" s="361">
        <f>+集計・資料①!BY28</f>
        <v>34</v>
      </c>
      <c r="BK22" s="361">
        <f>+集計・資料①!BZ28</f>
        <v>16</v>
      </c>
      <c r="BL22" s="370">
        <f t="shared" si="3"/>
        <v>156</v>
      </c>
    </row>
    <row r="23" spans="1:64" ht="10.5" customHeight="1" thickBot="1">
      <c r="A23" s="410"/>
      <c r="B23" s="389"/>
      <c r="C23" s="389"/>
      <c r="D23" s="389"/>
      <c r="E23" s="389"/>
      <c r="F23" s="389"/>
      <c r="G23" s="389"/>
      <c r="H23" s="389"/>
      <c r="I23" s="389"/>
      <c r="J23" s="389"/>
      <c r="K23" s="389"/>
      <c r="L23" s="389"/>
      <c r="M23" s="389"/>
      <c r="N23" s="389"/>
      <c r="O23" s="389"/>
      <c r="P23" s="389"/>
      <c r="Q23" s="389"/>
      <c r="R23" s="389"/>
      <c r="S23" s="389"/>
      <c r="T23" s="389"/>
      <c r="U23" s="389"/>
      <c r="V23" s="389"/>
      <c r="W23" s="389"/>
      <c r="X23" s="389"/>
      <c r="Y23" s="389"/>
      <c r="Z23" s="389"/>
      <c r="AA23" s="411"/>
      <c r="AC23" s="575" t="s">
        <v>23</v>
      </c>
      <c r="AD23" s="698" t="e">
        <f>BD11</f>
        <v>#DIV/0!</v>
      </c>
      <c r="AE23" s="698" t="e">
        <f>BE11</f>
        <v>#DIV/0!</v>
      </c>
      <c r="AF23" s="698" t="e">
        <f>BF11</f>
        <v>#DIV/0!</v>
      </c>
      <c r="AH23" s="575" t="s">
        <v>23</v>
      </c>
      <c r="AI23" s="699">
        <f>BI11</f>
        <v>0</v>
      </c>
      <c r="AJ23" s="699">
        <f>BJ11</f>
        <v>0</v>
      </c>
      <c r="AK23" s="699">
        <f>BK11</f>
        <v>0</v>
      </c>
      <c r="AL23" s="699">
        <f>BL11</f>
        <v>0</v>
      </c>
      <c r="AN23" s="930"/>
      <c r="AO23" s="930"/>
      <c r="AP23" s="930"/>
      <c r="AQ23" s="930"/>
      <c r="AR23" s="930"/>
      <c r="AS23" s="930"/>
      <c r="AT23" s="930"/>
      <c r="AU23" s="930"/>
      <c r="AV23" s="930"/>
      <c r="AW23" s="930"/>
      <c r="AX23" s="930"/>
      <c r="AY23" s="930"/>
      <c r="BC23" s="11" t="s">
        <v>546</v>
      </c>
      <c r="BD23" s="371">
        <f t="shared" si="0"/>
        <v>0.73732718894009219</v>
      </c>
      <c r="BE23" s="372">
        <f t="shared" si="1"/>
        <v>0.17511520737327188</v>
      </c>
      <c r="BF23" s="373">
        <f t="shared" si="2"/>
        <v>8.755760368663594E-2</v>
      </c>
      <c r="BH23" s="9" t="s">
        <v>546</v>
      </c>
      <c r="BI23" s="361">
        <f>+集計・資料①!BU30</f>
        <v>160</v>
      </c>
      <c r="BJ23" s="361">
        <f>+集計・資料①!BY30</f>
        <v>38</v>
      </c>
      <c r="BK23" s="361">
        <f>+集計・資料①!BZ30</f>
        <v>19</v>
      </c>
      <c r="BL23" s="370">
        <f t="shared" si="3"/>
        <v>217</v>
      </c>
    </row>
    <row r="24" spans="1:64" ht="10.5" customHeight="1" thickBot="1">
      <c r="A24" s="410"/>
      <c r="B24" s="389"/>
      <c r="C24" s="389"/>
      <c r="D24" s="389"/>
      <c r="E24" s="389"/>
      <c r="F24" s="389"/>
      <c r="G24" s="389"/>
      <c r="H24" s="389"/>
      <c r="I24" s="389"/>
      <c r="J24" s="389"/>
      <c r="K24" s="389"/>
      <c r="L24" s="389"/>
      <c r="M24" s="389"/>
      <c r="N24" s="389"/>
      <c r="O24" s="389"/>
      <c r="P24" s="389"/>
      <c r="Q24" s="389"/>
      <c r="R24" s="389"/>
      <c r="S24" s="389"/>
      <c r="T24" s="389"/>
      <c r="U24" s="389"/>
      <c r="V24" s="389"/>
      <c r="W24" s="389"/>
      <c r="X24" s="389"/>
      <c r="Y24" s="389"/>
      <c r="Z24" s="389"/>
      <c r="AA24" s="411"/>
      <c r="AH24" s="584" t="s">
        <v>554</v>
      </c>
      <c r="AI24" s="699">
        <f>SUM(AI11:AI23)</f>
        <v>768</v>
      </c>
      <c r="AJ24" s="699">
        <f>SUM(AJ11:AJ23)</f>
        <v>244</v>
      </c>
      <c r="AK24" s="699">
        <f>SUM(AK11:AK23)</f>
        <v>107</v>
      </c>
      <c r="AL24" s="699">
        <f>SUM(AL11:AL23)</f>
        <v>1119</v>
      </c>
      <c r="AN24" s="930"/>
      <c r="AO24" s="930"/>
      <c r="AP24" s="930"/>
      <c r="AQ24" s="930"/>
      <c r="AR24" s="930"/>
      <c r="AS24" s="930"/>
      <c r="AT24" s="930"/>
      <c r="AU24" s="930"/>
      <c r="AV24" s="930"/>
      <c r="AW24" s="930"/>
      <c r="AX24" s="930"/>
      <c r="AY24" s="930"/>
      <c r="BH24" s="325" t="s">
        <v>554</v>
      </c>
      <c r="BI24" s="378">
        <f>+集計・資料①!BU32</f>
        <v>768</v>
      </c>
      <c r="BJ24" s="352">
        <f>+集計・資料①!BY32</f>
        <v>244</v>
      </c>
      <c r="BK24" s="353">
        <f>+集計・資料①!BZ32</f>
        <v>107</v>
      </c>
      <c r="BL24" s="354">
        <f t="shared" si="3"/>
        <v>1119</v>
      </c>
    </row>
    <row r="25" spans="1:64">
      <c r="A25" s="410"/>
      <c r="B25" s="389"/>
      <c r="C25" s="389"/>
      <c r="D25" s="389"/>
      <c r="E25" s="389"/>
      <c r="F25" s="389"/>
      <c r="G25" s="389"/>
      <c r="H25" s="389"/>
      <c r="I25" s="389"/>
      <c r="J25" s="389"/>
      <c r="K25" s="389"/>
      <c r="L25" s="389"/>
      <c r="M25" s="389"/>
      <c r="N25" s="389"/>
      <c r="O25" s="389"/>
      <c r="P25" s="389"/>
      <c r="Q25" s="389"/>
      <c r="R25" s="389"/>
      <c r="S25" s="389"/>
      <c r="T25" s="389"/>
      <c r="U25" s="389"/>
      <c r="V25" s="389"/>
      <c r="W25" s="389"/>
      <c r="X25" s="389"/>
      <c r="Y25" s="389"/>
      <c r="Z25" s="389"/>
      <c r="AA25" s="411"/>
      <c r="AN25" s="930"/>
      <c r="AO25" s="930"/>
      <c r="AP25" s="930"/>
      <c r="AQ25" s="930"/>
      <c r="AR25" s="930"/>
      <c r="AS25" s="930"/>
      <c r="AT25" s="930"/>
      <c r="AU25" s="930"/>
      <c r="AV25" s="930"/>
      <c r="AW25" s="930"/>
      <c r="AX25" s="930"/>
      <c r="AY25" s="930"/>
    </row>
    <row r="26" spans="1:64">
      <c r="A26" s="410"/>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389"/>
      <c r="AA26" s="411"/>
      <c r="AC26" s="338" t="s">
        <v>248</v>
      </c>
      <c r="AH26" s="338" t="s">
        <v>249</v>
      </c>
      <c r="AN26" s="930"/>
      <c r="AO26" s="930"/>
      <c r="AP26" s="930"/>
      <c r="AQ26" s="930"/>
      <c r="AR26" s="930"/>
      <c r="AS26" s="930"/>
      <c r="AT26" s="930"/>
      <c r="AU26" s="930"/>
      <c r="AV26" s="930"/>
      <c r="AW26" s="930"/>
      <c r="AX26" s="930"/>
      <c r="AY26" s="930"/>
      <c r="BC26" s="338" t="s">
        <v>248</v>
      </c>
      <c r="BH26" s="338" t="s">
        <v>249</v>
      </c>
    </row>
    <row r="27" spans="1:64" ht="10.199999999999999" thickBot="1">
      <c r="A27" s="410"/>
      <c r="B27" s="389"/>
      <c r="C27" s="389"/>
      <c r="D27" s="389"/>
      <c r="E27" s="389"/>
      <c r="F27" s="389"/>
      <c r="G27" s="389"/>
      <c r="H27" s="389"/>
      <c r="I27" s="389"/>
      <c r="J27" s="389"/>
      <c r="K27" s="389"/>
      <c r="L27" s="389"/>
      <c r="M27" s="389"/>
      <c r="N27" s="389"/>
      <c r="O27" s="389"/>
      <c r="P27" s="389"/>
      <c r="Q27" s="389"/>
      <c r="R27" s="389"/>
      <c r="S27" s="389"/>
      <c r="T27" s="389"/>
      <c r="U27" s="389"/>
      <c r="V27" s="389"/>
      <c r="W27" s="389"/>
      <c r="X27" s="389"/>
      <c r="Y27" s="389"/>
      <c r="Z27" s="389"/>
      <c r="AA27" s="411"/>
      <c r="AH27" s="428"/>
      <c r="AI27" s="428"/>
      <c r="AJ27" s="428"/>
      <c r="AK27" s="428"/>
      <c r="AL27" s="428"/>
      <c r="AN27" s="930"/>
      <c r="AO27" s="930"/>
      <c r="AP27" s="930"/>
      <c r="AQ27" s="930"/>
      <c r="AR27" s="930"/>
      <c r="AS27" s="930"/>
      <c r="AT27" s="930"/>
      <c r="AU27" s="930"/>
      <c r="AV27" s="930"/>
      <c r="AW27" s="930"/>
      <c r="AX27" s="930"/>
      <c r="AY27" s="930"/>
    </row>
    <row r="28" spans="1:64" ht="10.199999999999999" thickBot="1">
      <c r="A28" s="410"/>
      <c r="B28" s="389"/>
      <c r="C28" s="389"/>
      <c r="D28" s="389"/>
      <c r="E28" s="389"/>
      <c r="F28" s="389"/>
      <c r="G28" s="389"/>
      <c r="H28" s="389"/>
      <c r="I28" s="389"/>
      <c r="J28" s="389"/>
      <c r="K28" s="389"/>
      <c r="L28" s="389"/>
      <c r="M28" s="389"/>
      <c r="N28" s="389"/>
      <c r="O28" s="389"/>
      <c r="P28" s="389"/>
      <c r="Q28" s="389"/>
      <c r="R28" s="389"/>
      <c r="S28" s="389"/>
      <c r="T28" s="389"/>
      <c r="U28" s="389"/>
      <c r="V28" s="389"/>
      <c r="W28" s="389"/>
      <c r="X28" s="389"/>
      <c r="Y28" s="389"/>
      <c r="Z28" s="389"/>
      <c r="AA28" s="411"/>
      <c r="AC28" s="581" t="s">
        <v>549</v>
      </c>
      <c r="AD28" s="581" t="s">
        <v>123</v>
      </c>
      <c r="AE28" s="581" t="s">
        <v>124</v>
      </c>
      <c r="AF28" s="581" t="s">
        <v>23</v>
      </c>
      <c r="AG28" s="343"/>
      <c r="AH28" s="581" t="s">
        <v>549</v>
      </c>
      <c r="AI28" s="581" t="s">
        <v>123</v>
      </c>
      <c r="AJ28" s="581" t="s">
        <v>124</v>
      </c>
      <c r="AK28" s="581" t="s">
        <v>23</v>
      </c>
      <c r="AL28" s="584" t="s">
        <v>554</v>
      </c>
      <c r="BC28" s="379" t="s">
        <v>549</v>
      </c>
      <c r="BD28" s="355" t="s">
        <v>123</v>
      </c>
      <c r="BE28" s="356" t="s">
        <v>124</v>
      </c>
      <c r="BF28" s="357" t="s">
        <v>23</v>
      </c>
      <c r="BG28" s="343"/>
      <c r="BH28" s="379" t="s">
        <v>549</v>
      </c>
      <c r="BI28" s="340" t="s">
        <v>123</v>
      </c>
      <c r="BJ28" s="341" t="s">
        <v>124</v>
      </c>
      <c r="BK28" s="345" t="s">
        <v>23</v>
      </c>
      <c r="BL28" s="346" t="s">
        <v>554</v>
      </c>
    </row>
    <row r="29" spans="1:64">
      <c r="A29" s="410"/>
      <c r="B29" s="389"/>
      <c r="C29" s="389"/>
      <c r="D29" s="389"/>
      <c r="E29" s="389"/>
      <c r="F29" s="389"/>
      <c r="G29" s="389"/>
      <c r="H29" s="389"/>
      <c r="I29" s="389"/>
      <c r="J29" s="389"/>
      <c r="K29" s="389"/>
      <c r="L29" s="389"/>
      <c r="M29" s="389"/>
      <c r="N29" s="389"/>
      <c r="O29" s="389"/>
      <c r="P29" s="389"/>
      <c r="Q29" s="389"/>
      <c r="R29" s="389"/>
      <c r="S29" s="389"/>
      <c r="T29" s="389"/>
      <c r="U29" s="389"/>
      <c r="V29" s="389"/>
      <c r="W29" s="389"/>
      <c r="X29" s="389"/>
      <c r="Y29" s="389"/>
      <c r="Z29" s="389"/>
      <c r="AA29" s="411"/>
      <c r="AC29" s="579" t="s">
        <v>410</v>
      </c>
      <c r="AD29" s="698">
        <f>BD34</f>
        <v>0.54066985645933019</v>
      </c>
      <c r="AE29" s="698">
        <f>BE34</f>
        <v>0.32535885167464113</v>
      </c>
      <c r="AF29" s="698">
        <f>BF34</f>
        <v>0.13397129186602871</v>
      </c>
      <c r="AG29" s="343"/>
      <c r="AH29" s="579" t="s">
        <v>410</v>
      </c>
      <c r="AI29" s="699">
        <f>BI34</f>
        <v>113</v>
      </c>
      <c r="AJ29" s="699">
        <f>BJ34</f>
        <v>68</v>
      </c>
      <c r="AK29" s="699">
        <f>BK34</f>
        <v>28</v>
      </c>
      <c r="AL29" s="699">
        <f>BL34</f>
        <v>209</v>
      </c>
      <c r="BC29" s="108" t="s">
        <v>553</v>
      </c>
      <c r="BD29" s="358">
        <f t="shared" ref="BD29:BF34" si="4">+BI29/$BL29</f>
        <v>0.75</v>
      </c>
      <c r="BE29" s="359">
        <f t="shared" si="4"/>
        <v>0.125</v>
      </c>
      <c r="BF29" s="360">
        <f t="shared" si="4"/>
        <v>0.125</v>
      </c>
      <c r="BG29" s="343"/>
      <c r="BH29" s="108" t="s">
        <v>553</v>
      </c>
      <c r="BI29" s="367">
        <f>+集計・資料①!BU40</f>
        <v>12</v>
      </c>
      <c r="BJ29" s="368">
        <f>+集計・資料①!BY40</f>
        <v>2</v>
      </c>
      <c r="BK29" s="369">
        <f>+集計・資料①!BZ40</f>
        <v>2</v>
      </c>
      <c r="BL29" s="363">
        <f t="shared" ref="BL29:BL35" si="5">SUM(BI29:BK29)</f>
        <v>16</v>
      </c>
    </row>
    <row r="30" spans="1:64">
      <c r="A30" s="410"/>
      <c r="B30" s="389"/>
      <c r="C30" s="389"/>
      <c r="D30" s="389"/>
      <c r="E30" s="389"/>
      <c r="F30" s="389"/>
      <c r="G30" s="389"/>
      <c r="H30" s="389"/>
      <c r="I30" s="389"/>
      <c r="J30" s="389"/>
      <c r="K30" s="389"/>
      <c r="L30" s="389"/>
      <c r="M30" s="389"/>
      <c r="N30" s="389"/>
      <c r="O30" s="389"/>
      <c r="P30" s="389"/>
      <c r="Q30" s="389"/>
      <c r="R30" s="389"/>
      <c r="S30" s="389"/>
      <c r="T30" s="389"/>
      <c r="U30" s="389"/>
      <c r="V30" s="389"/>
      <c r="W30" s="389"/>
      <c r="X30" s="389"/>
      <c r="Y30" s="389"/>
      <c r="Z30" s="389"/>
      <c r="AA30" s="411"/>
      <c r="AC30" s="579" t="s">
        <v>411</v>
      </c>
      <c r="AD30" s="698">
        <f>BD33</f>
        <v>0.67085427135678388</v>
      </c>
      <c r="AE30" s="698">
        <f>BE33</f>
        <v>0.23366834170854273</v>
      </c>
      <c r="AF30" s="698">
        <f>BF33</f>
        <v>9.5477386934673364E-2</v>
      </c>
      <c r="AG30" s="343"/>
      <c r="AH30" s="579" t="s">
        <v>411</v>
      </c>
      <c r="AI30" s="699">
        <f>BI33</f>
        <v>267</v>
      </c>
      <c r="AJ30" s="699">
        <f>BJ33</f>
        <v>93</v>
      </c>
      <c r="AK30" s="699">
        <f>BK33</f>
        <v>38</v>
      </c>
      <c r="AL30" s="699">
        <f>BL33</f>
        <v>398</v>
      </c>
      <c r="BC30" s="110" t="s">
        <v>427</v>
      </c>
      <c r="BD30" s="364">
        <f t="shared" si="4"/>
        <v>0.88888888888888884</v>
      </c>
      <c r="BE30" s="365">
        <f t="shared" si="4"/>
        <v>7.407407407407407E-2</v>
      </c>
      <c r="BF30" s="366">
        <f t="shared" si="4"/>
        <v>3.7037037037037035E-2</v>
      </c>
      <c r="BG30" s="343"/>
      <c r="BH30" s="110" t="s">
        <v>427</v>
      </c>
      <c r="BI30" s="367">
        <f>+集計・資料①!BU42</f>
        <v>24</v>
      </c>
      <c r="BJ30" s="368">
        <f>+集計・資料①!BY42</f>
        <v>2</v>
      </c>
      <c r="BK30" s="369">
        <f>+集計・資料①!BZ42</f>
        <v>1</v>
      </c>
      <c r="BL30" s="363">
        <f t="shared" si="5"/>
        <v>27</v>
      </c>
    </row>
    <row r="31" spans="1:64">
      <c r="A31" s="410"/>
      <c r="B31" s="389"/>
      <c r="C31" s="389"/>
      <c r="D31" s="389"/>
      <c r="E31" s="389"/>
      <c r="F31" s="389"/>
      <c r="G31" s="389"/>
      <c r="H31" s="389"/>
      <c r="I31" s="389"/>
      <c r="J31" s="389"/>
      <c r="K31" s="389"/>
      <c r="L31" s="389"/>
      <c r="M31" s="389"/>
      <c r="N31" s="389"/>
      <c r="O31" s="389"/>
      <c r="P31" s="389"/>
      <c r="Q31" s="389"/>
      <c r="R31" s="389"/>
      <c r="S31" s="389"/>
      <c r="T31" s="389"/>
      <c r="U31" s="389"/>
      <c r="V31" s="389"/>
      <c r="W31" s="389"/>
      <c r="X31" s="389"/>
      <c r="Y31" s="389"/>
      <c r="Z31" s="389"/>
      <c r="AA31" s="411"/>
      <c r="AC31" s="579" t="s">
        <v>412</v>
      </c>
      <c r="AD31" s="698">
        <f>BD32</f>
        <v>0.73246753246753249</v>
      </c>
      <c r="AE31" s="698">
        <f>BE32</f>
        <v>0.18181818181818182</v>
      </c>
      <c r="AF31" s="698">
        <f>BF32</f>
        <v>8.5714285714285715E-2</v>
      </c>
      <c r="AG31" s="343"/>
      <c r="AH31" s="579" t="s">
        <v>412</v>
      </c>
      <c r="AI31" s="699">
        <f>BI32</f>
        <v>282</v>
      </c>
      <c r="AJ31" s="699">
        <f>BJ32</f>
        <v>70</v>
      </c>
      <c r="AK31" s="699">
        <f>BK32</f>
        <v>33</v>
      </c>
      <c r="AL31" s="699">
        <f>BL32</f>
        <v>385</v>
      </c>
      <c r="BC31" s="110" t="s">
        <v>428</v>
      </c>
      <c r="BD31" s="364">
        <f t="shared" si="4"/>
        <v>0.83333333333333337</v>
      </c>
      <c r="BE31" s="365">
        <f t="shared" si="4"/>
        <v>0.10714285714285714</v>
      </c>
      <c r="BF31" s="366">
        <f t="shared" si="4"/>
        <v>5.9523809523809521E-2</v>
      </c>
      <c r="BG31" s="343"/>
      <c r="BH31" s="110" t="s">
        <v>428</v>
      </c>
      <c r="BI31" s="367">
        <f>+集計・資料①!BU44</f>
        <v>70</v>
      </c>
      <c r="BJ31" s="368">
        <f>+集計・資料①!BY44</f>
        <v>9</v>
      </c>
      <c r="BK31" s="369">
        <f>+集計・資料①!BZ44</f>
        <v>5</v>
      </c>
      <c r="BL31" s="363">
        <f t="shared" si="5"/>
        <v>84</v>
      </c>
    </row>
    <row r="32" spans="1:64">
      <c r="A32" s="410"/>
      <c r="B32" s="389"/>
      <c r="C32" s="389"/>
      <c r="D32" s="389"/>
      <c r="E32" s="389"/>
      <c r="F32" s="389"/>
      <c r="G32" s="389"/>
      <c r="H32" s="389"/>
      <c r="I32" s="389"/>
      <c r="J32" s="389"/>
      <c r="K32" s="389"/>
      <c r="L32" s="389"/>
      <c r="M32" s="389"/>
      <c r="N32" s="389"/>
      <c r="O32" s="389"/>
      <c r="P32" s="389"/>
      <c r="Q32" s="389"/>
      <c r="R32" s="389"/>
      <c r="S32" s="389"/>
      <c r="T32" s="389"/>
      <c r="U32" s="389"/>
      <c r="V32" s="389"/>
      <c r="W32" s="389"/>
      <c r="X32" s="389"/>
      <c r="Y32" s="389"/>
      <c r="Z32" s="389"/>
      <c r="AA32" s="411"/>
      <c r="AC32" s="579" t="s">
        <v>413</v>
      </c>
      <c r="AD32" s="779">
        <f>BD31</f>
        <v>0.83333333333333337</v>
      </c>
      <c r="AE32" s="698">
        <f>BE31</f>
        <v>0.10714285714285714</v>
      </c>
      <c r="AF32" s="698">
        <f>BF31</f>
        <v>5.9523809523809521E-2</v>
      </c>
      <c r="AG32" s="343"/>
      <c r="AH32" s="579" t="s">
        <v>413</v>
      </c>
      <c r="AI32" s="699">
        <f>BI31</f>
        <v>70</v>
      </c>
      <c r="AJ32" s="699">
        <f>BJ31</f>
        <v>9</v>
      </c>
      <c r="AK32" s="699">
        <f>BK31</f>
        <v>5</v>
      </c>
      <c r="AL32" s="699">
        <f>BL31</f>
        <v>84</v>
      </c>
      <c r="BC32" s="110" t="s">
        <v>429</v>
      </c>
      <c r="BD32" s="364">
        <f t="shared" si="4"/>
        <v>0.73246753246753249</v>
      </c>
      <c r="BE32" s="365">
        <f t="shared" si="4"/>
        <v>0.18181818181818182</v>
      </c>
      <c r="BF32" s="366">
        <f t="shared" si="4"/>
        <v>8.5714285714285715E-2</v>
      </c>
      <c r="BG32" s="343"/>
      <c r="BH32" s="110" t="s">
        <v>429</v>
      </c>
      <c r="BI32" s="367">
        <f>+集計・資料①!BU46</f>
        <v>282</v>
      </c>
      <c r="BJ32" s="368">
        <f>+集計・資料①!BY46</f>
        <v>70</v>
      </c>
      <c r="BK32" s="369">
        <f>+集計・資料①!BZ46</f>
        <v>33</v>
      </c>
      <c r="BL32" s="363">
        <f t="shared" si="5"/>
        <v>385</v>
      </c>
    </row>
    <row r="33" spans="1:64">
      <c r="A33" s="410"/>
      <c r="B33" s="389"/>
      <c r="C33" s="389"/>
      <c r="D33" s="389"/>
      <c r="E33" s="389"/>
      <c r="F33" s="389"/>
      <c r="G33" s="389"/>
      <c r="H33" s="389"/>
      <c r="I33" s="389"/>
      <c r="J33" s="389"/>
      <c r="K33" s="389"/>
      <c r="L33" s="389"/>
      <c r="M33" s="389"/>
      <c r="N33" s="389"/>
      <c r="O33" s="389"/>
      <c r="P33" s="389"/>
      <c r="Q33" s="389"/>
      <c r="R33" s="389"/>
      <c r="S33" s="389"/>
      <c r="T33" s="389"/>
      <c r="U33" s="389"/>
      <c r="V33" s="389"/>
      <c r="W33" s="389"/>
      <c r="X33" s="389"/>
      <c r="Y33" s="389"/>
      <c r="Z33" s="389"/>
      <c r="AA33" s="411"/>
      <c r="AC33" s="579" t="s">
        <v>414</v>
      </c>
      <c r="AD33" s="779">
        <f>BD30</f>
        <v>0.88888888888888884</v>
      </c>
      <c r="AE33" s="698">
        <f>BE30</f>
        <v>7.407407407407407E-2</v>
      </c>
      <c r="AF33" s="698">
        <f>BF30</f>
        <v>3.7037037037037035E-2</v>
      </c>
      <c r="AG33" s="343"/>
      <c r="AH33" s="579" t="s">
        <v>414</v>
      </c>
      <c r="AI33" s="699">
        <f>BI30</f>
        <v>24</v>
      </c>
      <c r="AJ33" s="699">
        <f>BJ30</f>
        <v>2</v>
      </c>
      <c r="AK33" s="699">
        <f>BK30</f>
        <v>1</v>
      </c>
      <c r="AL33" s="699">
        <f>BL30</f>
        <v>27</v>
      </c>
      <c r="BC33" s="181" t="s">
        <v>430</v>
      </c>
      <c r="BD33" s="364">
        <f t="shared" si="4"/>
        <v>0.67085427135678388</v>
      </c>
      <c r="BE33" s="365">
        <f t="shared" si="4"/>
        <v>0.23366834170854273</v>
      </c>
      <c r="BF33" s="366">
        <f t="shared" si="4"/>
        <v>9.5477386934673364E-2</v>
      </c>
      <c r="BG33" s="343"/>
      <c r="BH33" s="181" t="s">
        <v>430</v>
      </c>
      <c r="BI33" s="367">
        <f>+集計・資料①!BU48</f>
        <v>267</v>
      </c>
      <c r="BJ33" s="368">
        <f>+集計・資料①!BY48</f>
        <v>93</v>
      </c>
      <c r="BK33" s="382">
        <f>+集計・資料①!BZ48</f>
        <v>38</v>
      </c>
      <c r="BL33" s="370">
        <f t="shared" si="5"/>
        <v>398</v>
      </c>
    </row>
    <row r="34" spans="1:64" ht="10.199999999999999" thickBot="1">
      <c r="A34" s="410"/>
      <c r="B34" s="389"/>
      <c r="C34" s="389"/>
      <c r="D34" s="389"/>
      <c r="E34" s="389"/>
      <c r="F34" s="389"/>
      <c r="G34" s="389"/>
      <c r="H34" s="389"/>
      <c r="I34" s="389"/>
      <c r="J34" s="389"/>
      <c r="K34" s="389"/>
      <c r="L34" s="389"/>
      <c r="M34" s="389"/>
      <c r="N34" s="389"/>
      <c r="O34" s="389"/>
      <c r="P34" s="389"/>
      <c r="Q34" s="389"/>
      <c r="R34" s="389"/>
      <c r="S34" s="389"/>
      <c r="T34" s="389"/>
      <c r="U34" s="389"/>
      <c r="V34" s="389"/>
      <c r="W34" s="389"/>
      <c r="X34" s="389"/>
      <c r="Y34" s="389"/>
      <c r="Z34" s="389"/>
      <c r="AA34" s="411"/>
      <c r="AC34" s="579" t="s">
        <v>415</v>
      </c>
      <c r="AD34" s="779">
        <f>BD29</f>
        <v>0.75</v>
      </c>
      <c r="AE34" s="698">
        <f>BE29</f>
        <v>0.125</v>
      </c>
      <c r="AF34" s="698">
        <f>BF29</f>
        <v>0.125</v>
      </c>
      <c r="AG34" s="343"/>
      <c r="AH34" s="579" t="s">
        <v>415</v>
      </c>
      <c r="AI34" s="699">
        <f>BI29</f>
        <v>12</v>
      </c>
      <c r="AJ34" s="699">
        <f>BJ29</f>
        <v>2</v>
      </c>
      <c r="AK34" s="699">
        <f>BK29</f>
        <v>2</v>
      </c>
      <c r="AL34" s="699">
        <f>BL29</f>
        <v>16</v>
      </c>
      <c r="BC34" s="131" t="s">
        <v>431</v>
      </c>
      <c r="BD34" s="371">
        <f t="shared" si="4"/>
        <v>0.54066985645933019</v>
      </c>
      <c r="BE34" s="372">
        <f t="shared" si="4"/>
        <v>0.32535885167464113</v>
      </c>
      <c r="BF34" s="373">
        <f t="shared" si="4"/>
        <v>0.13397129186602871</v>
      </c>
      <c r="BG34" s="343"/>
      <c r="BH34" s="112" t="s">
        <v>431</v>
      </c>
      <c r="BI34" s="367">
        <f>+集計・資料①!BU50</f>
        <v>113</v>
      </c>
      <c r="BJ34" s="368">
        <f>+集計・資料①!BY50</f>
        <v>68</v>
      </c>
      <c r="BK34" s="385">
        <f>+集計・資料①!BZ50</f>
        <v>28</v>
      </c>
      <c r="BL34" s="386">
        <f t="shared" si="5"/>
        <v>209</v>
      </c>
    </row>
    <row r="35" spans="1:64" ht="10.199999999999999" thickBot="1">
      <c r="A35" s="410"/>
      <c r="B35" s="389"/>
      <c r="C35" s="389"/>
      <c r="D35" s="389"/>
      <c r="E35" s="389"/>
      <c r="F35" s="389"/>
      <c r="G35" s="389"/>
      <c r="H35" s="389"/>
      <c r="I35" s="389"/>
      <c r="J35" s="389"/>
      <c r="K35" s="389"/>
      <c r="L35" s="389"/>
      <c r="M35" s="389"/>
      <c r="N35" s="389"/>
      <c r="O35" s="389"/>
      <c r="P35" s="389"/>
      <c r="Q35" s="389"/>
      <c r="R35" s="389"/>
      <c r="S35" s="389"/>
      <c r="T35" s="389"/>
      <c r="U35" s="389"/>
      <c r="V35" s="389"/>
      <c r="W35" s="389"/>
      <c r="X35" s="389"/>
      <c r="Y35" s="389"/>
      <c r="Z35" s="389"/>
      <c r="AA35" s="411"/>
      <c r="AH35" s="584" t="s">
        <v>554</v>
      </c>
      <c r="AI35" s="699">
        <f>SUM(AI29:AI34)</f>
        <v>768</v>
      </c>
      <c r="AJ35" s="699">
        <f>SUM(AJ29:AJ34)</f>
        <v>244</v>
      </c>
      <c r="AK35" s="699">
        <f>SUM(AK29:AK34)</f>
        <v>107</v>
      </c>
      <c r="AL35" s="699">
        <f>SUM(AL29:AL34)</f>
        <v>1119</v>
      </c>
      <c r="BH35" s="325" t="s">
        <v>554</v>
      </c>
      <c r="BI35" s="378">
        <f>+集計・資料①!BU52</f>
        <v>768</v>
      </c>
      <c r="BJ35" s="352">
        <f>+集計・資料①!BY52</f>
        <v>244</v>
      </c>
      <c r="BK35" s="353">
        <f>+集計・資料①!BZ52</f>
        <v>107</v>
      </c>
      <c r="BL35" s="354">
        <f t="shared" si="5"/>
        <v>1119</v>
      </c>
    </row>
    <row r="36" spans="1:64">
      <c r="A36" s="410"/>
      <c r="B36" s="389"/>
      <c r="C36" s="389"/>
      <c r="D36" s="389"/>
      <c r="E36" s="389"/>
      <c r="F36" s="389"/>
      <c r="G36" s="389"/>
      <c r="H36" s="389"/>
      <c r="I36" s="389"/>
      <c r="J36" s="389"/>
      <c r="K36" s="389"/>
      <c r="L36" s="389"/>
      <c r="M36" s="389"/>
      <c r="N36" s="389"/>
      <c r="O36" s="389"/>
      <c r="P36" s="389"/>
      <c r="Q36" s="389"/>
      <c r="R36" s="389"/>
      <c r="S36" s="389"/>
      <c r="T36" s="389"/>
      <c r="U36" s="389"/>
      <c r="V36" s="389"/>
      <c r="W36" s="389"/>
      <c r="X36" s="389"/>
      <c r="Y36" s="389"/>
      <c r="Z36" s="389"/>
      <c r="AA36" s="411"/>
      <c r="AI36" s="701"/>
      <c r="AJ36" s="701"/>
      <c r="AK36" s="701"/>
      <c r="AL36" s="705"/>
      <c r="AM36" s="802"/>
      <c r="BI36" s="387"/>
      <c r="BJ36" s="387"/>
      <c r="BK36" s="387"/>
      <c r="BL36" s="388"/>
    </row>
    <row r="37" spans="1:64">
      <c r="A37" s="410"/>
      <c r="B37" s="389"/>
      <c r="C37" s="389"/>
      <c r="D37" s="389"/>
      <c r="E37" s="389"/>
      <c r="F37" s="389"/>
      <c r="G37" s="389"/>
      <c r="H37" s="389"/>
      <c r="I37" s="389"/>
      <c r="J37" s="389"/>
      <c r="K37" s="389"/>
      <c r="L37" s="389"/>
      <c r="M37" s="389"/>
      <c r="N37" s="389"/>
      <c r="O37" s="389"/>
      <c r="P37" s="389"/>
      <c r="Q37" s="389"/>
      <c r="R37" s="389"/>
      <c r="S37" s="389"/>
      <c r="T37" s="389"/>
      <c r="U37" s="389"/>
      <c r="V37" s="389"/>
      <c r="W37" s="389"/>
      <c r="X37" s="389"/>
      <c r="Y37" s="389"/>
      <c r="Z37" s="389"/>
      <c r="AA37" s="411"/>
      <c r="AI37" s="389"/>
      <c r="AJ37" s="389"/>
      <c r="AK37" s="389"/>
      <c r="AL37" s="389"/>
      <c r="AM37" s="803"/>
      <c r="BI37" s="389"/>
      <c r="BJ37" s="389"/>
      <c r="BK37" s="389"/>
      <c r="BL37" s="389"/>
    </row>
    <row r="38" spans="1:64">
      <c r="A38" s="410"/>
      <c r="B38" s="389"/>
      <c r="C38" s="389"/>
      <c r="D38" s="389"/>
      <c r="E38" s="389"/>
      <c r="F38" s="389"/>
      <c r="G38" s="389"/>
      <c r="H38" s="389"/>
      <c r="I38" s="389"/>
      <c r="J38" s="389"/>
      <c r="K38" s="389"/>
      <c r="L38" s="389"/>
      <c r="M38" s="389"/>
      <c r="N38" s="389"/>
      <c r="O38" s="389"/>
      <c r="P38" s="389"/>
      <c r="Q38" s="389"/>
      <c r="R38" s="389"/>
      <c r="S38" s="389"/>
      <c r="T38" s="389"/>
      <c r="U38" s="389"/>
      <c r="V38" s="389"/>
      <c r="W38" s="389"/>
      <c r="X38" s="389"/>
      <c r="Y38" s="389"/>
      <c r="Z38" s="389"/>
      <c r="AA38" s="411"/>
      <c r="AI38" s="701"/>
      <c r="AJ38" s="701"/>
      <c r="AK38" s="701"/>
      <c r="AL38" s="705"/>
      <c r="AM38" s="802"/>
      <c r="BI38" s="387"/>
      <c r="BJ38" s="387"/>
      <c r="BK38" s="387"/>
      <c r="BL38" s="388"/>
    </row>
    <row r="39" spans="1:64">
      <c r="A39" s="410"/>
      <c r="B39" s="389"/>
      <c r="C39" s="389"/>
      <c r="D39" s="389"/>
      <c r="E39" s="389"/>
      <c r="F39" s="389"/>
      <c r="G39" s="389"/>
      <c r="H39" s="389"/>
      <c r="I39" s="389"/>
      <c r="J39" s="389"/>
      <c r="K39" s="389"/>
      <c r="L39" s="389"/>
      <c r="M39" s="389"/>
      <c r="N39" s="389"/>
      <c r="O39" s="389"/>
      <c r="P39" s="389"/>
      <c r="Q39" s="389"/>
      <c r="R39" s="389"/>
      <c r="S39" s="389"/>
      <c r="T39" s="389"/>
      <c r="U39" s="389"/>
      <c r="V39" s="389"/>
      <c r="W39" s="389"/>
      <c r="X39" s="389"/>
      <c r="Y39" s="389"/>
      <c r="Z39" s="389"/>
      <c r="AA39" s="411"/>
      <c r="AI39" s="389"/>
      <c r="AJ39" s="389"/>
      <c r="AK39" s="389"/>
      <c r="AL39" s="389"/>
      <c r="AM39" s="803"/>
      <c r="BI39" s="389"/>
      <c r="BJ39" s="389"/>
      <c r="BK39" s="389"/>
      <c r="BL39" s="389"/>
    </row>
    <row r="40" spans="1:64">
      <c r="A40" s="410"/>
      <c r="B40" s="389"/>
      <c r="C40" s="389"/>
      <c r="D40" s="389"/>
      <c r="E40" s="389"/>
      <c r="F40" s="389"/>
      <c r="G40" s="389"/>
      <c r="H40" s="389"/>
      <c r="I40" s="389"/>
      <c r="J40" s="389"/>
      <c r="K40" s="389"/>
      <c r="L40" s="389"/>
      <c r="M40" s="389"/>
      <c r="N40" s="389"/>
      <c r="O40" s="389"/>
      <c r="P40" s="389"/>
      <c r="Q40" s="389"/>
      <c r="R40" s="389"/>
      <c r="S40" s="389"/>
      <c r="T40" s="389"/>
      <c r="U40" s="389"/>
      <c r="V40" s="389"/>
      <c r="W40" s="389"/>
      <c r="X40" s="389"/>
      <c r="Y40" s="389"/>
      <c r="Z40" s="389"/>
      <c r="AA40" s="411"/>
      <c r="AI40" s="701"/>
      <c r="AJ40" s="701"/>
      <c r="AK40" s="701"/>
      <c r="AL40" s="705"/>
      <c r="AM40" s="802"/>
      <c r="BI40" s="387"/>
      <c r="BJ40" s="387"/>
      <c r="BK40" s="387"/>
      <c r="BL40" s="388"/>
    </row>
    <row r="41" spans="1:64">
      <c r="A41" s="410"/>
      <c r="B41" s="389"/>
      <c r="C41" s="389"/>
      <c r="D41" s="389"/>
      <c r="E41" s="389"/>
      <c r="F41" s="389"/>
      <c r="G41" s="389"/>
      <c r="H41" s="389"/>
      <c r="I41" s="389"/>
      <c r="J41" s="389"/>
      <c r="K41" s="389"/>
      <c r="L41" s="389"/>
      <c r="M41" s="389"/>
      <c r="N41" s="389"/>
      <c r="O41" s="389"/>
      <c r="P41" s="389"/>
      <c r="Q41" s="389"/>
      <c r="R41" s="389"/>
      <c r="S41" s="389"/>
      <c r="T41" s="389"/>
      <c r="U41" s="389"/>
      <c r="V41" s="389"/>
      <c r="W41" s="389"/>
      <c r="X41" s="389"/>
      <c r="Y41" s="389"/>
      <c r="Z41" s="389"/>
      <c r="AA41" s="411"/>
      <c r="AI41" s="701"/>
      <c r="AJ41" s="701"/>
      <c r="AK41" s="701"/>
      <c r="AL41" s="705"/>
      <c r="AM41" s="803"/>
      <c r="BI41" s="387"/>
      <c r="BJ41" s="387"/>
      <c r="BK41" s="387"/>
      <c r="BL41" s="388"/>
    </row>
    <row r="42" spans="1:64">
      <c r="A42" s="410"/>
      <c r="B42" s="389"/>
      <c r="C42" s="389"/>
      <c r="D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411"/>
      <c r="AM42" s="802"/>
    </row>
    <row r="43" spans="1:64">
      <c r="A43" s="410"/>
      <c r="B43" s="389"/>
      <c r="C43" s="389"/>
      <c r="D43" s="389"/>
      <c r="E43" s="389"/>
      <c r="F43" s="389"/>
      <c r="G43" s="389"/>
      <c r="H43" s="389"/>
      <c r="I43" s="389"/>
      <c r="J43" s="389"/>
      <c r="K43" s="389"/>
      <c r="L43" s="389"/>
      <c r="M43" s="389"/>
      <c r="N43" s="389"/>
      <c r="O43" s="389"/>
      <c r="P43" s="389"/>
      <c r="Q43" s="389"/>
      <c r="R43" s="389"/>
      <c r="S43" s="389"/>
      <c r="T43" s="389"/>
      <c r="U43" s="389"/>
      <c r="V43" s="389"/>
      <c r="W43" s="389"/>
      <c r="X43" s="389"/>
      <c r="Y43" s="389"/>
      <c r="Z43" s="389"/>
      <c r="AA43" s="411"/>
      <c r="AM43" s="803"/>
    </row>
    <row r="44" spans="1:64">
      <c r="A44" s="410"/>
      <c r="B44" s="389"/>
      <c r="C44" s="389"/>
      <c r="D44" s="389"/>
      <c r="E44" s="389"/>
      <c r="F44" s="389"/>
      <c r="G44" s="389"/>
      <c r="H44" s="389"/>
      <c r="I44" s="389"/>
      <c r="J44" s="389"/>
      <c r="K44" s="389"/>
      <c r="L44" s="389"/>
      <c r="M44" s="389"/>
      <c r="N44" s="389"/>
      <c r="O44" s="389"/>
      <c r="P44" s="389"/>
      <c r="Q44" s="389"/>
      <c r="R44" s="389"/>
      <c r="S44" s="389"/>
      <c r="T44" s="389"/>
      <c r="U44" s="389"/>
      <c r="V44" s="389"/>
      <c r="W44" s="389"/>
      <c r="X44" s="389"/>
      <c r="Y44" s="389"/>
      <c r="Z44" s="389"/>
      <c r="AA44" s="411"/>
      <c r="AM44" s="802"/>
    </row>
    <row r="45" spans="1:64">
      <c r="A45" s="410"/>
      <c r="B45" s="389"/>
      <c r="C45" s="389"/>
      <c r="D45" s="389"/>
      <c r="E45" s="389"/>
      <c r="F45" s="389"/>
      <c r="G45" s="389"/>
      <c r="H45" s="389"/>
      <c r="I45" s="389"/>
      <c r="J45" s="389"/>
      <c r="K45" s="389"/>
      <c r="L45" s="389"/>
      <c r="M45" s="389"/>
      <c r="N45" s="389"/>
      <c r="O45" s="389"/>
      <c r="P45" s="389"/>
      <c r="Q45" s="389"/>
      <c r="R45" s="389"/>
      <c r="S45" s="389"/>
      <c r="T45" s="389"/>
      <c r="U45" s="389"/>
      <c r="V45" s="389"/>
      <c r="W45" s="389"/>
      <c r="X45" s="389"/>
      <c r="Y45" s="389"/>
      <c r="Z45" s="389"/>
      <c r="AA45" s="411"/>
      <c r="AM45" s="803"/>
    </row>
    <row r="46" spans="1:64">
      <c r="A46" s="410"/>
      <c r="B46" s="389"/>
      <c r="C46" s="389"/>
      <c r="D46" s="389"/>
      <c r="E46" s="389"/>
      <c r="F46" s="389"/>
      <c r="G46" s="389"/>
      <c r="H46" s="389"/>
      <c r="I46" s="389"/>
      <c r="J46" s="389"/>
      <c r="K46" s="389"/>
      <c r="L46" s="389"/>
      <c r="M46" s="389"/>
      <c r="N46" s="389"/>
      <c r="O46" s="389"/>
      <c r="P46" s="389"/>
      <c r="Q46" s="389"/>
      <c r="R46" s="389"/>
      <c r="S46" s="389"/>
      <c r="T46" s="389"/>
      <c r="U46" s="389"/>
      <c r="V46" s="389"/>
      <c r="W46" s="389"/>
      <c r="X46" s="389"/>
      <c r="Y46" s="389"/>
      <c r="Z46" s="389"/>
      <c r="AA46" s="411"/>
      <c r="AM46" s="802"/>
    </row>
    <row r="47" spans="1:64">
      <c r="A47" s="410"/>
      <c r="B47" s="389"/>
      <c r="C47" s="389"/>
      <c r="D47" s="389"/>
      <c r="E47" s="389"/>
      <c r="F47" s="389"/>
      <c r="G47" s="389"/>
      <c r="H47" s="389"/>
      <c r="I47" s="389"/>
      <c r="J47" s="389"/>
      <c r="K47" s="389"/>
      <c r="L47" s="389"/>
      <c r="M47" s="389"/>
      <c r="N47" s="389"/>
      <c r="O47" s="389"/>
      <c r="P47" s="389"/>
      <c r="Q47" s="389"/>
      <c r="R47" s="389"/>
      <c r="S47" s="389"/>
      <c r="T47" s="389"/>
      <c r="U47" s="389"/>
      <c r="V47" s="389"/>
      <c r="W47" s="389"/>
      <c r="X47" s="389"/>
      <c r="Y47" s="389"/>
      <c r="Z47" s="389"/>
      <c r="AA47" s="411"/>
      <c r="AM47" s="803"/>
    </row>
    <row r="48" spans="1:64">
      <c r="A48" s="410"/>
      <c r="B48" s="389"/>
      <c r="C48" s="389"/>
      <c r="D48" s="389"/>
      <c r="E48" s="389"/>
      <c r="F48" s="389"/>
      <c r="G48" s="389"/>
      <c r="H48" s="389"/>
      <c r="I48" s="389"/>
      <c r="J48" s="389"/>
      <c r="K48" s="389"/>
      <c r="L48" s="389"/>
      <c r="M48" s="389"/>
      <c r="N48" s="389"/>
      <c r="O48" s="389"/>
      <c r="P48" s="389"/>
      <c r="Q48" s="389"/>
      <c r="R48" s="389"/>
      <c r="S48" s="389"/>
      <c r="T48" s="389"/>
      <c r="U48" s="389"/>
      <c r="V48" s="389"/>
      <c r="W48" s="389"/>
      <c r="X48" s="389"/>
      <c r="Y48" s="389"/>
      <c r="Z48" s="389"/>
      <c r="AA48" s="411"/>
      <c r="AM48" s="802"/>
    </row>
    <row r="49" spans="1:40">
      <c r="A49" s="410"/>
      <c r="B49" s="389"/>
      <c r="C49" s="389"/>
      <c r="D49" s="389"/>
      <c r="E49" s="389"/>
      <c r="F49" s="389"/>
      <c r="G49" s="389"/>
      <c r="H49" s="389"/>
      <c r="I49" s="389"/>
      <c r="J49" s="389"/>
      <c r="K49" s="389"/>
      <c r="L49" s="389"/>
      <c r="M49" s="389"/>
      <c r="N49" s="389"/>
      <c r="O49" s="389"/>
      <c r="P49" s="389"/>
      <c r="Q49" s="389"/>
      <c r="R49" s="389"/>
      <c r="S49" s="389"/>
      <c r="T49" s="389"/>
      <c r="U49" s="389"/>
      <c r="V49" s="389"/>
      <c r="W49" s="389"/>
      <c r="X49" s="389"/>
      <c r="Y49" s="389"/>
      <c r="Z49" s="389"/>
      <c r="AA49" s="411"/>
      <c r="AM49" s="803"/>
    </row>
    <row r="50" spans="1:40">
      <c r="A50" s="410"/>
      <c r="B50" s="389"/>
      <c r="C50" s="389"/>
      <c r="D50" s="389"/>
      <c r="E50" s="389"/>
      <c r="F50" s="389"/>
      <c r="G50" s="389"/>
      <c r="H50" s="389"/>
      <c r="I50" s="389"/>
      <c r="J50" s="389"/>
      <c r="K50" s="389"/>
      <c r="L50" s="389"/>
      <c r="M50" s="389"/>
      <c r="N50" s="389"/>
      <c r="O50" s="389"/>
      <c r="P50" s="389"/>
      <c r="Q50" s="389"/>
      <c r="R50" s="389"/>
      <c r="S50" s="389"/>
      <c r="T50" s="389"/>
      <c r="U50" s="389"/>
      <c r="V50" s="389"/>
      <c r="W50" s="389"/>
      <c r="X50" s="389"/>
      <c r="Y50" s="389"/>
      <c r="Z50" s="389"/>
      <c r="AA50" s="411"/>
      <c r="AM50" s="802"/>
      <c r="AN50" s="802"/>
    </row>
    <row r="51" spans="1:40">
      <c r="A51" s="410"/>
      <c r="B51" s="389"/>
      <c r="C51" s="389"/>
      <c r="D51" s="389"/>
      <c r="E51" s="389"/>
      <c r="F51" s="389"/>
      <c r="G51" s="389"/>
      <c r="H51" s="389"/>
      <c r="I51" s="389"/>
      <c r="J51" s="389"/>
      <c r="K51" s="389"/>
      <c r="L51" s="389"/>
      <c r="M51" s="389"/>
      <c r="N51" s="389"/>
      <c r="O51" s="389"/>
      <c r="P51" s="389"/>
      <c r="Q51" s="389"/>
      <c r="R51" s="389"/>
      <c r="S51" s="389"/>
      <c r="T51" s="389"/>
      <c r="U51" s="389"/>
      <c r="V51" s="389"/>
      <c r="W51" s="389"/>
      <c r="X51" s="389"/>
      <c r="Y51" s="389"/>
      <c r="Z51" s="389"/>
      <c r="AA51" s="411"/>
      <c r="AM51" s="803"/>
      <c r="AN51" s="802"/>
    </row>
    <row r="52" spans="1:40">
      <c r="A52" s="410"/>
      <c r="B52" s="389"/>
      <c r="C52" s="389"/>
      <c r="D52" s="389"/>
      <c r="E52" s="389"/>
      <c r="F52" s="389"/>
      <c r="G52" s="389"/>
      <c r="H52" s="389"/>
      <c r="I52" s="389"/>
      <c r="J52" s="389"/>
      <c r="K52" s="389"/>
      <c r="L52" s="389"/>
      <c r="M52" s="389"/>
      <c r="N52" s="389"/>
      <c r="O52" s="389"/>
      <c r="P52" s="389"/>
      <c r="Q52" s="389"/>
      <c r="R52" s="389"/>
      <c r="S52" s="389"/>
      <c r="T52" s="389"/>
      <c r="U52" s="389"/>
      <c r="V52" s="389"/>
      <c r="W52" s="389"/>
      <c r="X52" s="389"/>
      <c r="Y52" s="389"/>
      <c r="Z52" s="389"/>
      <c r="AA52" s="411"/>
      <c r="AM52" s="802"/>
      <c r="AN52" s="802"/>
    </row>
    <row r="53" spans="1:40">
      <c r="A53" s="410"/>
      <c r="B53" s="389"/>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Z53" s="389"/>
      <c r="AA53" s="411"/>
      <c r="AM53" s="803"/>
      <c r="AN53" s="802"/>
    </row>
    <row r="54" spans="1:40">
      <c r="A54" s="410"/>
      <c r="B54" s="389"/>
      <c r="C54" s="389"/>
      <c r="D54" s="389"/>
      <c r="E54" s="389"/>
      <c r="F54" s="389"/>
      <c r="G54" s="389"/>
      <c r="H54" s="389"/>
      <c r="I54" s="389"/>
      <c r="J54" s="389"/>
      <c r="K54" s="389"/>
      <c r="L54" s="389"/>
      <c r="M54" s="389"/>
      <c r="N54" s="389"/>
      <c r="O54" s="389"/>
      <c r="P54" s="389"/>
      <c r="Q54" s="389"/>
      <c r="R54" s="389"/>
      <c r="S54" s="389"/>
      <c r="T54" s="389"/>
      <c r="U54" s="389"/>
      <c r="V54" s="389"/>
      <c r="W54" s="389"/>
      <c r="X54" s="389"/>
      <c r="Y54" s="389"/>
      <c r="Z54" s="389"/>
      <c r="AA54" s="411"/>
      <c r="AM54" s="802"/>
      <c r="AN54" s="802"/>
    </row>
    <row r="55" spans="1:40">
      <c r="A55" s="410"/>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411"/>
    </row>
    <row r="56" spans="1:40">
      <c r="A56" s="410"/>
      <c r="B56" s="389"/>
      <c r="C56" s="389"/>
      <c r="D56" s="389"/>
      <c r="E56" s="389"/>
      <c r="F56" s="389"/>
      <c r="G56" s="389"/>
      <c r="H56" s="389"/>
      <c r="I56" s="389"/>
      <c r="J56" s="389"/>
      <c r="K56" s="389"/>
      <c r="L56" s="389"/>
      <c r="M56" s="389"/>
      <c r="N56" s="389"/>
      <c r="O56" s="389"/>
      <c r="P56" s="389"/>
      <c r="Q56" s="389"/>
      <c r="R56" s="389"/>
      <c r="S56" s="389"/>
      <c r="T56" s="389"/>
      <c r="U56" s="389"/>
      <c r="V56" s="389"/>
      <c r="W56" s="389"/>
      <c r="X56" s="389"/>
      <c r="Y56" s="389"/>
      <c r="Z56" s="389"/>
      <c r="AA56" s="411"/>
    </row>
    <row r="57" spans="1:40">
      <c r="A57" s="410"/>
      <c r="B57" s="389"/>
      <c r="C57" s="389"/>
      <c r="D57" s="389"/>
      <c r="E57" s="389"/>
      <c r="F57" s="389"/>
      <c r="G57" s="389"/>
      <c r="H57" s="389"/>
      <c r="I57" s="389"/>
      <c r="J57" s="389"/>
      <c r="K57" s="389"/>
      <c r="L57" s="389"/>
      <c r="M57" s="389"/>
      <c r="N57" s="389"/>
      <c r="O57" s="389"/>
      <c r="P57" s="389"/>
      <c r="Q57" s="389"/>
      <c r="R57" s="389"/>
      <c r="S57" s="389"/>
      <c r="T57" s="389"/>
      <c r="U57" s="389"/>
      <c r="V57" s="389"/>
      <c r="W57" s="389"/>
      <c r="X57" s="389"/>
      <c r="Y57" s="389"/>
      <c r="Z57" s="389"/>
      <c r="AA57" s="411"/>
    </row>
    <row r="58" spans="1:40">
      <c r="A58" s="410"/>
      <c r="B58" s="389"/>
      <c r="C58" s="389"/>
      <c r="D58" s="389"/>
      <c r="E58" s="389"/>
      <c r="F58" s="389"/>
      <c r="G58" s="389"/>
      <c r="H58" s="389"/>
      <c r="I58" s="389"/>
      <c r="J58" s="389"/>
      <c r="K58" s="389"/>
      <c r="L58" s="389"/>
      <c r="M58" s="389"/>
      <c r="N58" s="389"/>
      <c r="O58" s="389"/>
      <c r="P58" s="389"/>
      <c r="Q58" s="389"/>
      <c r="R58" s="389"/>
      <c r="S58" s="389"/>
      <c r="T58" s="389"/>
      <c r="U58" s="389"/>
      <c r="V58" s="389"/>
      <c r="W58" s="389"/>
      <c r="X58" s="389"/>
      <c r="Y58" s="389"/>
      <c r="Z58" s="389"/>
      <c r="AA58" s="411"/>
    </row>
    <row r="59" spans="1:40">
      <c r="A59" s="410"/>
      <c r="B59" s="389"/>
      <c r="C59" s="389"/>
      <c r="D59" s="389"/>
      <c r="E59" s="389"/>
      <c r="F59" s="389"/>
      <c r="G59" s="389"/>
      <c r="H59" s="389"/>
      <c r="I59" s="389"/>
      <c r="J59" s="389"/>
      <c r="K59" s="389"/>
      <c r="L59" s="389"/>
      <c r="M59" s="389"/>
      <c r="N59" s="389"/>
      <c r="O59" s="389"/>
      <c r="P59" s="389"/>
      <c r="Q59" s="389"/>
      <c r="R59" s="389"/>
      <c r="S59" s="389"/>
      <c r="T59" s="389"/>
      <c r="U59" s="389"/>
      <c r="V59" s="389"/>
      <c r="W59" s="389"/>
      <c r="X59" s="389"/>
      <c r="Y59" s="389"/>
      <c r="Z59" s="389"/>
      <c r="AA59" s="411"/>
    </row>
    <row r="60" spans="1:40">
      <c r="A60" s="410"/>
      <c r="B60" s="389"/>
      <c r="C60" s="389"/>
      <c r="D60" s="389"/>
      <c r="E60" s="389"/>
      <c r="F60" s="389"/>
      <c r="G60" s="389"/>
      <c r="H60" s="389"/>
      <c r="I60" s="389"/>
      <c r="J60" s="389"/>
      <c r="K60" s="389"/>
      <c r="L60" s="389"/>
      <c r="M60" s="389"/>
      <c r="N60" s="389"/>
      <c r="O60" s="389"/>
      <c r="P60" s="389"/>
      <c r="Q60" s="389"/>
      <c r="R60" s="389"/>
      <c r="S60" s="389"/>
      <c r="T60" s="389"/>
      <c r="U60" s="389"/>
      <c r="V60" s="389"/>
      <c r="W60" s="389"/>
      <c r="X60" s="389"/>
      <c r="Y60" s="389"/>
      <c r="Z60" s="389"/>
      <c r="AA60" s="411"/>
    </row>
    <row r="61" spans="1:40">
      <c r="A61" s="410"/>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411"/>
    </row>
    <row r="62" spans="1:40">
      <c r="A62" s="427"/>
      <c r="B62" s="428"/>
      <c r="C62" s="428"/>
      <c r="D62" s="428"/>
      <c r="E62" s="428"/>
      <c r="F62" s="428"/>
      <c r="G62" s="428"/>
      <c r="H62" s="428"/>
      <c r="I62" s="428"/>
      <c r="J62" s="428"/>
      <c r="K62" s="428"/>
      <c r="L62" s="428"/>
      <c r="M62" s="428"/>
      <c r="N62" s="428"/>
      <c r="O62" s="428"/>
      <c r="P62" s="428"/>
      <c r="Q62" s="428"/>
      <c r="R62" s="428"/>
      <c r="S62" s="428"/>
      <c r="T62" s="428"/>
      <c r="U62" s="428"/>
      <c r="V62" s="428"/>
      <c r="W62" s="428"/>
      <c r="X62" s="428"/>
      <c r="Y62" s="428"/>
      <c r="Z62" s="428"/>
      <c r="AA62" s="429"/>
    </row>
  </sheetData>
  <mergeCells count="4">
    <mergeCell ref="A1:B1"/>
    <mergeCell ref="V1:AA1"/>
    <mergeCell ref="B3:L17"/>
    <mergeCell ref="AN15:AY27"/>
  </mergeCells>
  <phoneticPr fontId="4"/>
  <conditionalFormatting sqref="AD11:AD22">
    <cfRule type="top10" dxfId="50" priority="1" rank="2"/>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業種リスト!$A$2:$A$14</xm:f>
          </x14:formula1>
          <xm:sqref>AP6:AR6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C000"/>
  </sheetPr>
  <dimension ref="A1:BL54"/>
  <sheetViews>
    <sheetView showGridLines="0" view="pageBreakPreview" zoomScaleNormal="100" zoomScaleSheetLayoutView="100" workbookViewId="0">
      <selection activeCell="AC1" sqref="AC1"/>
    </sheetView>
  </sheetViews>
  <sheetFormatPr defaultColWidth="10.33203125" defaultRowHeight="9.6"/>
  <cols>
    <col min="1" max="27" width="3.5546875" style="284" customWidth="1"/>
    <col min="28" max="28" width="1.6640625" style="284" customWidth="1"/>
    <col min="29" max="29" width="15" style="284" customWidth="1"/>
    <col min="30" max="32" width="7.88671875" style="284" customWidth="1"/>
    <col min="33" max="33" width="1.6640625" style="284" customWidth="1"/>
    <col min="34" max="34" width="15" style="284" customWidth="1"/>
    <col min="35" max="38" width="7.33203125" style="284" customWidth="1"/>
    <col min="39" max="39" width="15.88671875" style="338" bestFit="1" customWidth="1"/>
    <col min="40" max="40" width="7.109375" style="338" bestFit="1" customWidth="1"/>
    <col min="41" max="41" width="5.44140625" style="338" bestFit="1" customWidth="1"/>
    <col min="42" max="43" width="7.109375" style="338" bestFit="1" customWidth="1"/>
    <col min="44" max="44" width="8.33203125" style="338" bestFit="1" customWidth="1"/>
    <col min="45" max="45" width="5.44140625" style="338" bestFit="1" customWidth="1"/>
    <col min="46" max="53" width="5.44140625" style="338" customWidth="1"/>
    <col min="54" max="54" width="1.6640625" style="284" customWidth="1"/>
    <col min="55" max="55" width="15" style="284" customWidth="1"/>
    <col min="56" max="58" width="6.5546875" style="284" customWidth="1"/>
    <col min="59" max="59" width="1.6640625" style="284" customWidth="1"/>
    <col min="60" max="60" width="15" style="284" customWidth="1"/>
    <col min="61" max="64" width="6.5546875" style="284" customWidth="1"/>
    <col min="65" max="16384" width="10.33203125" style="284"/>
  </cols>
  <sheetData>
    <row r="1" spans="1:64" ht="21" customHeight="1" thickBot="1">
      <c r="A1" s="1000">
        <v>44</v>
      </c>
      <c r="B1" s="1000"/>
      <c r="C1" s="777" t="s">
        <v>642</v>
      </c>
      <c r="D1" s="498"/>
      <c r="E1" s="498"/>
      <c r="F1" s="498"/>
      <c r="G1" s="498"/>
      <c r="H1" s="498"/>
      <c r="I1" s="498"/>
      <c r="J1" s="498"/>
      <c r="K1" s="498"/>
      <c r="L1" s="498"/>
      <c r="M1" s="498"/>
      <c r="N1" s="498"/>
      <c r="O1" s="498"/>
      <c r="P1" s="498"/>
      <c r="Q1" s="498"/>
      <c r="R1" s="498"/>
      <c r="S1" s="498"/>
      <c r="T1" s="498"/>
      <c r="U1" s="498"/>
      <c r="V1" s="1001" t="s">
        <v>863</v>
      </c>
      <c r="W1" s="1002"/>
      <c r="X1" s="1002"/>
      <c r="Y1" s="1002"/>
      <c r="Z1" s="1002"/>
      <c r="AA1" s="1002"/>
      <c r="AC1" s="284" t="s">
        <v>960</v>
      </c>
      <c r="BC1" s="284" t="s">
        <v>643</v>
      </c>
    </row>
    <row r="3" spans="1:64" ht="10.5" customHeight="1">
      <c r="B3" s="991" t="s">
        <v>924</v>
      </c>
      <c r="C3" s="992"/>
      <c r="D3" s="992"/>
      <c r="E3" s="992"/>
      <c r="F3" s="992"/>
      <c r="G3" s="992"/>
      <c r="H3" s="992"/>
      <c r="I3" s="992"/>
      <c r="J3" s="992"/>
      <c r="K3" s="992"/>
      <c r="L3" s="992"/>
      <c r="M3" s="993"/>
      <c r="O3" s="459"/>
      <c r="P3" s="460"/>
      <c r="Q3" s="460"/>
      <c r="R3" s="460"/>
      <c r="S3" s="460"/>
      <c r="T3" s="460"/>
      <c r="U3" s="460"/>
      <c r="V3" s="460"/>
      <c r="W3" s="460"/>
      <c r="X3" s="460"/>
      <c r="Y3" s="460"/>
      <c r="Z3" s="460"/>
      <c r="AA3" s="461"/>
      <c r="AC3" s="284" t="s">
        <v>644</v>
      </c>
      <c r="AD3" s="28"/>
      <c r="AE3" s="28"/>
      <c r="AF3" s="28"/>
      <c r="AH3" s="284" t="s">
        <v>645</v>
      </c>
      <c r="AI3" s="28"/>
      <c r="AJ3" s="28"/>
      <c r="AK3" s="28"/>
      <c r="AL3" s="28"/>
      <c r="AN3" s="338" t="s">
        <v>670</v>
      </c>
      <c r="BC3" s="284" t="s">
        <v>644</v>
      </c>
      <c r="BD3" s="28"/>
      <c r="BE3" s="28"/>
      <c r="BF3" s="28"/>
      <c r="BH3" s="284" t="s">
        <v>645</v>
      </c>
      <c r="BI3" s="28"/>
      <c r="BJ3" s="28"/>
      <c r="BK3" s="28"/>
      <c r="BL3" s="28"/>
    </row>
    <row r="4" spans="1:64" ht="11.25" customHeight="1" thickBot="1">
      <c r="B4" s="994"/>
      <c r="C4" s="995"/>
      <c r="D4" s="995"/>
      <c r="E4" s="995"/>
      <c r="F4" s="995"/>
      <c r="G4" s="995"/>
      <c r="H4" s="995"/>
      <c r="I4" s="995"/>
      <c r="J4" s="995"/>
      <c r="K4" s="995"/>
      <c r="L4" s="995"/>
      <c r="M4" s="996"/>
      <c r="O4" s="462"/>
      <c r="P4" s="293"/>
      <c r="Q4" s="293"/>
      <c r="R4" s="293"/>
      <c r="S4" s="293"/>
      <c r="T4" s="293"/>
      <c r="U4" s="293"/>
      <c r="V4" s="293"/>
      <c r="W4" s="293"/>
      <c r="X4" s="293"/>
      <c r="Y4" s="293"/>
      <c r="Z4" s="293"/>
      <c r="AA4" s="463"/>
      <c r="AC4" s="28"/>
      <c r="AD4" s="28"/>
      <c r="AE4" s="28"/>
      <c r="AF4" s="28"/>
      <c r="AH4" s="28"/>
      <c r="AI4" s="28"/>
      <c r="AJ4" s="28"/>
      <c r="AK4" s="28"/>
      <c r="AL4" s="28"/>
      <c r="AN4" s="338" t="str">
        <f>CONCATENATE("パートタイマーの有給休暇制度について、「あり」と回答した事業所が全体で",TEXT(AD6,"0.0％"),"となった。")</f>
        <v>パートタイマーの有給休暇制度について、「あり」と回答した事業所が全体で53.4%となった。</v>
      </c>
      <c r="BC4" s="28"/>
      <c r="BD4" s="28"/>
      <c r="BE4" s="28"/>
      <c r="BF4" s="28"/>
      <c r="BH4" s="28"/>
      <c r="BI4" s="28"/>
      <c r="BJ4" s="28"/>
      <c r="BK4" s="28"/>
      <c r="BL4" s="28"/>
    </row>
    <row r="5" spans="1:64" ht="11.25" customHeight="1" thickBot="1">
      <c r="B5" s="994"/>
      <c r="C5" s="995"/>
      <c r="D5" s="995"/>
      <c r="E5" s="995"/>
      <c r="F5" s="995"/>
      <c r="G5" s="995"/>
      <c r="H5" s="995"/>
      <c r="I5" s="995"/>
      <c r="J5" s="995"/>
      <c r="K5" s="995"/>
      <c r="L5" s="995"/>
      <c r="M5" s="996"/>
      <c r="O5" s="462"/>
      <c r="P5" s="293"/>
      <c r="Q5" s="293"/>
      <c r="R5" s="293"/>
      <c r="S5" s="293"/>
      <c r="T5" s="293"/>
      <c r="U5" s="293"/>
      <c r="V5" s="293"/>
      <c r="W5" s="293"/>
      <c r="X5" s="293"/>
      <c r="Y5" s="293"/>
      <c r="Z5" s="293"/>
      <c r="AA5" s="463"/>
      <c r="AC5" s="580"/>
      <c r="AD5" s="577" t="s">
        <v>290</v>
      </c>
      <c r="AE5" s="577" t="s">
        <v>291</v>
      </c>
      <c r="AF5" s="577" t="s">
        <v>397</v>
      </c>
      <c r="AH5" s="580"/>
      <c r="AI5" s="577" t="s">
        <v>559</v>
      </c>
      <c r="AJ5" s="577" t="s">
        <v>560</v>
      </c>
      <c r="AK5" s="577" t="s">
        <v>397</v>
      </c>
      <c r="AL5" s="577" t="s">
        <v>556</v>
      </c>
      <c r="AN5" s="338" t="s">
        <v>671</v>
      </c>
      <c r="AP5" s="799" t="s">
        <v>672</v>
      </c>
      <c r="AQ5" s="799" t="s">
        <v>673</v>
      </c>
      <c r="AR5" s="799" t="s">
        <v>674</v>
      </c>
      <c r="AS5" s="338" t="s">
        <v>675</v>
      </c>
      <c r="BC5" s="136"/>
      <c r="BD5" s="30" t="s">
        <v>235</v>
      </c>
      <c r="BE5" s="31" t="s">
        <v>236</v>
      </c>
      <c r="BF5" s="32" t="s">
        <v>397</v>
      </c>
      <c r="BH5" s="136"/>
      <c r="BI5" s="30" t="s">
        <v>235</v>
      </c>
      <c r="BJ5" s="31" t="s">
        <v>310</v>
      </c>
      <c r="BK5" s="45" t="s">
        <v>397</v>
      </c>
      <c r="BL5" s="244" t="s">
        <v>556</v>
      </c>
    </row>
    <row r="6" spans="1:64" ht="11.25" customHeight="1" thickBot="1">
      <c r="B6" s="994"/>
      <c r="C6" s="995"/>
      <c r="D6" s="995"/>
      <c r="E6" s="995"/>
      <c r="F6" s="995"/>
      <c r="G6" s="995"/>
      <c r="H6" s="995"/>
      <c r="I6" s="995"/>
      <c r="J6" s="995"/>
      <c r="K6" s="995"/>
      <c r="L6" s="995"/>
      <c r="M6" s="996"/>
      <c r="O6" s="462"/>
      <c r="P6" s="293"/>
      <c r="Q6" s="293"/>
      <c r="R6" s="293"/>
      <c r="S6" s="293"/>
      <c r="T6" s="293"/>
      <c r="U6" s="293"/>
      <c r="V6" s="293"/>
      <c r="W6" s="293"/>
      <c r="X6" s="293"/>
      <c r="Y6" s="293"/>
      <c r="Z6" s="293"/>
      <c r="AA6" s="463"/>
      <c r="AC6" s="577" t="s">
        <v>556</v>
      </c>
      <c r="AD6" s="698">
        <f>BD6</f>
        <v>0.53351206434316356</v>
      </c>
      <c r="AE6" s="698">
        <f>BE6</f>
        <v>0.30920464700625561</v>
      </c>
      <c r="AF6" s="698">
        <f>BF6</f>
        <v>0.15728328865058089</v>
      </c>
      <c r="AH6" s="577" t="s">
        <v>556</v>
      </c>
      <c r="AI6" s="706">
        <f>BI6</f>
        <v>597</v>
      </c>
      <c r="AJ6" s="706">
        <f>BJ6</f>
        <v>346</v>
      </c>
      <c r="AK6" s="706">
        <f>BK6</f>
        <v>176</v>
      </c>
      <c r="AL6" s="706">
        <f>BL6</f>
        <v>1119</v>
      </c>
      <c r="AN6" s="338" t="s">
        <v>734</v>
      </c>
      <c r="AP6" s="799" t="s">
        <v>694</v>
      </c>
      <c r="AQ6" s="799" t="s">
        <v>686</v>
      </c>
      <c r="AR6" s="799"/>
      <c r="AS6" s="338" t="s">
        <v>733</v>
      </c>
      <c r="BC6" s="33" t="s">
        <v>556</v>
      </c>
      <c r="BD6" s="132">
        <f>+BI6/+$BL6</f>
        <v>0.53351206434316356</v>
      </c>
      <c r="BE6" s="133">
        <f>+BJ6/+$BL6</f>
        <v>0.30920464700625561</v>
      </c>
      <c r="BF6" s="135">
        <f>+BK6/+$BL6</f>
        <v>0.15728328865058089</v>
      </c>
      <c r="BH6" s="33" t="s">
        <v>556</v>
      </c>
      <c r="BI6" s="50">
        <f>+集計・資料①!BM32</f>
        <v>597</v>
      </c>
      <c r="BJ6" s="51">
        <f>+集計・資料①!BN32</f>
        <v>346</v>
      </c>
      <c r="BK6" s="290">
        <f>+集計・資料①!BO32</f>
        <v>176</v>
      </c>
      <c r="BL6" s="43">
        <f>+SUM(BI6:BK6)</f>
        <v>1119</v>
      </c>
    </row>
    <row r="7" spans="1:64" ht="10.5" customHeight="1">
      <c r="B7" s="994"/>
      <c r="C7" s="995"/>
      <c r="D7" s="995"/>
      <c r="E7" s="995"/>
      <c r="F7" s="995"/>
      <c r="G7" s="995"/>
      <c r="H7" s="995"/>
      <c r="I7" s="995"/>
      <c r="J7" s="995"/>
      <c r="K7" s="995"/>
      <c r="L7" s="995"/>
      <c r="M7" s="996"/>
      <c r="O7" s="462"/>
      <c r="P7" s="293"/>
      <c r="Q7" s="293"/>
      <c r="R7" s="293"/>
      <c r="S7" s="293"/>
      <c r="T7" s="293"/>
      <c r="U7" s="293"/>
      <c r="V7" s="293"/>
      <c r="W7" s="293"/>
      <c r="X7" s="293"/>
      <c r="Y7" s="293"/>
      <c r="Z7" s="293"/>
      <c r="AA7" s="463"/>
      <c r="AH7" s="28"/>
      <c r="AI7" s="28"/>
      <c r="AJ7" s="28"/>
      <c r="AK7" s="28"/>
      <c r="AL7" s="28"/>
      <c r="AP7" s="799"/>
      <c r="AQ7" s="799"/>
      <c r="AR7" s="799"/>
      <c r="BH7" s="28"/>
      <c r="BI7" s="28"/>
      <c r="BJ7" s="28"/>
      <c r="BK7" s="28"/>
      <c r="BL7" s="28"/>
    </row>
    <row r="8" spans="1:64" ht="10.5" customHeight="1">
      <c r="B8" s="994"/>
      <c r="C8" s="995"/>
      <c r="D8" s="995"/>
      <c r="E8" s="995"/>
      <c r="F8" s="995"/>
      <c r="G8" s="995"/>
      <c r="H8" s="995"/>
      <c r="I8" s="995"/>
      <c r="J8" s="995"/>
      <c r="K8" s="995"/>
      <c r="L8" s="995"/>
      <c r="M8" s="996"/>
      <c r="O8" s="462"/>
      <c r="P8" s="293"/>
      <c r="Q8" s="293"/>
      <c r="R8" s="293"/>
      <c r="S8" s="293"/>
      <c r="T8" s="293"/>
      <c r="U8" s="293"/>
      <c r="V8" s="293"/>
      <c r="W8" s="293"/>
      <c r="X8" s="293"/>
      <c r="Y8" s="293"/>
      <c r="Z8" s="293"/>
      <c r="AA8" s="463"/>
      <c r="AC8" s="284" t="s">
        <v>646</v>
      </c>
      <c r="AD8" s="28"/>
      <c r="AE8" s="28"/>
      <c r="AF8" s="28"/>
      <c r="AH8" s="284" t="s">
        <v>647</v>
      </c>
      <c r="AI8" s="28"/>
      <c r="AJ8" s="28"/>
      <c r="AK8" s="28"/>
      <c r="AL8" s="28"/>
      <c r="AN8" s="338" t="str">
        <f>CONCATENATE(AN6,AP6,AQ6,AR6,AS6,AN7,AP7,AQ7,AR7,AS7)</f>
        <v>業種別では、「医療・福祉」「運輸業」において導入率が高い。</v>
      </c>
      <c r="BC8" s="284" t="s">
        <v>646</v>
      </c>
      <c r="BD8" s="28"/>
      <c r="BE8" s="28"/>
      <c r="BF8" s="28"/>
      <c r="BH8" s="284" t="s">
        <v>647</v>
      </c>
      <c r="BI8" s="28"/>
      <c r="BJ8" s="28"/>
      <c r="BK8" s="28"/>
      <c r="BL8" s="28"/>
    </row>
    <row r="9" spans="1:64" ht="11.25" customHeight="1" thickBot="1">
      <c r="B9" s="994"/>
      <c r="C9" s="995"/>
      <c r="D9" s="995"/>
      <c r="E9" s="995"/>
      <c r="F9" s="995"/>
      <c r="G9" s="995"/>
      <c r="H9" s="995"/>
      <c r="I9" s="995"/>
      <c r="J9" s="995"/>
      <c r="K9" s="995"/>
      <c r="L9" s="995"/>
      <c r="M9" s="996"/>
      <c r="O9" s="462"/>
      <c r="P9" s="293"/>
      <c r="Q9" s="293"/>
      <c r="R9" s="293"/>
      <c r="S9" s="293"/>
      <c r="T9" s="293"/>
      <c r="U9" s="293"/>
      <c r="V9" s="293"/>
      <c r="W9" s="293"/>
      <c r="X9" s="293"/>
      <c r="Y9" s="293"/>
      <c r="Z9" s="293"/>
      <c r="AA9" s="463"/>
      <c r="AC9" s="28"/>
      <c r="AD9" s="28"/>
      <c r="AE9" s="28"/>
      <c r="AF9" s="28"/>
      <c r="AH9" s="28"/>
      <c r="AI9" s="28"/>
      <c r="AJ9" s="28"/>
      <c r="AK9" s="28"/>
      <c r="AL9" s="28"/>
      <c r="AN9" s="338" t="s">
        <v>678</v>
      </c>
      <c r="BC9" s="28"/>
      <c r="BD9" s="28"/>
      <c r="BE9" s="28"/>
      <c r="BF9" s="28"/>
      <c r="BH9" s="28"/>
      <c r="BI9" s="28"/>
      <c r="BJ9" s="28"/>
      <c r="BK9" s="28"/>
      <c r="BL9" s="28"/>
    </row>
    <row r="10" spans="1:64" ht="11.25" customHeight="1" thickBot="1">
      <c r="B10" s="994"/>
      <c r="C10" s="995"/>
      <c r="D10" s="995"/>
      <c r="E10" s="995"/>
      <c r="F10" s="995"/>
      <c r="G10" s="995"/>
      <c r="H10" s="995"/>
      <c r="I10" s="995"/>
      <c r="J10" s="995"/>
      <c r="K10" s="995"/>
      <c r="L10" s="995"/>
      <c r="M10" s="996"/>
      <c r="O10" s="462"/>
      <c r="P10" s="293"/>
      <c r="Q10" s="293"/>
      <c r="R10" s="293"/>
      <c r="S10" s="293"/>
      <c r="T10" s="293"/>
      <c r="U10" s="293"/>
      <c r="V10" s="293"/>
      <c r="W10" s="293"/>
      <c r="X10" s="293"/>
      <c r="Y10" s="293"/>
      <c r="Z10" s="293"/>
      <c r="AA10" s="463"/>
      <c r="AC10" s="577" t="s">
        <v>548</v>
      </c>
      <c r="AD10" s="577" t="s">
        <v>590</v>
      </c>
      <c r="AE10" s="577" t="s">
        <v>591</v>
      </c>
      <c r="AF10" s="577" t="s">
        <v>397</v>
      </c>
      <c r="AH10" s="577" t="s">
        <v>548</v>
      </c>
      <c r="AI10" s="577" t="s">
        <v>590</v>
      </c>
      <c r="AJ10" s="577" t="s">
        <v>591</v>
      </c>
      <c r="AK10" s="577" t="s">
        <v>397</v>
      </c>
      <c r="AL10" s="577" t="s">
        <v>556</v>
      </c>
      <c r="AN10" s="338" t="s">
        <v>829</v>
      </c>
      <c r="BC10" s="29" t="s">
        <v>548</v>
      </c>
      <c r="BD10" s="30" t="s">
        <v>235</v>
      </c>
      <c r="BE10" s="31" t="s">
        <v>236</v>
      </c>
      <c r="BF10" s="32" t="s">
        <v>397</v>
      </c>
      <c r="BH10" s="29" t="s">
        <v>548</v>
      </c>
      <c r="BI10" s="30" t="s">
        <v>235</v>
      </c>
      <c r="BJ10" s="31" t="s">
        <v>310</v>
      </c>
      <c r="BK10" s="123" t="s">
        <v>397</v>
      </c>
      <c r="BL10" s="287" t="s">
        <v>556</v>
      </c>
    </row>
    <row r="11" spans="1:64" ht="10.5" customHeight="1">
      <c r="B11" s="994"/>
      <c r="C11" s="995"/>
      <c r="D11" s="995"/>
      <c r="E11" s="995"/>
      <c r="F11" s="995"/>
      <c r="G11" s="995"/>
      <c r="H11" s="995"/>
      <c r="I11" s="995"/>
      <c r="J11" s="995"/>
      <c r="K11" s="995"/>
      <c r="L11" s="995"/>
      <c r="M11" s="996"/>
      <c r="O11" s="462"/>
      <c r="P11" s="293"/>
      <c r="Q11" s="293"/>
      <c r="R11" s="293"/>
      <c r="S11" s="293"/>
      <c r="T11" s="293"/>
      <c r="U11" s="293"/>
      <c r="V11" s="293"/>
      <c r="W11" s="293"/>
      <c r="X11" s="293"/>
      <c r="Y11" s="293"/>
      <c r="Z11" s="293"/>
      <c r="AA11" s="463"/>
      <c r="AC11" s="575" t="s">
        <v>398</v>
      </c>
      <c r="AD11" s="707">
        <f>BD23</f>
        <v>0.33640552995391704</v>
      </c>
      <c r="AE11" s="698">
        <f>BE23</f>
        <v>0.38248847926267282</v>
      </c>
      <c r="AF11" s="698">
        <f>BF23</f>
        <v>0.28110599078341014</v>
      </c>
      <c r="AH11" s="575" t="s">
        <v>398</v>
      </c>
      <c r="AI11" s="706">
        <f>BI23</f>
        <v>73</v>
      </c>
      <c r="AJ11" s="706">
        <f>BJ23</f>
        <v>83</v>
      </c>
      <c r="AK11" s="706">
        <f>BK23</f>
        <v>61</v>
      </c>
      <c r="AL11" s="706">
        <f>BL23</f>
        <v>217</v>
      </c>
      <c r="BC11" s="46" t="s">
        <v>555</v>
      </c>
      <c r="BD11" s="92" t="e">
        <f>+BI11/+$BL11</f>
        <v>#DIV/0!</v>
      </c>
      <c r="BE11" s="48" t="e">
        <f>+BJ11/+$BL11</f>
        <v>#DIV/0!</v>
      </c>
      <c r="BF11" s="93" t="e">
        <f>+BK11/+$BL11</f>
        <v>#DIV/0!</v>
      </c>
      <c r="BH11" s="46" t="s">
        <v>555</v>
      </c>
      <c r="BI11" s="50">
        <f>+集計・資料①!BM6</f>
        <v>0</v>
      </c>
      <c r="BJ11" s="51">
        <f>+集計・資料①!BN6</f>
        <v>0</v>
      </c>
      <c r="BK11" s="290">
        <f>+集計・資料①!BO6</f>
        <v>0</v>
      </c>
      <c r="BL11" s="254">
        <f>+SUM(BI11:BK11)</f>
        <v>0</v>
      </c>
    </row>
    <row r="12" spans="1:64" ht="10.5" customHeight="1">
      <c r="B12" s="994"/>
      <c r="C12" s="995"/>
      <c r="D12" s="995"/>
      <c r="E12" s="995"/>
      <c r="F12" s="995"/>
      <c r="G12" s="995"/>
      <c r="H12" s="995"/>
      <c r="I12" s="995"/>
      <c r="J12" s="995"/>
      <c r="K12" s="995"/>
      <c r="L12" s="995"/>
      <c r="M12" s="996"/>
      <c r="O12" s="462"/>
      <c r="P12" s="293"/>
      <c r="Q12" s="293"/>
      <c r="R12" s="293"/>
      <c r="S12" s="293"/>
      <c r="T12" s="293"/>
      <c r="U12" s="293"/>
      <c r="V12" s="293"/>
      <c r="W12" s="293"/>
      <c r="X12" s="293"/>
      <c r="Y12" s="293"/>
      <c r="Z12" s="293"/>
      <c r="AA12" s="463"/>
      <c r="AC12" s="700" t="s">
        <v>399</v>
      </c>
      <c r="AD12" s="707">
        <f>BD22</f>
        <v>0.58333333333333337</v>
      </c>
      <c r="AE12" s="698">
        <f>BE22</f>
        <v>0.28205128205128205</v>
      </c>
      <c r="AF12" s="698">
        <f>BF22</f>
        <v>0.13461538461538461</v>
      </c>
      <c r="AH12" s="700" t="s">
        <v>399</v>
      </c>
      <c r="AI12" s="706">
        <f>BI22</f>
        <v>91</v>
      </c>
      <c r="AJ12" s="706">
        <f>BJ22</f>
        <v>44</v>
      </c>
      <c r="AK12" s="706">
        <f>BK22</f>
        <v>21</v>
      </c>
      <c r="AL12" s="706">
        <f>BL22</f>
        <v>156</v>
      </c>
      <c r="BC12" s="8" t="s">
        <v>542</v>
      </c>
      <c r="BD12" s="98">
        <f t="shared" ref="BD12:BF22" si="0">+BI12/+$BL12</f>
        <v>0.58992805755395683</v>
      </c>
      <c r="BE12" s="74">
        <f t="shared" si="0"/>
        <v>0.22302158273381295</v>
      </c>
      <c r="BF12" s="75">
        <f t="shared" si="0"/>
        <v>0.18705035971223022</v>
      </c>
      <c r="BH12" s="8" t="s">
        <v>542</v>
      </c>
      <c r="BI12" s="50">
        <f>+集計・資料①!BM8</f>
        <v>82</v>
      </c>
      <c r="BJ12" s="51">
        <f>+集計・資料①!BN8</f>
        <v>31</v>
      </c>
      <c r="BK12" s="290">
        <f>+集計・資料①!BO8</f>
        <v>26</v>
      </c>
      <c r="BL12" s="255">
        <f t="shared" ref="BL12:BL24" si="1">+SUM(BI12:BK12)</f>
        <v>139</v>
      </c>
    </row>
    <row r="13" spans="1:64" ht="10.5" customHeight="1">
      <c r="B13" s="994"/>
      <c r="C13" s="995"/>
      <c r="D13" s="995"/>
      <c r="E13" s="995"/>
      <c r="F13" s="995"/>
      <c r="G13" s="995"/>
      <c r="H13" s="995"/>
      <c r="I13" s="995"/>
      <c r="J13" s="995"/>
      <c r="K13" s="995"/>
      <c r="L13" s="995"/>
      <c r="M13" s="996"/>
      <c r="O13" s="462"/>
      <c r="P13" s="293"/>
      <c r="Q13" s="293"/>
      <c r="R13" s="293"/>
      <c r="S13" s="293"/>
      <c r="T13" s="293"/>
      <c r="U13" s="293"/>
      <c r="V13" s="293"/>
      <c r="W13" s="293"/>
      <c r="X13" s="293"/>
      <c r="Y13" s="293"/>
      <c r="Z13" s="293"/>
      <c r="AA13" s="463"/>
      <c r="AC13" s="575" t="s">
        <v>400</v>
      </c>
      <c r="AD13" s="707">
        <f>BD21</f>
        <v>0.54545454545454541</v>
      </c>
      <c r="AE13" s="698">
        <f>BE21</f>
        <v>0.36363636363636365</v>
      </c>
      <c r="AF13" s="698">
        <f>BF21</f>
        <v>9.0909090909090912E-2</v>
      </c>
      <c r="AH13" s="575" t="s">
        <v>400</v>
      </c>
      <c r="AI13" s="706">
        <f>BI21</f>
        <v>6</v>
      </c>
      <c r="AJ13" s="706">
        <f>BJ21</f>
        <v>4</v>
      </c>
      <c r="AK13" s="706">
        <f>BK21</f>
        <v>1</v>
      </c>
      <c r="AL13" s="706">
        <f>BL21</f>
        <v>11</v>
      </c>
      <c r="BC13" s="8" t="s">
        <v>543</v>
      </c>
      <c r="BD13" s="98">
        <f t="shared" si="0"/>
        <v>0.54411764705882348</v>
      </c>
      <c r="BE13" s="74">
        <f t="shared" si="0"/>
        <v>0.25735294117647056</v>
      </c>
      <c r="BF13" s="75">
        <f t="shared" si="0"/>
        <v>0.19852941176470587</v>
      </c>
      <c r="BH13" s="8" t="s">
        <v>543</v>
      </c>
      <c r="BI13" s="50">
        <f>+集計・資料①!BM10</f>
        <v>74</v>
      </c>
      <c r="BJ13" s="51">
        <f>+集計・資料①!BN10</f>
        <v>35</v>
      </c>
      <c r="BK13" s="290">
        <f>+集計・資料①!BO10</f>
        <v>27</v>
      </c>
      <c r="BL13" s="255">
        <f t="shared" si="1"/>
        <v>136</v>
      </c>
    </row>
    <row r="14" spans="1:64" ht="11.25" customHeight="1">
      <c r="B14" s="994"/>
      <c r="C14" s="995"/>
      <c r="D14" s="995"/>
      <c r="E14" s="995"/>
      <c r="F14" s="995"/>
      <c r="G14" s="995"/>
      <c r="H14" s="995"/>
      <c r="I14" s="995"/>
      <c r="J14" s="995"/>
      <c r="K14" s="995"/>
      <c r="L14" s="995"/>
      <c r="M14" s="996"/>
      <c r="O14" s="462"/>
      <c r="P14" s="293"/>
      <c r="Q14" s="293"/>
      <c r="R14" s="293"/>
      <c r="S14" s="293"/>
      <c r="T14" s="293"/>
      <c r="U14" s="293"/>
      <c r="V14" s="293"/>
      <c r="W14" s="293"/>
      <c r="X14" s="293"/>
      <c r="Y14" s="293"/>
      <c r="Z14" s="293"/>
      <c r="AA14" s="463"/>
      <c r="AC14" s="700" t="s">
        <v>401</v>
      </c>
      <c r="AD14" s="707">
        <f>BD20</f>
        <v>0.65217391304347827</v>
      </c>
      <c r="AE14" s="698">
        <f>BE20</f>
        <v>0.2608695652173913</v>
      </c>
      <c r="AF14" s="698">
        <f>BF20</f>
        <v>8.6956521739130432E-2</v>
      </c>
      <c r="AH14" s="700" t="s">
        <v>401</v>
      </c>
      <c r="AI14" s="706">
        <f>BI20</f>
        <v>15</v>
      </c>
      <c r="AJ14" s="706">
        <f>BJ20</f>
        <v>6</v>
      </c>
      <c r="AK14" s="706">
        <f>BK20</f>
        <v>2</v>
      </c>
      <c r="AL14" s="706">
        <f>BL20</f>
        <v>23</v>
      </c>
      <c r="AN14" s="800" t="s">
        <v>679</v>
      </c>
      <c r="AO14" s="801"/>
      <c r="AP14" s="801"/>
      <c r="AQ14" s="801"/>
      <c r="AR14" s="801"/>
      <c r="AS14" s="801"/>
      <c r="AT14" s="801"/>
      <c r="AU14" s="801"/>
      <c r="AV14" s="801"/>
      <c r="AW14" s="801"/>
      <c r="AX14" s="801"/>
      <c r="AY14" s="801"/>
      <c r="BC14" s="8" t="s">
        <v>541</v>
      </c>
      <c r="BD14" s="98">
        <f t="shared" si="0"/>
        <v>0.51851851851851849</v>
      </c>
      <c r="BE14" s="74">
        <f t="shared" si="0"/>
        <v>0.40740740740740738</v>
      </c>
      <c r="BF14" s="75">
        <f t="shared" si="0"/>
        <v>7.407407407407407E-2</v>
      </c>
      <c r="BH14" s="8" t="s">
        <v>541</v>
      </c>
      <c r="BI14" s="50">
        <f>+集計・資料①!BM12</f>
        <v>14</v>
      </c>
      <c r="BJ14" s="51">
        <f>+集計・資料①!BN12</f>
        <v>11</v>
      </c>
      <c r="BK14" s="290">
        <f>+集計・資料①!BO12</f>
        <v>2</v>
      </c>
      <c r="BL14" s="255">
        <f t="shared" si="1"/>
        <v>27</v>
      </c>
    </row>
    <row r="15" spans="1:64" ht="11.25" customHeight="1">
      <c r="B15" s="997"/>
      <c r="C15" s="998"/>
      <c r="D15" s="998"/>
      <c r="E15" s="998"/>
      <c r="F15" s="998"/>
      <c r="G15" s="998"/>
      <c r="H15" s="998"/>
      <c r="I15" s="998"/>
      <c r="J15" s="998"/>
      <c r="K15" s="998"/>
      <c r="L15" s="998"/>
      <c r="M15" s="999"/>
      <c r="O15" s="464"/>
      <c r="P15" s="465"/>
      <c r="Q15" s="465"/>
      <c r="R15" s="465"/>
      <c r="S15" s="465"/>
      <c r="T15" s="465"/>
      <c r="U15" s="465"/>
      <c r="V15" s="465"/>
      <c r="W15" s="465"/>
      <c r="X15" s="465"/>
      <c r="Y15" s="465"/>
      <c r="Z15" s="465"/>
      <c r="AA15" s="466"/>
      <c r="AC15" s="575" t="s">
        <v>402</v>
      </c>
      <c r="AD15" s="707">
        <f>BD19</f>
        <v>0.53631284916201116</v>
      </c>
      <c r="AE15" s="698">
        <f>BE19</f>
        <v>0.35195530726256985</v>
      </c>
      <c r="AF15" s="698">
        <f>BF19</f>
        <v>0.11173184357541899</v>
      </c>
      <c r="AH15" s="575" t="s">
        <v>402</v>
      </c>
      <c r="AI15" s="706">
        <f>BI19</f>
        <v>96</v>
      </c>
      <c r="AJ15" s="706">
        <f>BJ19</f>
        <v>63</v>
      </c>
      <c r="AK15" s="706">
        <f>BK19</f>
        <v>20</v>
      </c>
      <c r="AL15" s="706">
        <f>BL19</f>
        <v>179</v>
      </c>
      <c r="AN15" s="930" t="str">
        <f>CONCATENATE("　",AN4,CHAR(10),"　",AN8,CHAR(10),"　",AN10)</f>
        <v>　パートタイマーの有給休暇制度について、「あり」と回答した事業所が全体で53.4%となった。
　業種別では、「医療・福祉」「運輸業」において導入率が高い。
　規模別では、規模が大きい事業所ほど導入率が高く、「50～100人以上」の事業所で90％を超えている。</v>
      </c>
      <c r="AO15" s="930"/>
      <c r="AP15" s="930"/>
      <c r="AQ15" s="930"/>
      <c r="AR15" s="930"/>
      <c r="AS15" s="930"/>
      <c r="AT15" s="930"/>
      <c r="AU15" s="930"/>
      <c r="AV15" s="930"/>
      <c r="AW15" s="930"/>
      <c r="AX15" s="930"/>
      <c r="AY15" s="930"/>
      <c r="BC15" s="8" t="s">
        <v>540</v>
      </c>
      <c r="BD15" s="98">
        <f t="shared" si="0"/>
        <v>0.75483870967741939</v>
      </c>
      <c r="BE15" s="74">
        <f t="shared" si="0"/>
        <v>0.2</v>
      </c>
      <c r="BF15" s="75">
        <f t="shared" si="0"/>
        <v>4.5161290322580643E-2</v>
      </c>
      <c r="BH15" s="8" t="s">
        <v>540</v>
      </c>
      <c r="BI15" s="50">
        <f>+集計・資料①!BM14</f>
        <v>117</v>
      </c>
      <c r="BJ15" s="51">
        <f>+集計・資料①!BN14</f>
        <v>31</v>
      </c>
      <c r="BK15" s="290">
        <f>+集計・資料①!BO14</f>
        <v>7</v>
      </c>
      <c r="BL15" s="255">
        <f t="shared" si="1"/>
        <v>155</v>
      </c>
    </row>
    <row r="16" spans="1:64" ht="11.25" customHeight="1">
      <c r="AC16" s="700" t="s">
        <v>403</v>
      </c>
      <c r="AD16" s="707">
        <f>BD18</f>
        <v>0.6</v>
      </c>
      <c r="AE16" s="698">
        <f>BE18</f>
        <v>0.15</v>
      </c>
      <c r="AF16" s="698">
        <f>BF18</f>
        <v>0.25</v>
      </c>
      <c r="AH16" s="700" t="s">
        <v>403</v>
      </c>
      <c r="AI16" s="706">
        <f>BI18</f>
        <v>12</v>
      </c>
      <c r="AJ16" s="706">
        <f>BJ18</f>
        <v>3</v>
      </c>
      <c r="AK16" s="706">
        <f>BK18</f>
        <v>5</v>
      </c>
      <c r="AL16" s="706">
        <f>BL18</f>
        <v>20</v>
      </c>
      <c r="AN16" s="930"/>
      <c r="AO16" s="930"/>
      <c r="AP16" s="930"/>
      <c r="AQ16" s="930"/>
      <c r="AR16" s="930"/>
      <c r="AS16" s="930"/>
      <c r="AT16" s="930"/>
      <c r="AU16" s="930"/>
      <c r="AV16" s="930"/>
      <c r="AW16" s="930"/>
      <c r="AX16" s="930"/>
      <c r="AY16" s="930"/>
      <c r="BC16" s="8" t="s">
        <v>539</v>
      </c>
      <c r="BD16" s="98">
        <f t="shared" si="0"/>
        <v>0.26829268292682928</v>
      </c>
      <c r="BE16" s="74">
        <f t="shared" si="0"/>
        <v>0.68292682926829273</v>
      </c>
      <c r="BF16" s="75">
        <f t="shared" si="0"/>
        <v>4.878048780487805E-2</v>
      </c>
      <c r="BH16" s="8" t="s">
        <v>539</v>
      </c>
      <c r="BI16" s="50">
        <f>+集計・資料①!BM16</f>
        <v>11</v>
      </c>
      <c r="BJ16" s="51">
        <f>+集計・資料①!BN16</f>
        <v>28</v>
      </c>
      <c r="BK16" s="290">
        <f>+集計・資料①!BO16</f>
        <v>2</v>
      </c>
      <c r="BL16" s="255">
        <f t="shared" si="1"/>
        <v>41</v>
      </c>
    </row>
    <row r="17" spans="1:64">
      <c r="A17" s="459"/>
      <c r="B17" s="460"/>
      <c r="C17" s="460"/>
      <c r="D17" s="460"/>
      <c r="E17" s="460"/>
      <c r="F17" s="460"/>
      <c r="G17" s="460"/>
      <c r="H17" s="460"/>
      <c r="I17" s="460"/>
      <c r="J17" s="460"/>
      <c r="K17" s="460"/>
      <c r="L17" s="460"/>
      <c r="M17" s="460"/>
      <c r="N17" s="460"/>
      <c r="O17" s="460"/>
      <c r="P17" s="460"/>
      <c r="Q17" s="460"/>
      <c r="R17" s="460"/>
      <c r="S17" s="460"/>
      <c r="T17" s="460"/>
      <c r="U17" s="460"/>
      <c r="V17" s="460"/>
      <c r="W17" s="460"/>
      <c r="X17" s="460"/>
      <c r="Y17" s="460"/>
      <c r="Z17" s="460"/>
      <c r="AA17" s="461"/>
      <c r="AC17" s="575" t="s">
        <v>404</v>
      </c>
      <c r="AD17" s="707">
        <f>BD17</f>
        <v>0.4</v>
      </c>
      <c r="AE17" s="698">
        <f>BE17</f>
        <v>0.46666666666666667</v>
      </c>
      <c r="AF17" s="698">
        <f>BF17</f>
        <v>0.13333333333333333</v>
      </c>
      <c r="AH17" s="575" t="s">
        <v>404</v>
      </c>
      <c r="AI17" s="706">
        <f>BI17</f>
        <v>6</v>
      </c>
      <c r="AJ17" s="706">
        <f>BJ17</f>
        <v>7</v>
      </c>
      <c r="AK17" s="706">
        <f>BK17</f>
        <v>2</v>
      </c>
      <c r="AL17" s="706">
        <f>BL17</f>
        <v>15</v>
      </c>
      <c r="AN17" s="930"/>
      <c r="AO17" s="930"/>
      <c r="AP17" s="930"/>
      <c r="AQ17" s="930"/>
      <c r="AR17" s="930"/>
      <c r="AS17" s="930"/>
      <c r="AT17" s="930"/>
      <c r="AU17" s="930"/>
      <c r="AV17" s="930"/>
      <c r="AW17" s="930"/>
      <c r="AX17" s="930"/>
      <c r="AY17" s="930"/>
      <c r="BC17" s="8" t="s">
        <v>544</v>
      </c>
      <c r="BD17" s="98">
        <f t="shared" si="0"/>
        <v>0.4</v>
      </c>
      <c r="BE17" s="74">
        <f t="shared" si="0"/>
        <v>0.46666666666666667</v>
      </c>
      <c r="BF17" s="75">
        <f t="shared" si="0"/>
        <v>0.13333333333333333</v>
      </c>
      <c r="BH17" s="8" t="s">
        <v>544</v>
      </c>
      <c r="BI17" s="50">
        <f>+集計・資料①!BM18</f>
        <v>6</v>
      </c>
      <c r="BJ17" s="51">
        <f>+集計・資料①!BN18</f>
        <v>7</v>
      </c>
      <c r="BK17" s="290">
        <f>+集計・資料①!BO18</f>
        <v>2</v>
      </c>
      <c r="BL17" s="255">
        <f t="shared" si="1"/>
        <v>15</v>
      </c>
    </row>
    <row r="18" spans="1:64">
      <c r="A18" s="462"/>
      <c r="B18" s="293"/>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463"/>
      <c r="AC18" s="700" t="s">
        <v>405</v>
      </c>
      <c r="AD18" s="707">
        <f>BD16</f>
        <v>0.26829268292682928</v>
      </c>
      <c r="AE18" s="698">
        <f>BE16</f>
        <v>0.68292682926829273</v>
      </c>
      <c r="AF18" s="698">
        <f>BF16</f>
        <v>4.878048780487805E-2</v>
      </c>
      <c r="AH18" s="700" t="s">
        <v>405</v>
      </c>
      <c r="AI18" s="706">
        <f>BI16</f>
        <v>11</v>
      </c>
      <c r="AJ18" s="706">
        <f>BJ16</f>
        <v>28</v>
      </c>
      <c r="AK18" s="706">
        <f>BK16</f>
        <v>2</v>
      </c>
      <c r="AL18" s="706">
        <f>BL16</f>
        <v>41</v>
      </c>
      <c r="AN18" s="930"/>
      <c r="AO18" s="930"/>
      <c r="AP18" s="930"/>
      <c r="AQ18" s="930"/>
      <c r="AR18" s="930"/>
      <c r="AS18" s="930"/>
      <c r="AT18" s="930"/>
      <c r="AU18" s="930"/>
      <c r="AV18" s="930"/>
      <c r="AW18" s="930"/>
      <c r="AX18" s="930"/>
      <c r="AY18" s="930"/>
      <c r="BC18" s="8" t="s">
        <v>538</v>
      </c>
      <c r="BD18" s="98">
        <f t="shared" si="0"/>
        <v>0.6</v>
      </c>
      <c r="BE18" s="74">
        <f t="shared" si="0"/>
        <v>0.15</v>
      </c>
      <c r="BF18" s="75">
        <f t="shared" si="0"/>
        <v>0.25</v>
      </c>
      <c r="BH18" s="8" t="s">
        <v>538</v>
      </c>
      <c r="BI18" s="50">
        <f>+集計・資料①!BM20</f>
        <v>12</v>
      </c>
      <c r="BJ18" s="51">
        <f>+集計・資料①!BN20</f>
        <v>3</v>
      </c>
      <c r="BK18" s="290">
        <f>+集計・資料①!BO20</f>
        <v>5</v>
      </c>
      <c r="BL18" s="255">
        <f t="shared" si="1"/>
        <v>20</v>
      </c>
    </row>
    <row r="19" spans="1:64">
      <c r="A19" s="462"/>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463"/>
      <c r="AC19" s="575" t="s">
        <v>406</v>
      </c>
      <c r="AD19" s="707">
        <f>BD15</f>
        <v>0.75483870967741939</v>
      </c>
      <c r="AE19" s="698">
        <f>BE15</f>
        <v>0.2</v>
      </c>
      <c r="AF19" s="698">
        <f>BF15</f>
        <v>4.5161290322580643E-2</v>
      </c>
      <c r="AH19" s="575" t="s">
        <v>406</v>
      </c>
      <c r="AI19" s="706">
        <f>BI15</f>
        <v>117</v>
      </c>
      <c r="AJ19" s="706">
        <f>BJ15</f>
        <v>31</v>
      </c>
      <c r="AK19" s="706">
        <f>BK15</f>
        <v>7</v>
      </c>
      <c r="AL19" s="706">
        <f>BL15</f>
        <v>155</v>
      </c>
      <c r="AN19" s="930"/>
      <c r="AO19" s="930"/>
      <c r="AP19" s="930"/>
      <c r="AQ19" s="930"/>
      <c r="AR19" s="930"/>
      <c r="AS19" s="930"/>
      <c r="AT19" s="930"/>
      <c r="AU19" s="930"/>
      <c r="AV19" s="930"/>
      <c r="AW19" s="930"/>
      <c r="AX19" s="930"/>
      <c r="AY19" s="930"/>
      <c r="BC19" s="8" t="s">
        <v>537</v>
      </c>
      <c r="BD19" s="98">
        <f t="shared" si="0"/>
        <v>0.53631284916201116</v>
      </c>
      <c r="BE19" s="74">
        <f t="shared" si="0"/>
        <v>0.35195530726256985</v>
      </c>
      <c r="BF19" s="75">
        <f t="shared" si="0"/>
        <v>0.11173184357541899</v>
      </c>
      <c r="BH19" s="8" t="s">
        <v>537</v>
      </c>
      <c r="BI19" s="50">
        <f>+集計・資料①!BM22</f>
        <v>96</v>
      </c>
      <c r="BJ19" s="51">
        <f>+集計・資料①!BN22</f>
        <v>63</v>
      </c>
      <c r="BK19" s="290">
        <f>+集計・資料①!BO22</f>
        <v>20</v>
      </c>
      <c r="BL19" s="255">
        <f t="shared" si="1"/>
        <v>179</v>
      </c>
    </row>
    <row r="20" spans="1:64">
      <c r="A20" s="462"/>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463"/>
      <c r="AC20" s="700" t="s">
        <v>407</v>
      </c>
      <c r="AD20" s="707">
        <f>BD14</f>
        <v>0.51851851851851849</v>
      </c>
      <c r="AE20" s="698">
        <f>BE14</f>
        <v>0.40740740740740738</v>
      </c>
      <c r="AF20" s="698">
        <f>BF14</f>
        <v>7.407407407407407E-2</v>
      </c>
      <c r="AH20" s="700" t="s">
        <v>407</v>
      </c>
      <c r="AI20" s="706">
        <f>BI14</f>
        <v>14</v>
      </c>
      <c r="AJ20" s="706">
        <f>BJ14</f>
        <v>11</v>
      </c>
      <c r="AK20" s="706">
        <f>BK14</f>
        <v>2</v>
      </c>
      <c r="AL20" s="706">
        <f>BL14</f>
        <v>27</v>
      </c>
      <c r="AN20" s="930"/>
      <c r="AO20" s="930"/>
      <c r="AP20" s="930"/>
      <c r="AQ20" s="930"/>
      <c r="AR20" s="930"/>
      <c r="AS20" s="930"/>
      <c r="AT20" s="930"/>
      <c r="AU20" s="930"/>
      <c r="AV20" s="930"/>
      <c r="AW20" s="930"/>
      <c r="AX20" s="930"/>
      <c r="AY20" s="930"/>
      <c r="BC20" s="8" t="s">
        <v>536</v>
      </c>
      <c r="BD20" s="98">
        <f t="shared" si="0"/>
        <v>0.65217391304347827</v>
      </c>
      <c r="BE20" s="74">
        <f t="shared" si="0"/>
        <v>0.2608695652173913</v>
      </c>
      <c r="BF20" s="75">
        <f t="shared" si="0"/>
        <v>8.6956521739130432E-2</v>
      </c>
      <c r="BH20" s="8" t="s">
        <v>536</v>
      </c>
      <c r="BI20" s="50">
        <f>+集計・資料①!BM24</f>
        <v>15</v>
      </c>
      <c r="BJ20" s="51">
        <f>+集計・資料①!BN24</f>
        <v>6</v>
      </c>
      <c r="BK20" s="290">
        <f>+集計・資料①!BO24</f>
        <v>2</v>
      </c>
      <c r="BL20" s="255">
        <f t="shared" si="1"/>
        <v>23</v>
      </c>
    </row>
    <row r="21" spans="1:64">
      <c r="A21" s="462"/>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463"/>
      <c r="AC21" s="575" t="s">
        <v>408</v>
      </c>
      <c r="AD21" s="707">
        <f>BD13</f>
        <v>0.54411764705882348</v>
      </c>
      <c r="AE21" s="698">
        <f>BE13</f>
        <v>0.25735294117647056</v>
      </c>
      <c r="AF21" s="698">
        <f>BF13</f>
        <v>0.19852941176470587</v>
      </c>
      <c r="AH21" s="575" t="s">
        <v>408</v>
      </c>
      <c r="AI21" s="706">
        <f>BI13</f>
        <v>74</v>
      </c>
      <c r="AJ21" s="706">
        <f>BJ13</f>
        <v>35</v>
      </c>
      <c r="AK21" s="706">
        <f>BK13</f>
        <v>27</v>
      </c>
      <c r="AL21" s="706">
        <f>BL13</f>
        <v>136</v>
      </c>
      <c r="AN21" s="930"/>
      <c r="AO21" s="930"/>
      <c r="AP21" s="930"/>
      <c r="AQ21" s="930"/>
      <c r="AR21" s="930"/>
      <c r="AS21" s="930"/>
      <c r="AT21" s="930"/>
      <c r="AU21" s="930"/>
      <c r="AV21" s="930"/>
      <c r="AW21" s="930"/>
      <c r="AX21" s="930"/>
      <c r="AY21" s="930"/>
      <c r="BC21" s="8" t="s">
        <v>535</v>
      </c>
      <c r="BD21" s="295">
        <f t="shared" si="0"/>
        <v>0.54545454545454541</v>
      </c>
      <c r="BE21" s="296">
        <f t="shared" si="0"/>
        <v>0.36363636363636365</v>
      </c>
      <c r="BF21" s="297">
        <f t="shared" si="0"/>
        <v>9.0909090909090912E-2</v>
      </c>
      <c r="BH21" s="8" t="s">
        <v>535</v>
      </c>
      <c r="BI21" s="50">
        <f>+集計・資料①!BM26</f>
        <v>6</v>
      </c>
      <c r="BJ21" s="51">
        <f>+集計・資料①!BN26</f>
        <v>4</v>
      </c>
      <c r="BK21" s="290">
        <f>+集計・資料①!BO26</f>
        <v>1</v>
      </c>
      <c r="BL21" s="255">
        <f t="shared" si="1"/>
        <v>11</v>
      </c>
    </row>
    <row r="22" spans="1:64">
      <c r="A22" s="462"/>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463"/>
      <c r="AC22" s="700" t="s">
        <v>409</v>
      </c>
      <c r="AD22" s="707">
        <f>BD12</f>
        <v>0.58992805755395683</v>
      </c>
      <c r="AE22" s="698">
        <f>BE12</f>
        <v>0.22302158273381295</v>
      </c>
      <c r="AF22" s="698">
        <f>BF12</f>
        <v>0.18705035971223022</v>
      </c>
      <c r="AH22" s="700" t="s">
        <v>409</v>
      </c>
      <c r="AI22" s="706">
        <f>BI12</f>
        <v>82</v>
      </c>
      <c r="AJ22" s="706">
        <f>BJ12</f>
        <v>31</v>
      </c>
      <c r="AK22" s="706">
        <f>BK12</f>
        <v>26</v>
      </c>
      <c r="AL22" s="706">
        <f>BL12</f>
        <v>139</v>
      </c>
      <c r="AN22" s="930"/>
      <c r="AO22" s="930"/>
      <c r="AP22" s="930"/>
      <c r="AQ22" s="930"/>
      <c r="AR22" s="930"/>
      <c r="AS22" s="930"/>
      <c r="AT22" s="930"/>
      <c r="AU22" s="930"/>
      <c r="AV22" s="930"/>
      <c r="AW22" s="930"/>
      <c r="AX22" s="930"/>
      <c r="AY22" s="930"/>
      <c r="BC22" s="17" t="s">
        <v>545</v>
      </c>
      <c r="BD22" s="98">
        <f t="shared" si="0"/>
        <v>0.58333333333333337</v>
      </c>
      <c r="BE22" s="74">
        <f t="shared" si="0"/>
        <v>0.28205128205128205</v>
      </c>
      <c r="BF22" s="75">
        <f t="shared" si="0"/>
        <v>0.13461538461538461</v>
      </c>
      <c r="BH22" s="17" t="s">
        <v>545</v>
      </c>
      <c r="BI22" s="50">
        <f>+集計・資料①!BM28</f>
        <v>91</v>
      </c>
      <c r="BJ22" s="51">
        <f>+集計・資料①!BN28</f>
        <v>44</v>
      </c>
      <c r="BK22" s="290">
        <f>+集計・資料①!BO28</f>
        <v>21</v>
      </c>
      <c r="BL22" s="255">
        <f t="shared" si="1"/>
        <v>156</v>
      </c>
    </row>
    <row r="23" spans="1:64" ht="10.199999999999999" thickBot="1">
      <c r="A23" s="462"/>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463"/>
      <c r="AC23" s="575" t="s">
        <v>23</v>
      </c>
      <c r="AD23" s="698" t="e">
        <f>BD11</f>
        <v>#DIV/0!</v>
      </c>
      <c r="AE23" s="698" t="e">
        <f>BE11</f>
        <v>#DIV/0!</v>
      </c>
      <c r="AF23" s="698" t="e">
        <f>BF11</f>
        <v>#DIV/0!</v>
      </c>
      <c r="AH23" s="575" t="s">
        <v>23</v>
      </c>
      <c r="AI23" s="706">
        <f>BI11</f>
        <v>0</v>
      </c>
      <c r="AJ23" s="706">
        <f>BJ11</f>
        <v>0</v>
      </c>
      <c r="AK23" s="706">
        <f>BK11</f>
        <v>0</v>
      </c>
      <c r="AL23" s="706">
        <f>BL11</f>
        <v>0</v>
      </c>
      <c r="AN23" s="930"/>
      <c r="AO23" s="930"/>
      <c r="AP23" s="930"/>
      <c r="AQ23" s="930"/>
      <c r="AR23" s="930"/>
      <c r="AS23" s="930"/>
      <c r="AT23" s="930"/>
      <c r="AU23" s="930"/>
      <c r="AV23" s="930"/>
      <c r="AW23" s="930"/>
      <c r="AX23" s="930"/>
      <c r="AY23" s="930"/>
      <c r="BC23" s="11" t="s">
        <v>546</v>
      </c>
      <c r="BD23" s="57">
        <f>+BI23/+$BL23</f>
        <v>0.33640552995391704</v>
      </c>
      <c r="BE23" s="58">
        <f>+BJ23/+$BL23</f>
        <v>0.38248847926267282</v>
      </c>
      <c r="BF23" s="59">
        <f>+BK23/+$BL23</f>
        <v>0.28110599078341014</v>
      </c>
      <c r="BH23" s="9" t="s">
        <v>546</v>
      </c>
      <c r="BI23" s="60">
        <f>+集計・資料①!BM30</f>
        <v>73</v>
      </c>
      <c r="BJ23" s="61">
        <f>+集計・資料①!BN30</f>
        <v>83</v>
      </c>
      <c r="BK23" s="291">
        <f>+集計・資料①!BO30</f>
        <v>61</v>
      </c>
      <c r="BL23" s="263">
        <f t="shared" si="1"/>
        <v>217</v>
      </c>
    </row>
    <row r="24" spans="1:64" ht="10.199999999999999" thickBot="1">
      <c r="A24" s="462"/>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463"/>
      <c r="AH24" s="577" t="s">
        <v>554</v>
      </c>
      <c r="AI24" s="721">
        <f>SUM(AI11:AI23)</f>
        <v>597</v>
      </c>
      <c r="AJ24" s="721">
        <f>SUM(AJ11:AJ23)</f>
        <v>346</v>
      </c>
      <c r="AK24" s="721">
        <f>SUM(AK11:AK23)</f>
        <v>176</v>
      </c>
      <c r="AL24" s="721">
        <f>SUM(AL11:AL23)</f>
        <v>1119</v>
      </c>
      <c r="AN24" s="930"/>
      <c r="AO24" s="930"/>
      <c r="AP24" s="930"/>
      <c r="AQ24" s="930"/>
      <c r="AR24" s="930"/>
      <c r="AS24" s="930"/>
      <c r="AT24" s="930"/>
      <c r="AU24" s="930"/>
      <c r="AV24" s="930"/>
      <c r="AW24" s="930"/>
      <c r="AX24" s="930"/>
      <c r="AY24" s="930"/>
      <c r="BH24" s="35" t="s">
        <v>554</v>
      </c>
      <c r="BI24" s="288">
        <f>+SUM(BI11:BI23)</f>
        <v>597</v>
      </c>
      <c r="BJ24" s="289">
        <f>+SUM(BJ11:BJ23)</f>
        <v>346</v>
      </c>
      <c r="BK24" s="292">
        <f>+SUM(BK11:BK23)</f>
        <v>176</v>
      </c>
      <c r="BL24" s="264">
        <f t="shared" si="1"/>
        <v>1119</v>
      </c>
    </row>
    <row r="25" spans="1:64">
      <c r="A25" s="462"/>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463"/>
      <c r="AH25" s="256"/>
      <c r="AI25" s="28"/>
      <c r="AJ25" s="28"/>
      <c r="AK25" s="28"/>
      <c r="AL25" s="28"/>
      <c r="AN25" s="930"/>
      <c r="AO25" s="930"/>
      <c r="AP25" s="930"/>
      <c r="AQ25" s="930"/>
      <c r="AR25" s="930"/>
      <c r="AS25" s="930"/>
      <c r="AT25" s="930"/>
      <c r="AU25" s="930"/>
      <c r="AV25" s="930"/>
      <c r="AW25" s="930"/>
      <c r="AX25" s="930"/>
      <c r="AY25" s="930"/>
      <c r="BH25" s="256"/>
      <c r="BI25" s="28"/>
      <c r="BJ25" s="28"/>
      <c r="BK25" s="28"/>
      <c r="BL25" s="28"/>
    </row>
    <row r="26" spans="1:64">
      <c r="A26" s="462"/>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463"/>
      <c r="AC26" s="284" t="s">
        <v>648</v>
      </c>
      <c r="AD26" s="257"/>
      <c r="AE26" s="257"/>
      <c r="AF26" s="257"/>
      <c r="AH26" s="284" t="s">
        <v>649</v>
      </c>
      <c r="AI26" s="257"/>
      <c r="AJ26" s="257"/>
      <c r="AK26" s="257"/>
      <c r="AL26" s="28"/>
      <c r="AN26" s="930"/>
      <c r="AO26" s="930"/>
      <c r="AP26" s="930"/>
      <c r="AQ26" s="930"/>
      <c r="AR26" s="930"/>
      <c r="AS26" s="930"/>
      <c r="AT26" s="930"/>
      <c r="AU26" s="930"/>
      <c r="AV26" s="930"/>
      <c r="AW26" s="930"/>
      <c r="AX26" s="930"/>
      <c r="AY26" s="930"/>
      <c r="BC26" s="284" t="s">
        <v>648</v>
      </c>
      <c r="BD26" s="257"/>
      <c r="BE26" s="257"/>
      <c r="BF26" s="257"/>
      <c r="BH26" s="284" t="s">
        <v>649</v>
      </c>
      <c r="BI26" s="257"/>
      <c r="BJ26" s="257"/>
      <c r="BK26" s="257"/>
      <c r="BL26" s="28"/>
    </row>
    <row r="27" spans="1:64" ht="10.199999999999999" thickBot="1">
      <c r="A27" s="462"/>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463"/>
      <c r="AC27" s="256"/>
      <c r="AD27" s="257"/>
      <c r="AE27" s="257"/>
      <c r="AF27" s="257"/>
      <c r="AH27" s="256"/>
      <c r="AI27" s="257"/>
      <c r="AJ27" s="257"/>
      <c r="AK27" s="257"/>
      <c r="AL27" s="28"/>
      <c r="AN27" s="930"/>
      <c r="AO27" s="930"/>
      <c r="AP27" s="930"/>
      <c r="AQ27" s="930"/>
      <c r="AR27" s="930"/>
      <c r="AS27" s="930"/>
      <c r="AT27" s="930"/>
      <c r="AU27" s="930"/>
      <c r="AV27" s="930"/>
      <c r="AW27" s="930"/>
      <c r="AX27" s="930"/>
      <c r="AY27" s="930"/>
      <c r="BC27" s="256"/>
      <c r="BD27" s="257"/>
      <c r="BE27" s="257"/>
      <c r="BF27" s="257"/>
      <c r="BH27" s="256"/>
      <c r="BI27" s="257"/>
      <c r="BJ27" s="257"/>
      <c r="BK27" s="257"/>
      <c r="BL27" s="28"/>
    </row>
    <row r="28" spans="1:64" ht="10.199999999999999" thickBot="1">
      <c r="A28" s="462"/>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463"/>
      <c r="AC28" s="577" t="s">
        <v>8</v>
      </c>
      <c r="AD28" s="577" t="s">
        <v>381</v>
      </c>
      <c r="AE28" s="577" t="s">
        <v>382</v>
      </c>
      <c r="AF28" s="577" t="s">
        <v>397</v>
      </c>
      <c r="AH28" s="577" t="s">
        <v>8</v>
      </c>
      <c r="AI28" s="577" t="s">
        <v>381</v>
      </c>
      <c r="AJ28" s="577" t="s">
        <v>382</v>
      </c>
      <c r="AK28" s="577" t="s">
        <v>397</v>
      </c>
      <c r="AL28" s="577" t="s">
        <v>556</v>
      </c>
      <c r="BC28" s="33" t="s">
        <v>8</v>
      </c>
      <c r="BD28" s="30" t="s">
        <v>235</v>
      </c>
      <c r="BE28" s="31" t="s">
        <v>236</v>
      </c>
      <c r="BF28" s="32" t="s">
        <v>397</v>
      </c>
      <c r="BH28" s="33" t="s">
        <v>8</v>
      </c>
      <c r="BI28" s="30" t="s">
        <v>235</v>
      </c>
      <c r="BJ28" s="31" t="s">
        <v>310</v>
      </c>
      <c r="BK28" s="45" t="s">
        <v>397</v>
      </c>
      <c r="BL28" s="244" t="s">
        <v>556</v>
      </c>
    </row>
    <row r="29" spans="1:64">
      <c r="A29" s="462"/>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463"/>
      <c r="AC29" s="579" t="s">
        <v>410</v>
      </c>
      <c r="AD29" s="698">
        <f>BD34</f>
        <v>0.29665071770334928</v>
      </c>
      <c r="AE29" s="698">
        <f>BE34</f>
        <v>0.43062200956937802</v>
      </c>
      <c r="AF29" s="698">
        <f>BF34</f>
        <v>0.27272727272727271</v>
      </c>
      <c r="AH29" s="579" t="s">
        <v>410</v>
      </c>
      <c r="AI29" s="706">
        <f>BI34</f>
        <v>62</v>
      </c>
      <c r="AJ29" s="706">
        <f>BJ34</f>
        <v>90</v>
      </c>
      <c r="AK29" s="706">
        <f>BK34</f>
        <v>57</v>
      </c>
      <c r="AL29" s="706">
        <f>BL34</f>
        <v>209</v>
      </c>
      <c r="BC29" s="108" t="s">
        <v>553</v>
      </c>
      <c r="BD29" s="92">
        <f t="shared" ref="BD29:BF34" si="2">+BI29/+$BL29</f>
        <v>0.9375</v>
      </c>
      <c r="BE29" s="48">
        <f t="shared" si="2"/>
        <v>0</v>
      </c>
      <c r="BF29" s="93">
        <f t="shared" si="2"/>
        <v>6.25E-2</v>
      </c>
      <c r="BH29" s="69" t="s">
        <v>553</v>
      </c>
      <c r="BI29" s="50">
        <f>+集計・資料①!BM40</f>
        <v>15</v>
      </c>
      <c r="BJ29" s="70">
        <f>+集計・資料①!BN40</f>
        <v>0</v>
      </c>
      <c r="BK29" s="109">
        <f>+集計・資料①!BO40</f>
        <v>1</v>
      </c>
      <c r="BL29" s="150">
        <f>+SUM(BI29:BK29)</f>
        <v>16</v>
      </c>
    </row>
    <row r="30" spans="1:64">
      <c r="A30" s="462"/>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463"/>
      <c r="AC30" s="579" t="s">
        <v>411</v>
      </c>
      <c r="AD30" s="698">
        <f>BD33</f>
        <v>0.46231155778894473</v>
      </c>
      <c r="AE30" s="698">
        <f>BE33</f>
        <v>0.34422110552763818</v>
      </c>
      <c r="AF30" s="698">
        <f>BF33</f>
        <v>0.19346733668341709</v>
      </c>
      <c r="AH30" s="579" t="s">
        <v>411</v>
      </c>
      <c r="AI30" s="706">
        <f>BI33</f>
        <v>184</v>
      </c>
      <c r="AJ30" s="706">
        <f>BJ33</f>
        <v>137</v>
      </c>
      <c r="AK30" s="706">
        <f>BK33</f>
        <v>77</v>
      </c>
      <c r="AL30" s="706">
        <f>BL33</f>
        <v>398</v>
      </c>
      <c r="BC30" s="110" t="s">
        <v>427</v>
      </c>
      <c r="BD30" s="98">
        <f t="shared" si="2"/>
        <v>0.92592592592592593</v>
      </c>
      <c r="BE30" s="74">
        <f t="shared" si="2"/>
        <v>0</v>
      </c>
      <c r="BF30" s="75">
        <f t="shared" si="2"/>
        <v>7.407407407407407E-2</v>
      </c>
      <c r="BH30" s="72" t="s">
        <v>427</v>
      </c>
      <c r="BI30" s="50">
        <f>+集計・資料①!BM42</f>
        <v>25</v>
      </c>
      <c r="BJ30" s="70">
        <f>+集計・資料①!BN42</f>
        <v>0</v>
      </c>
      <c r="BK30" s="109">
        <f>+集計・資料①!BO42</f>
        <v>2</v>
      </c>
      <c r="BL30" s="56">
        <f t="shared" ref="BL30:BL35" si="3">+SUM(BI30:BK30)</f>
        <v>27</v>
      </c>
    </row>
    <row r="31" spans="1:64">
      <c r="A31" s="462"/>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463"/>
      <c r="AC31" s="579" t="s">
        <v>412</v>
      </c>
      <c r="AD31" s="698">
        <f>BD32</f>
        <v>0.62337662337662336</v>
      </c>
      <c r="AE31" s="698">
        <f>BE32</f>
        <v>0.2805194805194805</v>
      </c>
      <c r="AF31" s="698">
        <f>BF32</f>
        <v>9.6103896103896108E-2</v>
      </c>
      <c r="AH31" s="579" t="s">
        <v>412</v>
      </c>
      <c r="AI31" s="706">
        <f>BI32</f>
        <v>240</v>
      </c>
      <c r="AJ31" s="706">
        <f>BJ32</f>
        <v>108</v>
      </c>
      <c r="AK31" s="706">
        <f>BK32</f>
        <v>37</v>
      </c>
      <c r="AL31" s="706">
        <f>BL32</f>
        <v>385</v>
      </c>
      <c r="BC31" s="110" t="s">
        <v>428</v>
      </c>
      <c r="BD31" s="98">
        <f t="shared" si="2"/>
        <v>0.84523809523809523</v>
      </c>
      <c r="BE31" s="74">
        <f t="shared" si="2"/>
        <v>0.13095238095238096</v>
      </c>
      <c r="BF31" s="75">
        <f t="shared" si="2"/>
        <v>2.3809523809523808E-2</v>
      </c>
      <c r="BH31" s="72" t="s">
        <v>428</v>
      </c>
      <c r="BI31" s="50">
        <f>+集計・資料①!BM44</f>
        <v>71</v>
      </c>
      <c r="BJ31" s="70">
        <f>+集計・資料①!BN44</f>
        <v>11</v>
      </c>
      <c r="BK31" s="109">
        <f>+集計・資料①!BO44</f>
        <v>2</v>
      </c>
      <c r="BL31" s="56">
        <f t="shared" si="3"/>
        <v>84</v>
      </c>
    </row>
    <row r="32" spans="1:64">
      <c r="A32" s="462"/>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463"/>
      <c r="AC32" s="579" t="s">
        <v>413</v>
      </c>
      <c r="AD32" s="707">
        <f>BD31</f>
        <v>0.84523809523809523</v>
      </c>
      <c r="AE32" s="698">
        <f>BE31</f>
        <v>0.13095238095238096</v>
      </c>
      <c r="AF32" s="698">
        <f>BF31</f>
        <v>2.3809523809523808E-2</v>
      </c>
      <c r="AH32" s="579" t="s">
        <v>413</v>
      </c>
      <c r="AI32" s="706">
        <f>BI31</f>
        <v>71</v>
      </c>
      <c r="AJ32" s="706">
        <f>BJ31</f>
        <v>11</v>
      </c>
      <c r="AK32" s="706">
        <f>BK31</f>
        <v>2</v>
      </c>
      <c r="AL32" s="706">
        <f>BL31</f>
        <v>84</v>
      </c>
      <c r="BC32" s="110" t="s">
        <v>429</v>
      </c>
      <c r="BD32" s="98">
        <f t="shared" si="2"/>
        <v>0.62337662337662336</v>
      </c>
      <c r="BE32" s="74">
        <f t="shared" si="2"/>
        <v>0.2805194805194805</v>
      </c>
      <c r="BF32" s="75">
        <f t="shared" si="2"/>
        <v>9.6103896103896108E-2</v>
      </c>
      <c r="BH32" s="72" t="s">
        <v>429</v>
      </c>
      <c r="BI32" s="50">
        <f>+集計・資料①!BM46</f>
        <v>240</v>
      </c>
      <c r="BJ32" s="70">
        <f>+集計・資料①!BN46</f>
        <v>108</v>
      </c>
      <c r="BK32" s="109">
        <f>+集計・資料①!BO46</f>
        <v>37</v>
      </c>
      <c r="BL32" s="56">
        <f t="shared" si="3"/>
        <v>385</v>
      </c>
    </row>
    <row r="33" spans="1:64">
      <c r="A33" s="462"/>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463"/>
      <c r="AC33" s="579" t="s">
        <v>414</v>
      </c>
      <c r="AD33" s="779">
        <f>BD30</f>
        <v>0.92592592592592593</v>
      </c>
      <c r="AE33" s="698">
        <f>BE30</f>
        <v>0</v>
      </c>
      <c r="AF33" s="698">
        <f>BF30</f>
        <v>7.407407407407407E-2</v>
      </c>
      <c r="AH33" s="579" t="s">
        <v>414</v>
      </c>
      <c r="AI33" s="706">
        <f>BI30</f>
        <v>25</v>
      </c>
      <c r="AJ33" s="706">
        <f>BJ30</f>
        <v>0</v>
      </c>
      <c r="AK33" s="706">
        <f>BK30</f>
        <v>2</v>
      </c>
      <c r="AL33" s="706">
        <f>BL30</f>
        <v>27</v>
      </c>
      <c r="BC33" s="110" t="s">
        <v>430</v>
      </c>
      <c r="BD33" s="98">
        <f t="shared" si="2"/>
        <v>0.46231155778894473</v>
      </c>
      <c r="BE33" s="74">
        <f t="shared" si="2"/>
        <v>0.34422110552763818</v>
      </c>
      <c r="BF33" s="75">
        <f t="shared" si="2"/>
        <v>0.19346733668341709</v>
      </c>
      <c r="BH33" s="72" t="s">
        <v>430</v>
      </c>
      <c r="BI33" s="50">
        <f>+集計・資料①!BM48</f>
        <v>184</v>
      </c>
      <c r="BJ33" s="70">
        <f>+集計・資料①!BN48</f>
        <v>137</v>
      </c>
      <c r="BK33" s="109">
        <f>+集計・資料①!BO48</f>
        <v>77</v>
      </c>
      <c r="BL33" s="56">
        <f t="shared" si="3"/>
        <v>398</v>
      </c>
    </row>
    <row r="34" spans="1:64" ht="10.199999999999999" thickBot="1">
      <c r="A34" s="462"/>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463"/>
      <c r="AC34" s="579" t="s">
        <v>415</v>
      </c>
      <c r="AD34" s="779">
        <f>BD29</f>
        <v>0.9375</v>
      </c>
      <c r="AE34" s="698">
        <f>BE29</f>
        <v>0</v>
      </c>
      <c r="AF34" s="698">
        <f>BF29</f>
        <v>6.25E-2</v>
      </c>
      <c r="AH34" s="579" t="s">
        <v>415</v>
      </c>
      <c r="AI34" s="706">
        <f>BI29</f>
        <v>15</v>
      </c>
      <c r="AJ34" s="706">
        <f>BJ29</f>
        <v>0</v>
      </c>
      <c r="AK34" s="706">
        <f>BK29</f>
        <v>1</v>
      </c>
      <c r="AL34" s="706">
        <f>BL29</f>
        <v>16</v>
      </c>
      <c r="BC34" s="131" t="s">
        <v>431</v>
      </c>
      <c r="BD34" s="57">
        <f t="shared" si="2"/>
        <v>0.29665071770334928</v>
      </c>
      <c r="BE34" s="58">
        <f t="shared" si="2"/>
        <v>0.43062200956937802</v>
      </c>
      <c r="BF34" s="59">
        <f t="shared" si="2"/>
        <v>0.27272727272727271</v>
      </c>
      <c r="BH34" s="81" t="s">
        <v>431</v>
      </c>
      <c r="BI34" s="60">
        <f>+集計・資料①!BM50</f>
        <v>62</v>
      </c>
      <c r="BJ34" s="82">
        <f>+集計・資料①!BN50</f>
        <v>90</v>
      </c>
      <c r="BK34" s="139">
        <f>+集計・資料①!BO50</f>
        <v>57</v>
      </c>
      <c r="BL34" s="63">
        <f t="shared" si="3"/>
        <v>209</v>
      </c>
    </row>
    <row r="35" spans="1:64" ht="10.199999999999999" thickBot="1">
      <c r="A35" s="462"/>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463"/>
      <c r="AH35" s="577" t="s">
        <v>554</v>
      </c>
      <c r="AI35" s="706">
        <f>SUM(AI29:AI34)</f>
        <v>597</v>
      </c>
      <c r="AJ35" s="706">
        <f>SUM(AJ29:AJ34)</f>
        <v>346</v>
      </c>
      <c r="AK35" s="706">
        <f>SUM(AK29:AK34)</f>
        <v>176</v>
      </c>
      <c r="AL35" s="706">
        <f>SUM(AL29:AL34)</f>
        <v>1119</v>
      </c>
      <c r="BH35" s="39" t="s">
        <v>554</v>
      </c>
      <c r="BI35" s="103">
        <f>SUM(BI29:BI34)</f>
        <v>597</v>
      </c>
      <c r="BJ35" s="84">
        <f>SUM(BJ29:BJ34)</f>
        <v>346</v>
      </c>
      <c r="BK35" s="66">
        <f>SUM(BK29:BK34)</f>
        <v>176</v>
      </c>
      <c r="BL35" s="67">
        <f t="shared" si="3"/>
        <v>1119</v>
      </c>
    </row>
    <row r="36" spans="1:64">
      <c r="A36" s="462"/>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463"/>
      <c r="AM36" s="802"/>
    </row>
    <row r="37" spans="1:64">
      <c r="A37" s="462"/>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463"/>
      <c r="AM37" s="803"/>
    </row>
    <row r="38" spans="1:64">
      <c r="A38" s="462"/>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463"/>
      <c r="AM38" s="802"/>
    </row>
    <row r="39" spans="1:64">
      <c r="A39" s="462"/>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463"/>
      <c r="AM39" s="803"/>
    </row>
    <row r="40" spans="1:64">
      <c r="A40" s="462"/>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463"/>
      <c r="AM40" s="802"/>
    </row>
    <row r="41" spans="1:64">
      <c r="A41" s="462"/>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463"/>
      <c r="AM41" s="803"/>
    </row>
    <row r="42" spans="1:64">
      <c r="A42" s="462"/>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463"/>
      <c r="AM42" s="802"/>
    </row>
    <row r="43" spans="1:64">
      <c r="A43" s="462"/>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463"/>
      <c r="AM43" s="803"/>
    </row>
    <row r="44" spans="1:64">
      <c r="A44" s="462"/>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463"/>
      <c r="AM44" s="802"/>
    </row>
    <row r="45" spans="1:64">
      <c r="A45" s="462"/>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463"/>
      <c r="AM45" s="803"/>
    </row>
    <row r="46" spans="1:64">
      <c r="A46" s="462"/>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c r="Z46" s="293"/>
      <c r="AA46" s="463"/>
      <c r="AM46" s="802"/>
    </row>
    <row r="47" spans="1:64">
      <c r="A47" s="462"/>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463"/>
      <c r="AM47" s="803"/>
    </row>
    <row r="48" spans="1:64">
      <c r="A48" s="462"/>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463"/>
      <c r="AM48" s="802"/>
    </row>
    <row r="49" spans="1:40">
      <c r="A49" s="462"/>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463"/>
      <c r="AM49" s="803"/>
    </row>
    <row r="50" spans="1:40">
      <c r="A50" s="462"/>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463"/>
      <c r="AM50" s="802"/>
      <c r="AN50" s="802"/>
    </row>
    <row r="51" spans="1:40">
      <c r="A51" s="462"/>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463"/>
      <c r="AM51" s="803"/>
      <c r="AN51" s="802"/>
    </row>
    <row r="52" spans="1:40">
      <c r="A52" s="462"/>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463"/>
      <c r="AM52" s="802"/>
      <c r="AN52" s="802"/>
    </row>
    <row r="53" spans="1:40">
      <c r="A53" s="462"/>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463"/>
      <c r="AM53" s="803"/>
      <c r="AN53" s="802"/>
    </row>
    <row r="54" spans="1:40">
      <c r="A54" s="464"/>
      <c r="B54" s="465"/>
      <c r="C54" s="465"/>
      <c r="D54" s="465"/>
      <c r="E54" s="465"/>
      <c r="F54" s="465"/>
      <c r="G54" s="465"/>
      <c r="H54" s="465"/>
      <c r="I54" s="465"/>
      <c r="J54" s="465"/>
      <c r="K54" s="465"/>
      <c r="L54" s="465"/>
      <c r="M54" s="465"/>
      <c r="N54" s="465"/>
      <c r="O54" s="465"/>
      <c r="P54" s="465"/>
      <c r="Q54" s="465"/>
      <c r="R54" s="465"/>
      <c r="S54" s="465"/>
      <c r="T54" s="465"/>
      <c r="U54" s="465"/>
      <c r="V54" s="465"/>
      <c r="W54" s="465"/>
      <c r="X54" s="465"/>
      <c r="Y54" s="465"/>
      <c r="Z54" s="465"/>
      <c r="AA54" s="466"/>
      <c r="AM54" s="802"/>
      <c r="AN54" s="802"/>
    </row>
  </sheetData>
  <mergeCells count="4">
    <mergeCell ref="A1:B1"/>
    <mergeCell ref="V1:AA1"/>
    <mergeCell ref="B3:M15"/>
    <mergeCell ref="AN15:AY27"/>
  </mergeCells>
  <phoneticPr fontId="4"/>
  <conditionalFormatting sqref="AD11:AD22">
    <cfRule type="top10" dxfId="19" priority="1" rank="2"/>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業種リスト!$A$2:$A$14</xm:f>
          </x14:formula1>
          <xm:sqref>AP6:AR7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FFC000"/>
  </sheetPr>
  <dimension ref="A1:BL60"/>
  <sheetViews>
    <sheetView showGridLines="0" view="pageBreakPreview" zoomScaleNormal="100" zoomScaleSheetLayoutView="100" workbookViewId="0">
      <selection activeCell="AQ6" sqref="AQ6"/>
    </sheetView>
  </sheetViews>
  <sheetFormatPr defaultColWidth="10.33203125" defaultRowHeight="9.6"/>
  <cols>
    <col min="1" max="27" width="3.5546875" style="284" customWidth="1"/>
    <col min="28" max="28" width="1.6640625" style="284" customWidth="1"/>
    <col min="29" max="29" width="15.5546875" style="284" customWidth="1"/>
    <col min="30" max="32" width="7" style="284" customWidth="1"/>
    <col min="33" max="33" width="1.6640625" style="284" customWidth="1"/>
    <col min="34" max="34" width="15.5546875" style="284" customWidth="1"/>
    <col min="35" max="38" width="7" style="284" customWidth="1"/>
    <col min="39" max="39" width="15.88671875" style="338" bestFit="1" customWidth="1"/>
    <col min="40" max="40" width="7.109375" style="338" bestFit="1" customWidth="1"/>
    <col min="41" max="41" width="5.44140625" style="338" bestFit="1" customWidth="1"/>
    <col min="42" max="43" width="7.109375" style="338" bestFit="1" customWidth="1"/>
    <col min="44" max="44" width="8.33203125" style="338" bestFit="1" customWidth="1"/>
    <col min="45" max="45" width="5.44140625" style="338" bestFit="1" customWidth="1"/>
    <col min="46" max="53" width="5.44140625" style="338" customWidth="1"/>
    <col min="54" max="54" width="1.6640625" style="284" customWidth="1"/>
    <col min="55" max="55" width="15.5546875" style="284" customWidth="1"/>
    <col min="56" max="58" width="7" style="284" customWidth="1"/>
    <col min="59" max="59" width="1.6640625" style="284" customWidth="1"/>
    <col min="60" max="60" width="15.5546875" style="284" customWidth="1"/>
    <col min="61" max="64" width="7" style="284" customWidth="1"/>
    <col min="65" max="16384" width="10.33203125" style="284"/>
  </cols>
  <sheetData>
    <row r="1" spans="1:64" ht="21" customHeight="1" thickBot="1">
      <c r="A1" s="1000">
        <v>45</v>
      </c>
      <c r="B1" s="1000"/>
      <c r="C1" s="498" t="s">
        <v>128</v>
      </c>
      <c r="D1" s="498"/>
      <c r="E1" s="498"/>
      <c r="F1" s="498"/>
      <c r="G1" s="498"/>
      <c r="H1" s="498"/>
      <c r="I1" s="498"/>
      <c r="J1" s="498"/>
      <c r="K1" s="498"/>
      <c r="L1" s="498"/>
      <c r="M1" s="498"/>
      <c r="N1" s="498"/>
      <c r="O1" s="498"/>
      <c r="P1" s="498"/>
      <c r="Q1" s="498"/>
      <c r="R1" s="498"/>
      <c r="S1" s="498"/>
      <c r="T1" s="498"/>
      <c r="U1" s="498"/>
      <c r="V1" s="1001" t="s">
        <v>864</v>
      </c>
      <c r="W1" s="1002"/>
      <c r="X1" s="1002"/>
      <c r="Y1" s="1002"/>
      <c r="Z1" s="1002"/>
      <c r="AA1" s="1002"/>
      <c r="AC1" s="284" t="s">
        <v>961</v>
      </c>
      <c r="BC1" s="284" t="s">
        <v>392</v>
      </c>
    </row>
    <row r="3" spans="1:64" ht="10.5" customHeight="1">
      <c r="B3" s="1004" t="s">
        <v>984</v>
      </c>
      <c r="C3" s="1008"/>
      <c r="D3" s="1008"/>
      <c r="E3" s="1008"/>
      <c r="F3" s="1008"/>
      <c r="G3" s="1008"/>
      <c r="H3" s="1008"/>
      <c r="I3" s="1008"/>
      <c r="J3" s="1008"/>
      <c r="K3" s="1008"/>
      <c r="L3" s="1008"/>
      <c r="N3" s="459"/>
      <c r="O3" s="460"/>
      <c r="P3" s="460"/>
      <c r="Q3" s="460"/>
      <c r="R3" s="460"/>
      <c r="S3" s="460"/>
      <c r="T3" s="460"/>
      <c r="U3" s="460"/>
      <c r="V3" s="460"/>
      <c r="W3" s="460"/>
      <c r="X3" s="460"/>
      <c r="Y3" s="460"/>
      <c r="Z3" s="460"/>
      <c r="AA3" s="461"/>
      <c r="AC3" s="284" t="s">
        <v>239</v>
      </c>
      <c r="AD3" s="28"/>
      <c r="AE3" s="28"/>
      <c r="AF3" s="28"/>
      <c r="AH3" s="284" t="s">
        <v>242</v>
      </c>
      <c r="AI3" s="28"/>
      <c r="AJ3" s="28"/>
      <c r="AK3" s="28"/>
      <c r="AL3" s="28"/>
      <c r="AN3" s="338" t="s">
        <v>670</v>
      </c>
      <c r="BC3" s="284" t="s">
        <v>239</v>
      </c>
      <c r="BD3" s="28"/>
      <c r="BE3" s="28"/>
      <c r="BF3" s="28"/>
      <c r="BH3" s="284" t="s">
        <v>242</v>
      </c>
      <c r="BI3" s="28"/>
      <c r="BJ3" s="28"/>
      <c r="BK3" s="28"/>
      <c r="BL3" s="28"/>
    </row>
    <row r="4" spans="1:64" ht="10.199999999999999" thickBot="1">
      <c r="B4" s="1008"/>
      <c r="C4" s="1008"/>
      <c r="D4" s="1008"/>
      <c r="E4" s="1008"/>
      <c r="F4" s="1008"/>
      <c r="G4" s="1008"/>
      <c r="H4" s="1008"/>
      <c r="I4" s="1008"/>
      <c r="J4" s="1008"/>
      <c r="K4" s="1008"/>
      <c r="L4" s="1008"/>
      <c r="N4" s="462"/>
      <c r="O4" s="293"/>
      <c r="P4" s="293"/>
      <c r="Q4" s="293"/>
      <c r="R4" s="293"/>
      <c r="S4" s="293"/>
      <c r="T4" s="293"/>
      <c r="U4" s="293"/>
      <c r="V4" s="293"/>
      <c r="W4" s="293"/>
      <c r="X4" s="293"/>
      <c r="Y4" s="293"/>
      <c r="Z4" s="293"/>
      <c r="AA4" s="463"/>
      <c r="AC4" s="28"/>
      <c r="AD4" s="28"/>
      <c r="AE4" s="28"/>
      <c r="AF4" s="28"/>
      <c r="AH4" s="28"/>
      <c r="AI4" s="28"/>
      <c r="AJ4" s="28"/>
      <c r="AK4" s="28"/>
      <c r="AL4" s="28"/>
      <c r="AN4" s="338" t="str">
        <f>CONCATENATE("パートタイマーの退職金制度について、「あり」と回答した事業所は全体で",TEXT(AD6,"0.0％"),"となった。")</f>
        <v>パートタイマーの退職金制度について、「あり」と回答した事業所は全体で9.8%となった。</v>
      </c>
      <c r="BC4" s="28"/>
      <c r="BD4" s="28"/>
      <c r="BE4" s="28"/>
      <c r="BF4" s="28"/>
      <c r="BH4" s="28"/>
      <c r="BI4" s="28"/>
      <c r="BJ4" s="28"/>
      <c r="BK4" s="28"/>
      <c r="BL4" s="28"/>
    </row>
    <row r="5" spans="1:64" ht="10.199999999999999" thickBot="1">
      <c r="B5" s="1008"/>
      <c r="C5" s="1008"/>
      <c r="D5" s="1008"/>
      <c r="E5" s="1008"/>
      <c r="F5" s="1008"/>
      <c r="G5" s="1008"/>
      <c r="H5" s="1008"/>
      <c r="I5" s="1008"/>
      <c r="J5" s="1008"/>
      <c r="K5" s="1008"/>
      <c r="L5" s="1008"/>
      <c r="N5" s="462"/>
      <c r="O5" s="293"/>
      <c r="P5" s="293"/>
      <c r="Q5" s="293"/>
      <c r="R5" s="293"/>
      <c r="S5" s="293"/>
      <c r="T5" s="293"/>
      <c r="U5" s="293"/>
      <c r="V5" s="293"/>
      <c r="W5" s="293"/>
      <c r="X5" s="293"/>
      <c r="Y5" s="293"/>
      <c r="Z5" s="293"/>
      <c r="AA5" s="463"/>
      <c r="AC5" s="580"/>
      <c r="AD5" s="577" t="s">
        <v>235</v>
      </c>
      <c r="AE5" s="577" t="s">
        <v>236</v>
      </c>
      <c r="AF5" s="577" t="s">
        <v>397</v>
      </c>
      <c r="AH5" s="580"/>
      <c r="AI5" s="577" t="s">
        <v>559</v>
      </c>
      <c r="AJ5" s="577" t="s">
        <v>560</v>
      </c>
      <c r="AK5" s="577" t="s">
        <v>397</v>
      </c>
      <c r="AL5" s="577" t="s">
        <v>556</v>
      </c>
      <c r="AN5" s="338" t="s">
        <v>671</v>
      </c>
      <c r="AP5" s="799" t="s">
        <v>672</v>
      </c>
      <c r="AQ5" s="799" t="s">
        <v>673</v>
      </c>
      <c r="AR5" s="799" t="s">
        <v>674</v>
      </c>
      <c r="AS5" s="338" t="s">
        <v>675</v>
      </c>
      <c r="BC5" s="136"/>
      <c r="BD5" s="30" t="s">
        <v>237</v>
      </c>
      <c r="BE5" s="31" t="s">
        <v>238</v>
      </c>
      <c r="BF5" s="32" t="s">
        <v>397</v>
      </c>
      <c r="BH5" s="136"/>
      <c r="BI5" s="30" t="s">
        <v>233</v>
      </c>
      <c r="BJ5" s="31" t="s">
        <v>234</v>
      </c>
      <c r="BK5" s="45" t="s">
        <v>397</v>
      </c>
      <c r="BL5" s="244" t="s">
        <v>556</v>
      </c>
    </row>
    <row r="6" spans="1:64" ht="10.199999999999999" thickBot="1">
      <c r="B6" s="1008"/>
      <c r="C6" s="1008"/>
      <c r="D6" s="1008"/>
      <c r="E6" s="1008"/>
      <c r="F6" s="1008"/>
      <c r="G6" s="1008"/>
      <c r="H6" s="1008"/>
      <c r="I6" s="1008"/>
      <c r="J6" s="1008"/>
      <c r="K6" s="1008"/>
      <c r="L6" s="1008"/>
      <c r="N6" s="462"/>
      <c r="O6" s="293"/>
      <c r="P6" s="293"/>
      <c r="Q6" s="293"/>
      <c r="R6" s="293"/>
      <c r="S6" s="293"/>
      <c r="T6" s="293"/>
      <c r="U6" s="293"/>
      <c r="V6" s="293"/>
      <c r="W6" s="293"/>
      <c r="X6" s="293"/>
      <c r="Y6" s="293"/>
      <c r="Z6" s="293"/>
      <c r="AA6" s="463"/>
      <c r="AC6" s="577" t="s">
        <v>556</v>
      </c>
      <c r="AD6" s="779">
        <f>BD6</f>
        <v>9.8302055406613048E-2</v>
      </c>
      <c r="AE6" s="698">
        <f>BE6</f>
        <v>0.67470956210902588</v>
      </c>
      <c r="AF6" s="698">
        <f>BF6</f>
        <v>0.22698838248436104</v>
      </c>
      <c r="AH6" s="577" t="s">
        <v>556</v>
      </c>
      <c r="AI6" s="706">
        <f>BI6</f>
        <v>110</v>
      </c>
      <c r="AJ6" s="706">
        <f>BJ6</f>
        <v>755</v>
      </c>
      <c r="AK6" s="706">
        <f>BK6</f>
        <v>254</v>
      </c>
      <c r="AL6" s="706">
        <f>BL6</f>
        <v>1119</v>
      </c>
      <c r="AN6" s="338" t="s">
        <v>698</v>
      </c>
      <c r="AP6" s="799" t="s">
        <v>677</v>
      </c>
      <c r="AQ6" s="799" t="s">
        <v>694</v>
      </c>
      <c r="AR6" s="799"/>
      <c r="AS6" s="338" t="s">
        <v>736</v>
      </c>
      <c r="BC6" s="33" t="s">
        <v>556</v>
      </c>
      <c r="BD6" s="132">
        <f>+BI6/+$BL6</f>
        <v>9.8302055406613048E-2</v>
      </c>
      <c r="BE6" s="133">
        <f>+BJ6/+$BL6</f>
        <v>0.67470956210902588</v>
      </c>
      <c r="BF6" s="135">
        <f>+BK6/+$BL6</f>
        <v>0.22698838248436104</v>
      </c>
      <c r="BH6" s="33" t="s">
        <v>556</v>
      </c>
      <c r="BI6" s="40">
        <f>+集計・資料①!DZ32</f>
        <v>110</v>
      </c>
      <c r="BJ6" s="41">
        <f>+集計・資料①!EA32</f>
        <v>755</v>
      </c>
      <c r="BK6" s="42">
        <f>+集計・資料①!EB32</f>
        <v>254</v>
      </c>
      <c r="BL6" s="43">
        <f>+SUM(BI6:BK6)</f>
        <v>1119</v>
      </c>
    </row>
    <row r="7" spans="1:64" ht="13.5" customHeight="1">
      <c r="B7" s="1008"/>
      <c r="C7" s="1008"/>
      <c r="D7" s="1008"/>
      <c r="E7" s="1008"/>
      <c r="F7" s="1008"/>
      <c r="G7" s="1008"/>
      <c r="H7" s="1008"/>
      <c r="I7" s="1008"/>
      <c r="J7" s="1008"/>
      <c r="K7" s="1008"/>
      <c r="L7" s="1008"/>
      <c r="N7" s="462"/>
      <c r="O7" s="293"/>
      <c r="P7" s="293"/>
      <c r="Q7" s="293"/>
      <c r="R7" s="293"/>
      <c r="S7" s="293"/>
      <c r="T7" s="293"/>
      <c r="U7" s="293"/>
      <c r="V7" s="293"/>
      <c r="W7" s="293"/>
      <c r="X7" s="293"/>
      <c r="Y7" s="293"/>
      <c r="Z7" s="293"/>
      <c r="AA7" s="463"/>
      <c r="AH7" s="28"/>
      <c r="AI7" s="28"/>
      <c r="AJ7" s="28"/>
      <c r="AK7" s="28"/>
      <c r="AL7" s="28"/>
      <c r="AN7" s="338" t="str">
        <f>CONCATENATE(AN6,AP6,AQ6,AR6,AS6)</f>
        <v>業種別では、「情報通信業」「医療・福祉」において導入率が他の業種に比べ高い。</v>
      </c>
      <c r="BH7" s="28"/>
      <c r="BI7" s="28"/>
      <c r="BJ7" s="28"/>
      <c r="BK7" s="28"/>
      <c r="BL7" s="28"/>
    </row>
    <row r="8" spans="1:64">
      <c r="B8" s="1008"/>
      <c r="C8" s="1008"/>
      <c r="D8" s="1008"/>
      <c r="E8" s="1008"/>
      <c r="F8" s="1008"/>
      <c r="G8" s="1008"/>
      <c r="H8" s="1008"/>
      <c r="I8" s="1008"/>
      <c r="J8" s="1008"/>
      <c r="K8" s="1008"/>
      <c r="L8" s="1008"/>
      <c r="N8" s="462"/>
      <c r="O8" s="293"/>
      <c r="P8" s="293"/>
      <c r="Q8" s="293"/>
      <c r="R8" s="293"/>
      <c r="S8" s="293"/>
      <c r="T8" s="293"/>
      <c r="U8" s="293"/>
      <c r="V8" s="293"/>
      <c r="W8" s="293"/>
      <c r="X8" s="293"/>
      <c r="Y8" s="293"/>
      <c r="Z8" s="293"/>
      <c r="AA8" s="463"/>
      <c r="AC8" s="284" t="s">
        <v>240</v>
      </c>
      <c r="AD8" s="28"/>
      <c r="AE8" s="28"/>
      <c r="AF8" s="28"/>
      <c r="AH8" s="284" t="s">
        <v>243</v>
      </c>
      <c r="AI8" s="28"/>
      <c r="AJ8" s="28"/>
      <c r="AK8" s="28"/>
      <c r="AL8" s="28"/>
      <c r="AN8" s="338" t="s">
        <v>678</v>
      </c>
      <c r="AP8" s="799" t="s">
        <v>731</v>
      </c>
      <c r="AQ8" s="799" t="s">
        <v>714</v>
      </c>
      <c r="AR8" s="799" t="s">
        <v>715</v>
      </c>
      <c r="BC8" s="284" t="s">
        <v>240</v>
      </c>
      <c r="BD8" s="28"/>
      <c r="BE8" s="28"/>
      <c r="BF8" s="28"/>
      <c r="BH8" s="284" t="s">
        <v>243</v>
      </c>
      <c r="BI8" s="28"/>
      <c r="BJ8" s="28"/>
      <c r="BK8" s="28"/>
      <c r="BL8" s="28"/>
    </row>
    <row r="9" spans="1:64" ht="10.199999999999999" thickBot="1">
      <c r="B9" s="1008"/>
      <c r="C9" s="1008"/>
      <c r="D9" s="1008"/>
      <c r="E9" s="1008"/>
      <c r="F9" s="1008"/>
      <c r="G9" s="1008"/>
      <c r="H9" s="1008"/>
      <c r="I9" s="1008"/>
      <c r="J9" s="1008"/>
      <c r="K9" s="1008"/>
      <c r="L9" s="1008"/>
      <c r="N9" s="462"/>
      <c r="O9" s="293"/>
      <c r="P9" s="293"/>
      <c r="Q9" s="293"/>
      <c r="R9" s="293"/>
      <c r="S9" s="293"/>
      <c r="T9" s="293"/>
      <c r="U9" s="293"/>
      <c r="V9" s="293"/>
      <c r="W9" s="293"/>
      <c r="X9" s="293"/>
      <c r="Y9" s="293"/>
      <c r="Z9" s="293"/>
      <c r="AA9" s="463"/>
      <c r="AC9" s="28"/>
      <c r="AD9" s="28"/>
      <c r="AE9" s="28"/>
      <c r="AF9" s="28"/>
      <c r="AH9" s="28"/>
      <c r="AI9" s="28"/>
      <c r="AJ9" s="28"/>
      <c r="AK9" s="28"/>
      <c r="AL9" s="28"/>
      <c r="AN9" s="338" t="s">
        <v>735</v>
      </c>
      <c r="AP9" s="799" t="s">
        <v>691</v>
      </c>
      <c r="AQ9" s="799" t="s">
        <v>687</v>
      </c>
      <c r="AR9" s="799"/>
      <c r="AS9" s="338" t="s">
        <v>779</v>
      </c>
      <c r="BC9" s="28"/>
      <c r="BD9" s="28"/>
      <c r="BE9" s="28"/>
      <c r="BF9" s="28"/>
      <c r="BH9" s="28"/>
      <c r="BI9" s="28"/>
      <c r="BJ9" s="28"/>
      <c r="BK9" s="28"/>
      <c r="BL9" s="28"/>
    </row>
    <row r="10" spans="1:64" ht="10.199999999999999" thickBot="1">
      <c r="B10" s="1008"/>
      <c r="C10" s="1008"/>
      <c r="D10" s="1008"/>
      <c r="E10" s="1008"/>
      <c r="F10" s="1008"/>
      <c r="G10" s="1008"/>
      <c r="H10" s="1008"/>
      <c r="I10" s="1008"/>
      <c r="J10" s="1008"/>
      <c r="K10" s="1008"/>
      <c r="L10" s="1008"/>
      <c r="N10" s="462"/>
      <c r="O10" s="293"/>
      <c r="P10" s="293"/>
      <c r="Q10" s="293"/>
      <c r="R10" s="293"/>
      <c r="S10" s="293"/>
      <c r="T10" s="293"/>
      <c r="U10" s="293"/>
      <c r="V10" s="293"/>
      <c r="W10" s="293"/>
      <c r="X10" s="293"/>
      <c r="Y10" s="293"/>
      <c r="Z10" s="293"/>
      <c r="AA10" s="463"/>
      <c r="AC10" s="577" t="s">
        <v>548</v>
      </c>
      <c r="AD10" s="577" t="s">
        <v>590</v>
      </c>
      <c r="AE10" s="577" t="s">
        <v>591</v>
      </c>
      <c r="AF10" s="577" t="s">
        <v>397</v>
      </c>
      <c r="AH10" s="577" t="s">
        <v>548</v>
      </c>
      <c r="AI10" s="577" t="s">
        <v>590</v>
      </c>
      <c r="AJ10" s="577" t="s">
        <v>591</v>
      </c>
      <c r="AK10" s="577" t="s">
        <v>397</v>
      </c>
      <c r="AL10" s="577" t="s">
        <v>556</v>
      </c>
      <c r="BC10" s="29" t="s">
        <v>548</v>
      </c>
      <c r="BD10" s="30" t="s">
        <v>590</v>
      </c>
      <c r="BE10" s="31" t="s">
        <v>591</v>
      </c>
      <c r="BF10" s="32" t="s">
        <v>397</v>
      </c>
      <c r="BH10" s="29" t="s">
        <v>548</v>
      </c>
      <c r="BI10" s="30" t="s">
        <v>233</v>
      </c>
      <c r="BJ10" s="31" t="s">
        <v>234</v>
      </c>
      <c r="BK10" s="45" t="s">
        <v>397</v>
      </c>
      <c r="BL10" s="34" t="s">
        <v>556</v>
      </c>
    </row>
    <row r="11" spans="1:64">
      <c r="B11" s="1008"/>
      <c r="C11" s="1008"/>
      <c r="D11" s="1008"/>
      <c r="E11" s="1008"/>
      <c r="F11" s="1008"/>
      <c r="G11" s="1008"/>
      <c r="H11" s="1008"/>
      <c r="I11" s="1008"/>
      <c r="J11" s="1008"/>
      <c r="K11" s="1008"/>
      <c r="L11" s="1008"/>
      <c r="N11" s="462"/>
      <c r="O11" s="293"/>
      <c r="P11" s="293"/>
      <c r="Q11" s="293"/>
      <c r="R11" s="293"/>
      <c r="S11" s="293"/>
      <c r="T11" s="293"/>
      <c r="U11" s="293"/>
      <c r="V11" s="293"/>
      <c r="W11" s="293"/>
      <c r="X11" s="293"/>
      <c r="Y11" s="293"/>
      <c r="Z11" s="293"/>
      <c r="AA11" s="463"/>
      <c r="AC11" s="575" t="s">
        <v>398</v>
      </c>
      <c r="AD11" s="707">
        <f>BD23</f>
        <v>0.10599078341013825</v>
      </c>
      <c r="AE11" s="698">
        <f>BE23</f>
        <v>0.49308755760368661</v>
      </c>
      <c r="AF11" s="698">
        <f>BF23</f>
        <v>0.4009216589861751</v>
      </c>
      <c r="AH11" s="575" t="s">
        <v>398</v>
      </c>
      <c r="AI11" s="706">
        <f>BI23</f>
        <v>23</v>
      </c>
      <c r="AJ11" s="706">
        <f>BJ23</f>
        <v>107</v>
      </c>
      <c r="AK11" s="706">
        <f>BK23</f>
        <v>87</v>
      </c>
      <c r="AL11" s="706">
        <f>BL23</f>
        <v>217</v>
      </c>
      <c r="AN11" s="338" t="str">
        <f>CONCATENATE(AN9,AP9,AQ9,AR9,AS9,AN10,AP10,AQ10,AR10,AS10)</f>
        <v>規模別では、「100人以上」「30～49人」の事業所において、導入率がやや高い。</v>
      </c>
      <c r="BC11" s="46" t="s">
        <v>555</v>
      </c>
      <c r="BD11" s="54" t="e">
        <f>+BI11/+$BL11</f>
        <v>#DIV/0!</v>
      </c>
      <c r="BE11" s="55" t="e">
        <f>+BJ11/+$BL11</f>
        <v>#DIV/0!</v>
      </c>
      <c r="BF11" s="49" t="e">
        <f>+BK11/+$BL11</f>
        <v>#DIV/0!</v>
      </c>
      <c r="BH11" s="46" t="s">
        <v>555</v>
      </c>
      <c r="BI11" s="50">
        <f>+集計・資料①!DZ6</f>
        <v>0</v>
      </c>
      <c r="BJ11" s="51">
        <f>+集計・資料①!EA6</f>
        <v>0</v>
      </c>
      <c r="BK11" s="52">
        <f>+集計・資料①!EB6</f>
        <v>0</v>
      </c>
      <c r="BL11" s="53">
        <f>+SUM(BI11:BK11)</f>
        <v>0</v>
      </c>
    </row>
    <row r="12" spans="1:64">
      <c r="B12" s="1008"/>
      <c r="C12" s="1008"/>
      <c r="D12" s="1008"/>
      <c r="E12" s="1008"/>
      <c r="F12" s="1008"/>
      <c r="G12" s="1008"/>
      <c r="H12" s="1008"/>
      <c r="I12" s="1008"/>
      <c r="J12" s="1008"/>
      <c r="K12" s="1008"/>
      <c r="L12" s="1008"/>
      <c r="N12" s="462"/>
      <c r="O12" s="293"/>
      <c r="P12" s="293"/>
      <c r="Q12" s="293"/>
      <c r="R12" s="293"/>
      <c r="S12" s="293"/>
      <c r="T12" s="293"/>
      <c r="U12" s="293"/>
      <c r="V12" s="293"/>
      <c r="W12" s="293"/>
      <c r="X12" s="293"/>
      <c r="Y12" s="293"/>
      <c r="Z12" s="293"/>
      <c r="AA12" s="463"/>
      <c r="AC12" s="700" t="s">
        <v>399</v>
      </c>
      <c r="AD12" s="707">
        <f>BD22</f>
        <v>7.6923076923076927E-2</v>
      </c>
      <c r="AE12" s="698">
        <f>BE22</f>
        <v>0.71153846153846156</v>
      </c>
      <c r="AF12" s="698">
        <f>BF22</f>
        <v>0.21153846153846154</v>
      </c>
      <c r="AH12" s="700" t="s">
        <v>399</v>
      </c>
      <c r="AI12" s="706">
        <f>BI22</f>
        <v>12</v>
      </c>
      <c r="AJ12" s="706">
        <f>BJ22</f>
        <v>111</v>
      </c>
      <c r="AK12" s="706">
        <f>BK22</f>
        <v>33</v>
      </c>
      <c r="AL12" s="706">
        <f>BL22</f>
        <v>156</v>
      </c>
      <c r="BC12" s="8" t="s">
        <v>542</v>
      </c>
      <c r="BD12" s="98">
        <f t="shared" ref="BD12:BD22" si="0">+BI12/+$BL12</f>
        <v>6.4748201438848921E-2</v>
      </c>
      <c r="BE12" s="74">
        <f t="shared" ref="BE12:BE22" si="1">+BJ12/+$BL12</f>
        <v>0.68345323741007191</v>
      </c>
      <c r="BF12" s="75">
        <f t="shared" ref="BF12:BF22" si="2">+BK12/+$BL12</f>
        <v>0.25179856115107913</v>
      </c>
      <c r="BH12" s="8" t="s">
        <v>542</v>
      </c>
      <c r="BI12" s="50">
        <f>+集計・資料①!DZ8</f>
        <v>9</v>
      </c>
      <c r="BJ12" s="51">
        <f>+集計・資料①!EA8</f>
        <v>95</v>
      </c>
      <c r="BK12" s="52">
        <f>+集計・資料①!EB8</f>
        <v>35</v>
      </c>
      <c r="BL12" s="53">
        <f t="shared" ref="BL12:BL24" si="3">+SUM(BI12:BK12)</f>
        <v>139</v>
      </c>
    </row>
    <row r="13" spans="1:64">
      <c r="B13" s="1008"/>
      <c r="C13" s="1008"/>
      <c r="D13" s="1008"/>
      <c r="E13" s="1008"/>
      <c r="F13" s="1008"/>
      <c r="G13" s="1008"/>
      <c r="H13" s="1008"/>
      <c r="I13" s="1008"/>
      <c r="J13" s="1008"/>
      <c r="K13" s="1008"/>
      <c r="L13" s="1008"/>
      <c r="N13" s="462"/>
      <c r="O13" s="293"/>
      <c r="P13" s="293"/>
      <c r="Q13" s="293"/>
      <c r="R13" s="293"/>
      <c r="S13" s="293"/>
      <c r="T13" s="293"/>
      <c r="U13" s="293"/>
      <c r="V13" s="293"/>
      <c r="W13" s="293"/>
      <c r="X13" s="293"/>
      <c r="Y13" s="293"/>
      <c r="Z13" s="293"/>
      <c r="AA13" s="463"/>
      <c r="AC13" s="575" t="s">
        <v>400</v>
      </c>
      <c r="AD13" s="779">
        <f>BD21</f>
        <v>0.27272727272727271</v>
      </c>
      <c r="AE13" s="698">
        <f>BE21</f>
        <v>0.63636363636363635</v>
      </c>
      <c r="AF13" s="698">
        <f>BF21</f>
        <v>9.0909090909090912E-2</v>
      </c>
      <c r="AH13" s="575" t="s">
        <v>400</v>
      </c>
      <c r="AI13" s="706">
        <f>BI21</f>
        <v>3</v>
      </c>
      <c r="AJ13" s="706">
        <f>BJ21</f>
        <v>7</v>
      </c>
      <c r="AK13" s="706">
        <f>BK21</f>
        <v>1</v>
      </c>
      <c r="AL13" s="706">
        <f>BL21</f>
        <v>11</v>
      </c>
      <c r="BC13" s="8" t="s">
        <v>543</v>
      </c>
      <c r="BD13" s="98">
        <f t="shared" si="0"/>
        <v>0.13235294117647059</v>
      </c>
      <c r="BE13" s="74">
        <f t="shared" si="1"/>
        <v>0.59558823529411764</v>
      </c>
      <c r="BF13" s="75">
        <f t="shared" si="2"/>
        <v>0.27205882352941174</v>
      </c>
      <c r="BH13" s="8" t="s">
        <v>543</v>
      </c>
      <c r="BI13" s="50">
        <f>+集計・資料①!DZ10</f>
        <v>18</v>
      </c>
      <c r="BJ13" s="51">
        <f>+集計・資料①!EA10</f>
        <v>81</v>
      </c>
      <c r="BK13" s="52">
        <f>+集計・資料①!EB10</f>
        <v>37</v>
      </c>
      <c r="BL13" s="53">
        <f t="shared" si="3"/>
        <v>136</v>
      </c>
    </row>
    <row r="14" spans="1:64" ht="11.25" customHeight="1">
      <c r="B14" s="1008"/>
      <c r="C14" s="1008"/>
      <c r="D14" s="1008"/>
      <c r="E14" s="1008"/>
      <c r="F14" s="1008"/>
      <c r="G14" s="1008"/>
      <c r="H14" s="1008"/>
      <c r="I14" s="1008"/>
      <c r="J14" s="1008"/>
      <c r="K14" s="1008"/>
      <c r="L14" s="1008"/>
      <c r="N14" s="462"/>
      <c r="O14" s="293"/>
      <c r="P14" s="293"/>
      <c r="Q14" s="293"/>
      <c r="R14" s="293"/>
      <c r="S14" s="293"/>
      <c r="T14" s="293"/>
      <c r="U14" s="293"/>
      <c r="V14" s="293"/>
      <c r="W14" s="293"/>
      <c r="X14" s="293"/>
      <c r="Y14" s="293"/>
      <c r="Z14" s="293"/>
      <c r="AA14" s="463"/>
      <c r="AC14" s="700" t="s">
        <v>401</v>
      </c>
      <c r="AD14" s="707">
        <f>BD20</f>
        <v>4.3478260869565216E-2</v>
      </c>
      <c r="AE14" s="698">
        <f>BE20</f>
        <v>0.78260869565217395</v>
      </c>
      <c r="AF14" s="698">
        <f>BF20</f>
        <v>0.17391304347826086</v>
      </c>
      <c r="AH14" s="700" t="s">
        <v>401</v>
      </c>
      <c r="AI14" s="706">
        <f>BI20</f>
        <v>1</v>
      </c>
      <c r="AJ14" s="706">
        <f>BJ20</f>
        <v>18</v>
      </c>
      <c r="AK14" s="706">
        <f>BK20</f>
        <v>4</v>
      </c>
      <c r="AL14" s="706">
        <f>BL20</f>
        <v>23</v>
      </c>
      <c r="AN14" s="800" t="s">
        <v>679</v>
      </c>
      <c r="AO14" s="801"/>
      <c r="AP14" s="801"/>
      <c r="AQ14" s="801"/>
      <c r="AR14" s="801"/>
      <c r="AS14" s="801"/>
      <c r="AT14" s="801"/>
      <c r="AU14" s="801"/>
      <c r="AV14" s="801"/>
      <c r="AW14" s="801"/>
      <c r="AX14" s="801"/>
      <c r="AY14" s="801"/>
      <c r="BC14" s="8" t="s">
        <v>541</v>
      </c>
      <c r="BD14" s="98">
        <f t="shared" si="0"/>
        <v>0.1111111111111111</v>
      </c>
      <c r="BE14" s="74">
        <f t="shared" si="1"/>
        <v>0.77777777777777779</v>
      </c>
      <c r="BF14" s="75">
        <f t="shared" si="2"/>
        <v>0.1111111111111111</v>
      </c>
      <c r="BH14" s="8" t="s">
        <v>541</v>
      </c>
      <c r="BI14" s="50">
        <f>+集計・資料①!DZ12</f>
        <v>3</v>
      </c>
      <c r="BJ14" s="51">
        <f>+集計・資料①!EA12</f>
        <v>21</v>
      </c>
      <c r="BK14" s="52">
        <f>+集計・資料①!EB12</f>
        <v>3</v>
      </c>
      <c r="BL14" s="53">
        <f t="shared" si="3"/>
        <v>27</v>
      </c>
    </row>
    <row r="15" spans="1:64" ht="10.5" customHeight="1">
      <c r="B15" s="1008"/>
      <c r="C15" s="1008"/>
      <c r="D15" s="1008"/>
      <c r="E15" s="1008"/>
      <c r="F15" s="1008"/>
      <c r="G15" s="1008"/>
      <c r="H15" s="1008"/>
      <c r="I15" s="1008"/>
      <c r="J15" s="1008"/>
      <c r="K15" s="1008"/>
      <c r="L15" s="1008"/>
      <c r="N15" s="462"/>
      <c r="O15" s="293"/>
      <c r="P15" s="293"/>
      <c r="Q15" s="293"/>
      <c r="R15" s="293"/>
      <c r="S15" s="293"/>
      <c r="T15" s="293"/>
      <c r="U15" s="293"/>
      <c r="V15" s="293"/>
      <c r="W15" s="293"/>
      <c r="X15" s="293"/>
      <c r="Y15" s="293"/>
      <c r="Z15" s="293"/>
      <c r="AA15" s="463"/>
      <c r="AC15" s="575" t="s">
        <v>402</v>
      </c>
      <c r="AD15" s="707">
        <f>BD19</f>
        <v>6.7039106145251395E-2</v>
      </c>
      <c r="AE15" s="698">
        <f>BE19</f>
        <v>0.77653631284916202</v>
      </c>
      <c r="AF15" s="698">
        <f>BF19</f>
        <v>0.15642458100558659</v>
      </c>
      <c r="AH15" s="575" t="s">
        <v>402</v>
      </c>
      <c r="AI15" s="706">
        <f>BI19</f>
        <v>12</v>
      </c>
      <c r="AJ15" s="706">
        <f>BJ19</f>
        <v>139</v>
      </c>
      <c r="AK15" s="706">
        <f>BK19</f>
        <v>28</v>
      </c>
      <c r="AL15" s="706">
        <f>BL19</f>
        <v>179</v>
      </c>
      <c r="AN15" s="930" t="str">
        <f>CONCATENATE("　",AN4,CHAR(10),"　",AN7,CHAR(10),"　",AN11)</f>
        <v>　パートタイマーの退職金制度について、「あり」と回答した事業所は全体で9.8%となった。
　業種別では、「情報通信業」「医療・福祉」において導入率が他の業種に比べ高い。
　規模別では、「100人以上」「30～49人」の事業所において、導入率がやや高い。</v>
      </c>
      <c r="AO15" s="930"/>
      <c r="AP15" s="930"/>
      <c r="AQ15" s="930"/>
      <c r="AR15" s="930"/>
      <c r="AS15" s="930"/>
      <c r="AT15" s="930"/>
      <c r="AU15" s="930"/>
      <c r="AV15" s="930"/>
      <c r="AW15" s="930"/>
      <c r="AX15" s="930"/>
      <c r="AY15" s="930"/>
      <c r="BC15" s="8" t="s">
        <v>540</v>
      </c>
      <c r="BD15" s="98">
        <f t="shared" si="0"/>
        <v>0.16129032258064516</v>
      </c>
      <c r="BE15" s="74">
        <f t="shared" si="1"/>
        <v>0.74193548387096775</v>
      </c>
      <c r="BF15" s="75">
        <f t="shared" si="2"/>
        <v>9.6774193548387094E-2</v>
      </c>
      <c r="BH15" s="8" t="s">
        <v>540</v>
      </c>
      <c r="BI15" s="50">
        <f>+集計・資料①!DZ14</f>
        <v>25</v>
      </c>
      <c r="BJ15" s="51">
        <f>+集計・資料①!EA14</f>
        <v>115</v>
      </c>
      <c r="BK15" s="52">
        <f>+集計・資料①!EB14</f>
        <v>15</v>
      </c>
      <c r="BL15" s="53">
        <f t="shared" si="3"/>
        <v>155</v>
      </c>
    </row>
    <row r="16" spans="1:64" ht="11.25" customHeight="1">
      <c r="B16" s="1008"/>
      <c r="C16" s="1008"/>
      <c r="D16" s="1008"/>
      <c r="E16" s="1008"/>
      <c r="F16" s="1008"/>
      <c r="G16" s="1008"/>
      <c r="H16" s="1008"/>
      <c r="I16" s="1008"/>
      <c r="J16" s="1008"/>
      <c r="K16" s="1008"/>
      <c r="L16" s="1008"/>
      <c r="N16" s="464"/>
      <c r="O16" s="465"/>
      <c r="P16" s="465"/>
      <c r="Q16" s="465"/>
      <c r="R16" s="465"/>
      <c r="S16" s="465"/>
      <c r="T16" s="465"/>
      <c r="U16" s="465"/>
      <c r="V16" s="465"/>
      <c r="W16" s="465"/>
      <c r="X16" s="465"/>
      <c r="Y16" s="465"/>
      <c r="Z16" s="465"/>
      <c r="AA16" s="466"/>
      <c r="AC16" s="700" t="s">
        <v>665</v>
      </c>
      <c r="AD16" s="707">
        <f>BD18</f>
        <v>0</v>
      </c>
      <c r="AE16" s="698">
        <f>BE18</f>
        <v>0.8</v>
      </c>
      <c r="AF16" s="698">
        <f>BF18</f>
        <v>0.2</v>
      </c>
      <c r="AH16" s="700" t="s">
        <v>403</v>
      </c>
      <c r="AI16" s="706">
        <f>BI18</f>
        <v>0</v>
      </c>
      <c r="AJ16" s="706">
        <f>BJ18</f>
        <v>16</v>
      </c>
      <c r="AK16" s="706">
        <f>BK18</f>
        <v>4</v>
      </c>
      <c r="AL16" s="706">
        <f>BL18</f>
        <v>20</v>
      </c>
      <c r="AN16" s="930"/>
      <c r="AO16" s="930"/>
      <c r="AP16" s="930"/>
      <c r="AQ16" s="930"/>
      <c r="AR16" s="930"/>
      <c r="AS16" s="930"/>
      <c r="AT16" s="930"/>
      <c r="AU16" s="930"/>
      <c r="AV16" s="930"/>
      <c r="AW16" s="930"/>
      <c r="AX16" s="930"/>
      <c r="AY16" s="930"/>
      <c r="BC16" s="8" t="s">
        <v>539</v>
      </c>
      <c r="BD16" s="98">
        <f t="shared" si="0"/>
        <v>7.3170731707317069E-2</v>
      </c>
      <c r="BE16" s="74">
        <f t="shared" si="1"/>
        <v>0.80487804878048785</v>
      </c>
      <c r="BF16" s="75">
        <f t="shared" si="2"/>
        <v>0.12195121951219512</v>
      </c>
      <c r="BH16" s="8" t="s">
        <v>539</v>
      </c>
      <c r="BI16" s="50">
        <f>+集計・資料①!DZ16</f>
        <v>3</v>
      </c>
      <c r="BJ16" s="51">
        <f>+集計・資料①!EA16</f>
        <v>33</v>
      </c>
      <c r="BK16" s="52">
        <f>+集計・資料①!EB16</f>
        <v>5</v>
      </c>
      <c r="BL16" s="53">
        <f t="shared" si="3"/>
        <v>41</v>
      </c>
    </row>
    <row r="17" spans="1:64" ht="10.5" customHeight="1">
      <c r="AC17" s="575" t="s">
        <v>404</v>
      </c>
      <c r="AD17" s="707">
        <f>BD17</f>
        <v>6.6666666666666666E-2</v>
      </c>
      <c r="AE17" s="698">
        <f>BE17</f>
        <v>0.8</v>
      </c>
      <c r="AF17" s="698">
        <f>BF17</f>
        <v>0.13333333333333333</v>
      </c>
      <c r="AH17" s="575" t="s">
        <v>404</v>
      </c>
      <c r="AI17" s="706">
        <f>BI17</f>
        <v>1</v>
      </c>
      <c r="AJ17" s="706">
        <f>BJ17</f>
        <v>12</v>
      </c>
      <c r="AK17" s="706">
        <f>BK17</f>
        <v>2</v>
      </c>
      <c r="AL17" s="706">
        <f>BL17</f>
        <v>15</v>
      </c>
      <c r="AN17" s="930"/>
      <c r="AO17" s="930"/>
      <c r="AP17" s="930"/>
      <c r="AQ17" s="930"/>
      <c r="AR17" s="930"/>
      <c r="AS17" s="930"/>
      <c r="AT17" s="930"/>
      <c r="AU17" s="930"/>
      <c r="AV17" s="930"/>
      <c r="AW17" s="930"/>
      <c r="AX17" s="930"/>
      <c r="AY17" s="930"/>
      <c r="BC17" s="8" t="s">
        <v>544</v>
      </c>
      <c r="BD17" s="98">
        <f t="shared" si="0"/>
        <v>6.6666666666666666E-2</v>
      </c>
      <c r="BE17" s="74">
        <f t="shared" si="1"/>
        <v>0.8</v>
      </c>
      <c r="BF17" s="75">
        <f t="shared" si="2"/>
        <v>0.13333333333333333</v>
      </c>
      <c r="BH17" s="8" t="s">
        <v>544</v>
      </c>
      <c r="BI17" s="50">
        <f>+集計・資料①!DZ18</f>
        <v>1</v>
      </c>
      <c r="BJ17" s="51">
        <f>+集計・資料①!EA18</f>
        <v>12</v>
      </c>
      <c r="BK17" s="52">
        <f>+集計・資料①!EB18</f>
        <v>2</v>
      </c>
      <c r="BL17" s="53">
        <f t="shared" si="3"/>
        <v>15</v>
      </c>
    </row>
    <row r="18" spans="1:64" ht="10.5" customHeight="1">
      <c r="A18" s="459"/>
      <c r="B18" s="460"/>
      <c r="C18" s="460"/>
      <c r="D18" s="460"/>
      <c r="E18" s="460"/>
      <c r="F18" s="460"/>
      <c r="G18" s="460"/>
      <c r="H18" s="460"/>
      <c r="I18" s="460"/>
      <c r="J18" s="460"/>
      <c r="K18" s="460"/>
      <c r="L18" s="460"/>
      <c r="M18" s="460"/>
      <c r="N18" s="460"/>
      <c r="O18" s="460"/>
      <c r="P18" s="460"/>
      <c r="Q18" s="460"/>
      <c r="R18" s="460"/>
      <c r="S18" s="460"/>
      <c r="T18" s="460"/>
      <c r="U18" s="460"/>
      <c r="V18" s="460"/>
      <c r="W18" s="460"/>
      <c r="X18" s="460"/>
      <c r="Y18" s="460"/>
      <c r="Z18" s="460"/>
      <c r="AA18" s="461"/>
      <c r="AC18" s="700" t="s">
        <v>405</v>
      </c>
      <c r="AD18" s="707">
        <f>BD16</f>
        <v>7.3170731707317069E-2</v>
      </c>
      <c r="AE18" s="698">
        <f>BE16</f>
        <v>0.80487804878048785</v>
      </c>
      <c r="AF18" s="698">
        <f>BF16</f>
        <v>0.12195121951219512</v>
      </c>
      <c r="AH18" s="700" t="s">
        <v>405</v>
      </c>
      <c r="AI18" s="706">
        <f>BI16</f>
        <v>3</v>
      </c>
      <c r="AJ18" s="706">
        <f>BJ16</f>
        <v>33</v>
      </c>
      <c r="AK18" s="706">
        <f>BK16</f>
        <v>5</v>
      </c>
      <c r="AL18" s="706">
        <f>BL16</f>
        <v>41</v>
      </c>
      <c r="AN18" s="930"/>
      <c r="AO18" s="930"/>
      <c r="AP18" s="930"/>
      <c r="AQ18" s="930"/>
      <c r="AR18" s="930"/>
      <c r="AS18" s="930"/>
      <c r="AT18" s="930"/>
      <c r="AU18" s="930"/>
      <c r="AV18" s="930"/>
      <c r="AW18" s="930"/>
      <c r="AX18" s="930"/>
      <c r="AY18" s="930"/>
      <c r="BC18" s="8" t="s">
        <v>538</v>
      </c>
      <c r="BD18" s="98">
        <f t="shared" si="0"/>
        <v>0</v>
      </c>
      <c r="BE18" s="74">
        <f t="shared" si="1"/>
        <v>0.8</v>
      </c>
      <c r="BF18" s="75">
        <f t="shared" si="2"/>
        <v>0.2</v>
      </c>
      <c r="BH18" s="8" t="s">
        <v>538</v>
      </c>
      <c r="BI18" s="50">
        <f>+集計・資料①!DZ20</f>
        <v>0</v>
      </c>
      <c r="BJ18" s="51">
        <f>+集計・資料①!EA20</f>
        <v>16</v>
      </c>
      <c r="BK18" s="52">
        <f>+集計・資料①!EB20</f>
        <v>4</v>
      </c>
      <c r="BL18" s="53">
        <f t="shared" si="3"/>
        <v>20</v>
      </c>
    </row>
    <row r="19" spans="1:64" ht="10.5" customHeight="1">
      <c r="A19" s="462"/>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463"/>
      <c r="AC19" s="575" t="s">
        <v>406</v>
      </c>
      <c r="AD19" s="779">
        <f>BD15</f>
        <v>0.16129032258064516</v>
      </c>
      <c r="AE19" s="698">
        <f>BE15</f>
        <v>0.74193548387096775</v>
      </c>
      <c r="AF19" s="698">
        <f>BF15</f>
        <v>9.6774193548387094E-2</v>
      </c>
      <c r="AH19" s="575" t="s">
        <v>406</v>
      </c>
      <c r="AI19" s="706">
        <f>BI15</f>
        <v>25</v>
      </c>
      <c r="AJ19" s="706">
        <f>BJ15</f>
        <v>115</v>
      </c>
      <c r="AK19" s="706">
        <f>BK15</f>
        <v>15</v>
      </c>
      <c r="AL19" s="706">
        <f>BL15</f>
        <v>155</v>
      </c>
      <c r="AN19" s="930"/>
      <c r="AO19" s="930"/>
      <c r="AP19" s="930"/>
      <c r="AQ19" s="930"/>
      <c r="AR19" s="930"/>
      <c r="AS19" s="930"/>
      <c r="AT19" s="930"/>
      <c r="AU19" s="930"/>
      <c r="AV19" s="930"/>
      <c r="AW19" s="930"/>
      <c r="AX19" s="930"/>
      <c r="AY19" s="930"/>
      <c r="BC19" s="8" t="s">
        <v>537</v>
      </c>
      <c r="BD19" s="98">
        <f t="shared" si="0"/>
        <v>6.7039106145251395E-2</v>
      </c>
      <c r="BE19" s="74">
        <f t="shared" si="1"/>
        <v>0.77653631284916202</v>
      </c>
      <c r="BF19" s="75">
        <f t="shared" si="2"/>
        <v>0.15642458100558659</v>
      </c>
      <c r="BH19" s="8" t="s">
        <v>537</v>
      </c>
      <c r="BI19" s="50">
        <f>+集計・資料①!DZ22</f>
        <v>12</v>
      </c>
      <c r="BJ19" s="51">
        <f>+集計・資料①!EA22</f>
        <v>139</v>
      </c>
      <c r="BK19" s="52">
        <f>+集計・資料①!EB22</f>
        <v>28</v>
      </c>
      <c r="BL19" s="53">
        <f t="shared" si="3"/>
        <v>179</v>
      </c>
    </row>
    <row r="20" spans="1:64" ht="10.5" customHeight="1">
      <c r="A20" s="462"/>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463"/>
      <c r="AC20" s="700" t="s">
        <v>407</v>
      </c>
      <c r="AD20" s="707">
        <f>BD14</f>
        <v>0.1111111111111111</v>
      </c>
      <c r="AE20" s="698">
        <f>BE14</f>
        <v>0.77777777777777779</v>
      </c>
      <c r="AF20" s="698">
        <f>BF14</f>
        <v>0.1111111111111111</v>
      </c>
      <c r="AH20" s="700" t="s">
        <v>407</v>
      </c>
      <c r="AI20" s="706">
        <f>BI14</f>
        <v>3</v>
      </c>
      <c r="AJ20" s="706">
        <f>BJ14</f>
        <v>21</v>
      </c>
      <c r="AK20" s="706">
        <f>BK14</f>
        <v>3</v>
      </c>
      <c r="AL20" s="706">
        <f>BL14</f>
        <v>27</v>
      </c>
      <c r="AN20" s="930"/>
      <c r="AO20" s="930"/>
      <c r="AP20" s="930"/>
      <c r="AQ20" s="930"/>
      <c r="AR20" s="930"/>
      <c r="AS20" s="930"/>
      <c r="AT20" s="930"/>
      <c r="AU20" s="930"/>
      <c r="AV20" s="930"/>
      <c r="AW20" s="930"/>
      <c r="AX20" s="930"/>
      <c r="AY20" s="930"/>
      <c r="BC20" s="8" t="s">
        <v>536</v>
      </c>
      <c r="BD20" s="98">
        <f t="shared" si="0"/>
        <v>4.3478260869565216E-2</v>
      </c>
      <c r="BE20" s="74">
        <f t="shared" si="1"/>
        <v>0.78260869565217395</v>
      </c>
      <c r="BF20" s="75">
        <f t="shared" si="2"/>
        <v>0.17391304347826086</v>
      </c>
      <c r="BH20" s="8" t="s">
        <v>536</v>
      </c>
      <c r="BI20" s="50">
        <f>+集計・資料①!DZ24</f>
        <v>1</v>
      </c>
      <c r="BJ20" s="51">
        <f>+集計・資料①!EA24</f>
        <v>18</v>
      </c>
      <c r="BK20" s="52">
        <f>+集計・資料①!EB24</f>
        <v>4</v>
      </c>
      <c r="BL20" s="53">
        <f t="shared" si="3"/>
        <v>23</v>
      </c>
    </row>
    <row r="21" spans="1:64" ht="10.5" customHeight="1">
      <c r="A21" s="462"/>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463"/>
      <c r="AC21" s="575" t="s">
        <v>408</v>
      </c>
      <c r="AD21" s="707">
        <f>BD13</f>
        <v>0.13235294117647059</v>
      </c>
      <c r="AE21" s="698">
        <f>BE13</f>
        <v>0.59558823529411764</v>
      </c>
      <c r="AF21" s="698">
        <f>BF13</f>
        <v>0.27205882352941174</v>
      </c>
      <c r="AH21" s="575" t="s">
        <v>408</v>
      </c>
      <c r="AI21" s="706">
        <f>BI13</f>
        <v>18</v>
      </c>
      <c r="AJ21" s="706">
        <f>BJ13</f>
        <v>81</v>
      </c>
      <c r="AK21" s="706">
        <f>BK13</f>
        <v>37</v>
      </c>
      <c r="AL21" s="706">
        <f>BL13</f>
        <v>136</v>
      </c>
      <c r="AN21" s="930"/>
      <c r="AO21" s="930"/>
      <c r="AP21" s="930"/>
      <c r="AQ21" s="930"/>
      <c r="AR21" s="930"/>
      <c r="AS21" s="930"/>
      <c r="AT21" s="930"/>
      <c r="AU21" s="930"/>
      <c r="AV21" s="930"/>
      <c r="AW21" s="930"/>
      <c r="AX21" s="930"/>
      <c r="AY21" s="930"/>
      <c r="BC21" s="8" t="s">
        <v>535</v>
      </c>
      <c r="BD21" s="98">
        <f t="shared" si="0"/>
        <v>0.27272727272727271</v>
      </c>
      <c r="BE21" s="74">
        <f t="shared" si="1"/>
        <v>0.63636363636363635</v>
      </c>
      <c r="BF21" s="75">
        <f t="shared" si="2"/>
        <v>9.0909090909090912E-2</v>
      </c>
      <c r="BH21" s="8" t="s">
        <v>535</v>
      </c>
      <c r="BI21" s="50">
        <f>+集計・資料①!DZ26</f>
        <v>3</v>
      </c>
      <c r="BJ21" s="51">
        <f>+集計・資料①!EA26</f>
        <v>7</v>
      </c>
      <c r="BK21" s="52">
        <f>+集計・資料①!EB26</f>
        <v>1</v>
      </c>
      <c r="BL21" s="53">
        <f t="shared" si="3"/>
        <v>11</v>
      </c>
    </row>
    <row r="22" spans="1:64" ht="10.5" customHeight="1">
      <c r="A22" s="462"/>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463"/>
      <c r="AC22" s="700" t="s">
        <v>409</v>
      </c>
      <c r="AD22" s="775">
        <f>BD12</f>
        <v>6.4748201438848921E-2</v>
      </c>
      <c r="AE22" s="698">
        <f>BE12</f>
        <v>0.68345323741007191</v>
      </c>
      <c r="AF22" s="698">
        <f>BF12</f>
        <v>0.25179856115107913</v>
      </c>
      <c r="AH22" s="700" t="s">
        <v>409</v>
      </c>
      <c r="AI22" s="706">
        <f>BI12</f>
        <v>9</v>
      </c>
      <c r="AJ22" s="706">
        <f>BJ12</f>
        <v>95</v>
      </c>
      <c r="AK22" s="706">
        <f>BK12</f>
        <v>35</v>
      </c>
      <c r="AL22" s="706">
        <f>BL12</f>
        <v>139</v>
      </c>
      <c r="AN22" s="930"/>
      <c r="AO22" s="930"/>
      <c r="AP22" s="930"/>
      <c r="AQ22" s="930"/>
      <c r="AR22" s="930"/>
      <c r="AS22" s="930"/>
      <c r="AT22" s="930"/>
      <c r="AU22" s="930"/>
      <c r="AV22" s="930"/>
      <c r="AW22" s="930"/>
      <c r="AX22" s="930"/>
      <c r="AY22" s="930"/>
      <c r="BC22" s="17" t="s">
        <v>545</v>
      </c>
      <c r="BD22" s="98">
        <f t="shared" si="0"/>
        <v>7.6923076923076927E-2</v>
      </c>
      <c r="BE22" s="74">
        <f t="shared" si="1"/>
        <v>0.71153846153846156</v>
      </c>
      <c r="BF22" s="75">
        <f t="shared" si="2"/>
        <v>0.21153846153846154</v>
      </c>
      <c r="BH22" s="17" t="s">
        <v>545</v>
      </c>
      <c r="BI22" s="50">
        <f>+集計・資料①!DZ28</f>
        <v>12</v>
      </c>
      <c r="BJ22" s="51">
        <f>+集計・資料①!EA28</f>
        <v>111</v>
      </c>
      <c r="BK22" s="52">
        <f>+集計・資料①!EB28</f>
        <v>33</v>
      </c>
      <c r="BL22" s="53">
        <f t="shared" si="3"/>
        <v>156</v>
      </c>
    </row>
    <row r="23" spans="1:64" ht="14.25" customHeight="1" thickBot="1">
      <c r="A23" s="462"/>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463"/>
      <c r="AC23" s="575" t="s">
        <v>23</v>
      </c>
      <c r="AD23" s="698" t="e">
        <f>BD11</f>
        <v>#DIV/0!</v>
      </c>
      <c r="AE23" s="698" t="e">
        <f>BE11</f>
        <v>#DIV/0!</v>
      </c>
      <c r="AF23" s="698" t="e">
        <f>BF11</f>
        <v>#DIV/0!</v>
      </c>
      <c r="AH23" s="575" t="s">
        <v>23</v>
      </c>
      <c r="AI23" s="706">
        <f>BI11</f>
        <v>0</v>
      </c>
      <c r="AJ23" s="706">
        <f>BJ11</f>
        <v>0</v>
      </c>
      <c r="AK23" s="706">
        <f>BK11</f>
        <v>0</v>
      </c>
      <c r="AL23" s="706">
        <f>BL11</f>
        <v>0</v>
      </c>
      <c r="AN23" s="930"/>
      <c r="AO23" s="930"/>
      <c r="AP23" s="930"/>
      <c r="AQ23" s="930"/>
      <c r="AR23" s="930"/>
      <c r="AS23" s="930"/>
      <c r="AT23" s="930"/>
      <c r="AU23" s="930"/>
      <c r="AV23" s="930"/>
      <c r="AW23" s="930"/>
      <c r="AX23" s="930"/>
      <c r="AY23" s="930"/>
      <c r="BC23" s="11" t="s">
        <v>546</v>
      </c>
      <c r="BD23" s="57">
        <f>BI23/BL23</f>
        <v>0.10599078341013825</v>
      </c>
      <c r="BE23" s="58">
        <f>BJ23/BL23</f>
        <v>0.49308755760368661</v>
      </c>
      <c r="BF23" s="59">
        <f>BK23/BL23</f>
        <v>0.4009216589861751</v>
      </c>
      <c r="BH23" s="9" t="s">
        <v>546</v>
      </c>
      <c r="BI23" s="60">
        <f>+集計・資料①!DZ30</f>
        <v>23</v>
      </c>
      <c r="BJ23" s="61">
        <f>+集計・資料①!EA30</f>
        <v>107</v>
      </c>
      <c r="BK23" s="62">
        <f>+集計・資料①!EB30</f>
        <v>87</v>
      </c>
      <c r="BL23" s="63">
        <f t="shared" si="3"/>
        <v>217</v>
      </c>
    </row>
    <row r="24" spans="1:64" ht="12" customHeight="1" thickTop="1" thickBot="1">
      <c r="A24" s="462"/>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463"/>
      <c r="AH24" s="577" t="s">
        <v>554</v>
      </c>
      <c r="AI24" s="721">
        <f>SUM(AI11:AI23)</f>
        <v>110</v>
      </c>
      <c r="AJ24" s="721">
        <f>SUM(AJ11:AJ23)</f>
        <v>755</v>
      </c>
      <c r="AK24" s="721">
        <f>SUM(AK11:AK23)</f>
        <v>254</v>
      </c>
      <c r="AL24" s="721">
        <f>SUM(AL11:AL23)</f>
        <v>1119</v>
      </c>
      <c r="AN24" s="930"/>
      <c r="AO24" s="930"/>
      <c r="AP24" s="930"/>
      <c r="AQ24" s="930"/>
      <c r="AR24" s="930"/>
      <c r="AS24" s="930"/>
      <c r="AT24" s="930"/>
      <c r="AU24" s="930"/>
      <c r="AV24" s="930"/>
      <c r="AW24" s="930"/>
      <c r="AX24" s="930"/>
      <c r="AY24" s="930"/>
      <c r="BH24" s="35" t="s">
        <v>554</v>
      </c>
      <c r="BI24" s="483">
        <f>+SUM(BI11:BI23)</f>
        <v>110</v>
      </c>
      <c r="BJ24" s="484">
        <f>+SUM(BJ11:BJ23)</f>
        <v>755</v>
      </c>
      <c r="BK24" s="330">
        <f>+SUM(BK11:BK23)</f>
        <v>254</v>
      </c>
      <c r="BL24" s="67">
        <f t="shared" si="3"/>
        <v>1119</v>
      </c>
    </row>
    <row r="25" spans="1:64" ht="10.5" customHeight="1">
      <c r="A25" s="462"/>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463"/>
      <c r="AH25" s="256"/>
      <c r="AI25" s="28"/>
      <c r="AJ25" s="28"/>
      <c r="AK25" s="28"/>
      <c r="AL25" s="28"/>
      <c r="AN25" s="930"/>
      <c r="AO25" s="930"/>
      <c r="AP25" s="930"/>
      <c r="AQ25" s="930"/>
      <c r="AR25" s="930"/>
      <c r="AS25" s="930"/>
      <c r="AT25" s="930"/>
      <c r="AU25" s="930"/>
      <c r="AV25" s="930"/>
      <c r="AW25" s="930"/>
      <c r="AX25" s="930"/>
      <c r="AY25" s="930"/>
      <c r="BH25" s="256"/>
      <c r="BI25" s="28"/>
      <c r="BJ25" s="28"/>
      <c r="BK25" s="28"/>
      <c r="BL25" s="28"/>
    </row>
    <row r="26" spans="1:64" ht="10.5" customHeight="1">
      <c r="A26" s="462"/>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463"/>
      <c r="AC26" s="284" t="s">
        <v>241</v>
      </c>
      <c r="AD26" s="257"/>
      <c r="AE26" s="257"/>
      <c r="AF26" s="257"/>
      <c r="AH26" s="284" t="s">
        <v>244</v>
      </c>
      <c r="AI26" s="257"/>
      <c r="AJ26" s="257"/>
      <c r="AK26" s="257"/>
      <c r="AL26" s="28"/>
      <c r="AN26" s="930"/>
      <c r="AO26" s="930"/>
      <c r="AP26" s="930"/>
      <c r="AQ26" s="930"/>
      <c r="AR26" s="930"/>
      <c r="AS26" s="930"/>
      <c r="AT26" s="930"/>
      <c r="AU26" s="930"/>
      <c r="AV26" s="930"/>
      <c r="AW26" s="930"/>
      <c r="AX26" s="930"/>
      <c r="AY26" s="930"/>
      <c r="BC26" s="284" t="s">
        <v>241</v>
      </c>
      <c r="BD26" s="257"/>
      <c r="BE26" s="257"/>
      <c r="BF26" s="257"/>
      <c r="BH26" s="284" t="s">
        <v>244</v>
      </c>
      <c r="BI26" s="257"/>
      <c r="BJ26" s="257"/>
      <c r="BK26" s="257"/>
      <c r="BL26" s="28"/>
    </row>
    <row r="27" spans="1:64" ht="11.25" customHeight="1" thickBot="1">
      <c r="A27" s="462"/>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463"/>
      <c r="AC27" s="256"/>
      <c r="AD27" s="257"/>
      <c r="AE27" s="257"/>
      <c r="AF27" s="257"/>
      <c r="AH27" s="256"/>
      <c r="AI27" s="257"/>
      <c r="AJ27" s="257"/>
      <c r="AK27" s="257"/>
      <c r="AL27" s="28"/>
      <c r="AN27" s="930"/>
      <c r="AO27" s="930"/>
      <c r="AP27" s="930"/>
      <c r="AQ27" s="930"/>
      <c r="AR27" s="930"/>
      <c r="AS27" s="930"/>
      <c r="AT27" s="930"/>
      <c r="AU27" s="930"/>
      <c r="AV27" s="930"/>
      <c r="AW27" s="930"/>
      <c r="AX27" s="930"/>
      <c r="AY27" s="930"/>
      <c r="BC27" s="256"/>
      <c r="BD27" s="257"/>
      <c r="BE27" s="257"/>
      <c r="BF27" s="257"/>
      <c r="BH27" s="256"/>
      <c r="BI27" s="257"/>
      <c r="BJ27" s="257"/>
      <c r="BK27" s="257"/>
      <c r="BL27" s="28"/>
    </row>
    <row r="28" spans="1:64" ht="10.199999999999999" thickBot="1">
      <c r="A28" s="462"/>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463"/>
      <c r="AC28" s="577" t="s">
        <v>8</v>
      </c>
      <c r="AD28" s="577" t="s">
        <v>381</v>
      </c>
      <c r="AE28" s="577" t="s">
        <v>382</v>
      </c>
      <c r="AF28" s="577" t="s">
        <v>397</v>
      </c>
      <c r="AH28" s="577" t="s">
        <v>8</v>
      </c>
      <c r="AI28" s="577" t="s">
        <v>381</v>
      </c>
      <c r="AJ28" s="577" t="s">
        <v>382</v>
      </c>
      <c r="AK28" s="577" t="s">
        <v>397</v>
      </c>
      <c r="AL28" s="577" t="s">
        <v>556</v>
      </c>
      <c r="BC28" s="33" t="s">
        <v>8</v>
      </c>
      <c r="BD28" s="30" t="s">
        <v>381</v>
      </c>
      <c r="BE28" s="31" t="s">
        <v>382</v>
      </c>
      <c r="BF28" s="32" t="s">
        <v>397</v>
      </c>
      <c r="BH28" s="33" t="s">
        <v>8</v>
      </c>
      <c r="BI28" s="265" t="s">
        <v>233</v>
      </c>
      <c r="BJ28" s="294" t="s">
        <v>234</v>
      </c>
      <c r="BK28" s="106" t="s">
        <v>397</v>
      </c>
      <c r="BL28" s="244" t="s">
        <v>556</v>
      </c>
    </row>
    <row r="29" spans="1:64">
      <c r="A29" s="462"/>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463"/>
      <c r="AC29" s="579" t="s">
        <v>410</v>
      </c>
      <c r="AD29" s="698">
        <f>BD34</f>
        <v>5.7416267942583733E-2</v>
      </c>
      <c r="AE29" s="698">
        <f>BE34</f>
        <v>0.54545454545454541</v>
      </c>
      <c r="AF29" s="698">
        <f>BF34</f>
        <v>0.39712918660287083</v>
      </c>
      <c r="AH29" s="579" t="s">
        <v>410</v>
      </c>
      <c r="AI29" s="706">
        <f>BI34</f>
        <v>12</v>
      </c>
      <c r="AJ29" s="706">
        <f>BJ34</f>
        <v>114</v>
      </c>
      <c r="AK29" s="706">
        <f>BK34</f>
        <v>83</v>
      </c>
      <c r="AL29" s="706">
        <f>BL34</f>
        <v>209</v>
      </c>
      <c r="BC29" s="108" t="s">
        <v>553</v>
      </c>
      <c r="BD29" s="54">
        <f t="shared" ref="BD29:BF34" si="4">+BI29/+$BL29</f>
        <v>0.1875</v>
      </c>
      <c r="BE29" s="55">
        <f t="shared" si="4"/>
        <v>0.75</v>
      </c>
      <c r="BF29" s="49">
        <f t="shared" si="4"/>
        <v>6.25E-2</v>
      </c>
      <c r="BH29" s="108" t="s">
        <v>553</v>
      </c>
      <c r="BI29" s="94">
        <f>+集計・資料①!DZ40</f>
        <v>3</v>
      </c>
      <c r="BJ29" s="95">
        <f>+集計・資料①!EA40</f>
        <v>12</v>
      </c>
      <c r="BK29" s="96">
        <f>+集計・資料①!EB40</f>
        <v>1</v>
      </c>
      <c r="BL29" s="150">
        <f t="shared" ref="BL29:BL35" si="5">+SUM(BI29:BK29)</f>
        <v>16</v>
      </c>
    </row>
    <row r="30" spans="1:64">
      <c r="A30" s="462"/>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463"/>
      <c r="AC30" s="579" t="s">
        <v>411</v>
      </c>
      <c r="AD30" s="707">
        <f>BD33</f>
        <v>0.10552763819095477</v>
      </c>
      <c r="AE30" s="698">
        <f>BE33</f>
        <v>0.64070351758793975</v>
      </c>
      <c r="AF30" s="698">
        <f>BF33</f>
        <v>0.25376884422110552</v>
      </c>
      <c r="AH30" s="579" t="s">
        <v>411</v>
      </c>
      <c r="AI30" s="706">
        <f>BI33</f>
        <v>42</v>
      </c>
      <c r="AJ30" s="706">
        <f>BJ33</f>
        <v>255</v>
      </c>
      <c r="AK30" s="706">
        <f>BK33</f>
        <v>101</v>
      </c>
      <c r="AL30" s="706">
        <f>BL33</f>
        <v>398</v>
      </c>
      <c r="BC30" s="110" t="s">
        <v>427</v>
      </c>
      <c r="BD30" s="98">
        <f t="shared" si="4"/>
        <v>0.1111111111111111</v>
      </c>
      <c r="BE30" s="74">
        <f t="shared" si="4"/>
        <v>0.77777777777777779</v>
      </c>
      <c r="BF30" s="75">
        <f t="shared" si="4"/>
        <v>0.1111111111111111</v>
      </c>
      <c r="BH30" s="110" t="s">
        <v>427</v>
      </c>
      <c r="BI30" s="99">
        <f>+集計・資料①!DZ42</f>
        <v>3</v>
      </c>
      <c r="BJ30" s="77">
        <f>+集計・資料①!EA42</f>
        <v>21</v>
      </c>
      <c r="BK30" s="100">
        <f>+集計・資料①!EB42</f>
        <v>3</v>
      </c>
      <c r="BL30" s="56">
        <f t="shared" si="5"/>
        <v>27</v>
      </c>
    </row>
    <row r="31" spans="1:64">
      <c r="A31" s="462"/>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463"/>
      <c r="AC31" s="579" t="s">
        <v>412</v>
      </c>
      <c r="AD31" s="707">
        <f>BD32</f>
        <v>0.1012987012987013</v>
      </c>
      <c r="AE31" s="698">
        <f>BE32</f>
        <v>0.74285714285714288</v>
      </c>
      <c r="AF31" s="698">
        <f>BF32</f>
        <v>0.15584415584415584</v>
      </c>
      <c r="AH31" s="579" t="s">
        <v>412</v>
      </c>
      <c r="AI31" s="706">
        <f>BI32</f>
        <v>39</v>
      </c>
      <c r="AJ31" s="706">
        <f>BJ32</f>
        <v>286</v>
      </c>
      <c r="AK31" s="706">
        <f>BK32</f>
        <v>60</v>
      </c>
      <c r="AL31" s="706">
        <f>BL32</f>
        <v>385</v>
      </c>
      <c r="BC31" s="110" t="s">
        <v>428</v>
      </c>
      <c r="BD31" s="98">
        <f t="shared" si="4"/>
        <v>0.13095238095238096</v>
      </c>
      <c r="BE31" s="74">
        <f t="shared" si="4"/>
        <v>0.79761904761904767</v>
      </c>
      <c r="BF31" s="75">
        <f t="shared" si="4"/>
        <v>7.1428571428571425E-2</v>
      </c>
      <c r="BH31" s="110" t="s">
        <v>428</v>
      </c>
      <c r="BI31" s="99">
        <f>+集計・資料①!DZ44</f>
        <v>11</v>
      </c>
      <c r="BJ31" s="77">
        <f>+集計・資料①!EA44</f>
        <v>67</v>
      </c>
      <c r="BK31" s="100">
        <f>+集計・資料①!EB44</f>
        <v>6</v>
      </c>
      <c r="BL31" s="56">
        <f t="shared" si="5"/>
        <v>84</v>
      </c>
    </row>
    <row r="32" spans="1:64">
      <c r="A32" s="462"/>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463"/>
      <c r="AC32" s="579" t="s">
        <v>413</v>
      </c>
      <c r="AD32" s="779">
        <f>BD31</f>
        <v>0.13095238095238096</v>
      </c>
      <c r="AE32" s="698">
        <f>BE31</f>
        <v>0.79761904761904767</v>
      </c>
      <c r="AF32" s="698">
        <f>BF31</f>
        <v>7.1428571428571425E-2</v>
      </c>
      <c r="AH32" s="579" t="s">
        <v>413</v>
      </c>
      <c r="AI32" s="706">
        <f>BI31</f>
        <v>11</v>
      </c>
      <c r="AJ32" s="706">
        <f>BJ31</f>
        <v>67</v>
      </c>
      <c r="AK32" s="706">
        <f>BK31</f>
        <v>6</v>
      </c>
      <c r="AL32" s="706">
        <f>BL31</f>
        <v>84</v>
      </c>
      <c r="BC32" s="110" t="s">
        <v>429</v>
      </c>
      <c r="BD32" s="98">
        <f t="shared" si="4"/>
        <v>0.1012987012987013</v>
      </c>
      <c r="BE32" s="74">
        <f t="shared" si="4"/>
        <v>0.74285714285714288</v>
      </c>
      <c r="BF32" s="75">
        <f t="shared" si="4"/>
        <v>0.15584415584415584</v>
      </c>
      <c r="BH32" s="110" t="s">
        <v>429</v>
      </c>
      <c r="BI32" s="99">
        <f>+集計・資料①!DZ46</f>
        <v>39</v>
      </c>
      <c r="BJ32" s="77">
        <f>+集計・資料①!EA46</f>
        <v>286</v>
      </c>
      <c r="BK32" s="100">
        <f>+集計・資料①!EB46</f>
        <v>60</v>
      </c>
      <c r="BL32" s="56">
        <f t="shared" si="5"/>
        <v>385</v>
      </c>
    </row>
    <row r="33" spans="1:64">
      <c r="A33" s="462"/>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463"/>
      <c r="AC33" s="579" t="s">
        <v>414</v>
      </c>
      <c r="AD33" s="707">
        <f>BD30</f>
        <v>0.1111111111111111</v>
      </c>
      <c r="AE33" s="698">
        <f>BE30</f>
        <v>0.77777777777777779</v>
      </c>
      <c r="AF33" s="698">
        <f>BF30</f>
        <v>0.1111111111111111</v>
      </c>
      <c r="AH33" s="579" t="s">
        <v>414</v>
      </c>
      <c r="AI33" s="706">
        <f>BI30</f>
        <v>3</v>
      </c>
      <c r="AJ33" s="706">
        <f>BJ30</f>
        <v>21</v>
      </c>
      <c r="AK33" s="706">
        <f>BK30</f>
        <v>3</v>
      </c>
      <c r="AL33" s="706">
        <f>BL30</f>
        <v>27</v>
      </c>
      <c r="BC33" s="110" t="s">
        <v>430</v>
      </c>
      <c r="BD33" s="98">
        <f t="shared" si="4"/>
        <v>0.10552763819095477</v>
      </c>
      <c r="BE33" s="74">
        <f t="shared" si="4"/>
        <v>0.64070351758793975</v>
      </c>
      <c r="BF33" s="75">
        <f t="shared" si="4"/>
        <v>0.25376884422110552</v>
      </c>
      <c r="BH33" s="110" t="s">
        <v>430</v>
      </c>
      <c r="BI33" s="99">
        <f>+集計・資料①!DZ48</f>
        <v>42</v>
      </c>
      <c r="BJ33" s="77">
        <f>+集計・資料①!EA48</f>
        <v>255</v>
      </c>
      <c r="BK33" s="100">
        <f>+集計・資料①!EB48</f>
        <v>101</v>
      </c>
      <c r="BL33" s="56">
        <f t="shared" si="5"/>
        <v>398</v>
      </c>
    </row>
    <row r="34" spans="1:64" ht="10.199999999999999" thickBot="1">
      <c r="A34" s="462"/>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463"/>
      <c r="AC34" s="579" t="s">
        <v>415</v>
      </c>
      <c r="AD34" s="779">
        <f>BD29</f>
        <v>0.1875</v>
      </c>
      <c r="AE34" s="698">
        <f>BE29</f>
        <v>0.75</v>
      </c>
      <c r="AF34" s="698">
        <f>BF29</f>
        <v>6.25E-2</v>
      </c>
      <c r="AH34" s="579" t="s">
        <v>415</v>
      </c>
      <c r="AI34" s="706">
        <f>BI29</f>
        <v>3</v>
      </c>
      <c r="AJ34" s="706">
        <f>BJ29</f>
        <v>12</v>
      </c>
      <c r="AK34" s="706">
        <f>BK29</f>
        <v>1</v>
      </c>
      <c r="AL34" s="706">
        <f>BL29</f>
        <v>16</v>
      </c>
      <c r="BC34" s="131" t="s">
        <v>431</v>
      </c>
      <c r="BD34" s="57">
        <f t="shared" si="4"/>
        <v>5.7416267942583733E-2</v>
      </c>
      <c r="BE34" s="58">
        <f t="shared" si="4"/>
        <v>0.54545454545454541</v>
      </c>
      <c r="BF34" s="59">
        <f t="shared" si="4"/>
        <v>0.39712918660287083</v>
      </c>
      <c r="BH34" s="112" t="s">
        <v>431</v>
      </c>
      <c r="BI34" s="60">
        <f>+集計・資料①!DZ50</f>
        <v>12</v>
      </c>
      <c r="BJ34" s="61">
        <f>+集計・資料①!EA50</f>
        <v>114</v>
      </c>
      <c r="BK34" s="62">
        <f>+集計・資料①!EB50</f>
        <v>83</v>
      </c>
      <c r="BL34" s="63">
        <f t="shared" si="5"/>
        <v>209</v>
      </c>
    </row>
    <row r="35" spans="1:64" ht="10.199999999999999" thickBot="1">
      <c r="A35" s="462"/>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463"/>
      <c r="AH35" s="577" t="s">
        <v>554</v>
      </c>
      <c r="AI35" s="706">
        <f>SUM(AI29:AI34)</f>
        <v>110</v>
      </c>
      <c r="AJ35" s="706">
        <f>SUM(AJ29:AJ34)</f>
        <v>755</v>
      </c>
      <c r="AK35" s="706">
        <f>SUM(AK29:AK34)</f>
        <v>254</v>
      </c>
      <c r="AL35" s="706">
        <f>SUM(AL29:AL34)</f>
        <v>1119</v>
      </c>
      <c r="BH35" s="35" t="s">
        <v>554</v>
      </c>
      <c r="BI35" s="103">
        <f>+集計・資料①!DZ52</f>
        <v>110</v>
      </c>
      <c r="BJ35" s="85">
        <f>+集計・資料①!EA52</f>
        <v>755</v>
      </c>
      <c r="BK35" s="86">
        <f>+集計・資料①!EB52</f>
        <v>254</v>
      </c>
      <c r="BL35" s="67">
        <f t="shared" si="5"/>
        <v>1119</v>
      </c>
    </row>
    <row r="36" spans="1:64">
      <c r="A36" s="462"/>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463"/>
      <c r="AM36" s="802"/>
    </row>
    <row r="37" spans="1:64">
      <c r="A37" s="462"/>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463"/>
      <c r="AL37" s="710"/>
      <c r="AM37" s="803"/>
      <c r="BL37" s="130"/>
    </row>
    <row r="38" spans="1:64">
      <c r="A38" s="462"/>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463"/>
      <c r="AI38" s="710"/>
      <c r="AJ38" s="710"/>
      <c r="AK38" s="710"/>
      <c r="AL38" s="710"/>
      <c r="AM38" s="802"/>
      <c r="BI38" s="130"/>
      <c r="BJ38" s="130"/>
      <c r="BK38" s="130"/>
      <c r="BL38" s="130"/>
    </row>
    <row r="39" spans="1:64">
      <c r="A39" s="462"/>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463"/>
      <c r="AI39" s="293"/>
      <c r="AJ39" s="293"/>
      <c r="AK39" s="293"/>
      <c r="AL39" s="710"/>
      <c r="AM39" s="803"/>
      <c r="BI39" s="293"/>
      <c r="BJ39" s="293"/>
      <c r="BK39" s="293"/>
      <c r="BL39" s="130"/>
    </row>
    <row r="40" spans="1:64">
      <c r="A40" s="462"/>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463"/>
      <c r="AI40" s="710"/>
      <c r="AJ40" s="710"/>
      <c r="AK40" s="710"/>
      <c r="AL40" s="710"/>
      <c r="AM40" s="802"/>
      <c r="BI40" s="130"/>
      <c r="BJ40" s="130"/>
      <c r="BK40" s="130"/>
      <c r="BL40" s="130"/>
    </row>
    <row r="41" spans="1:64">
      <c r="A41" s="462"/>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463"/>
      <c r="AL41" s="710"/>
      <c r="AM41" s="803"/>
      <c r="BL41" s="130"/>
    </row>
    <row r="42" spans="1:64">
      <c r="A42" s="462"/>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463"/>
      <c r="AL42" s="710"/>
      <c r="AM42" s="802"/>
      <c r="BL42" s="130"/>
    </row>
    <row r="43" spans="1:64">
      <c r="A43" s="462"/>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463"/>
      <c r="AM43" s="803"/>
    </row>
    <row r="44" spans="1:64">
      <c r="A44" s="462"/>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463"/>
      <c r="AM44" s="802"/>
    </row>
    <row r="45" spans="1:64">
      <c r="A45" s="462"/>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463"/>
      <c r="AM45" s="803"/>
    </row>
    <row r="46" spans="1:64">
      <c r="A46" s="462"/>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c r="Z46" s="293"/>
      <c r="AA46" s="463"/>
      <c r="AM46" s="802"/>
    </row>
    <row r="47" spans="1:64">
      <c r="A47" s="462"/>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463"/>
      <c r="AM47" s="803"/>
    </row>
    <row r="48" spans="1:64">
      <c r="A48" s="462"/>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463"/>
      <c r="AM48" s="802"/>
    </row>
    <row r="49" spans="1:40">
      <c r="A49" s="462"/>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463"/>
      <c r="AM49" s="803"/>
    </row>
    <row r="50" spans="1:40">
      <c r="A50" s="462"/>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463"/>
      <c r="AM50" s="802"/>
      <c r="AN50" s="802"/>
    </row>
    <row r="51" spans="1:40">
      <c r="A51" s="462"/>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463"/>
      <c r="AM51" s="803"/>
      <c r="AN51" s="802"/>
    </row>
    <row r="52" spans="1:40">
      <c r="A52" s="462"/>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463"/>
      <c r="AM52" s="802"/>
      <c r="AN52" s="802"/>
    </row>
    <row r="53" spans="1:40">
      <c r="A53" s="462"/>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463"/>
      <c r="AM53" s="803"/>
      <c r="AN53" s="802"/>
    </row>
    <row r="54" spans="1:40">
      <c r="A54" s="462"/>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463"/>
      <c r="AM54" s="802"/>
      <c r="AN54" s="802"/>
    </row>
    <row r="55" spans="1:40">
      <c r="A55" s="462"/>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463"/>
    </row>
    <row r="56" spans="1:40">
      <c r="A56" s="462"/>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463"/>
    </row>
    <row r="57" spans="1:40">
      <c r="A57" s="462"/>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463"/>
    </row>
    <row r="58" spans="1:40">
      <c r="A58" s="462"/>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463"/>
    </row>
    <row r="59" spans="1:40">
      <c r="A59" s="462"/>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463"/>
    </row>
    <row r="60" spans="1:40">
      <c r="A60" s="464"/>
      <c r="B60" s="465"/>
      <c r="C60" s="465"/>
      <c r="D60" s="465"/>
      <c r="E60" s="465"/>
      <c r="F60" s="465"/>
      <c r="G60" s="465"/>
      <c r="H60" s="465"/>
      <c r="I60" s="465"/>
      <c r="J60" s="465"/>
      <c r="K60" s="465"/>
      <c r="L60" s="465"/>
      <c r="M60" s="465"/>
      <c r="N60" s="465"/>
      <c r="O60" s="465"/>
      <c r="P60" s="465"/>
      <c r="Q60" s="465"/>
      <c r="R60" s="465"/>
      <c r="S60" s="465"/>
      <c r="T60" s="465"/>
      <c r="U60" s="465"/>
      <c r="V60" s="465"/>
      <c r="W60" s="465"/>
      <c r="X60" s="465"/>
      <c r="Y60" s="465"/>
      <c r="Z60" s="465"/>
      <c r="AA60" s="466"/>
    </row>
  </sheetData>
  <mergeCells count="4">
    <mergeCell ref="A1:B1"/>
    <mergeCell ref="V1:AA1"/>
    <mergeCell ref="B3:L16"/>
    <mergeCell ref="AN15:AY27"/>
  </mergeCells>
  <phoneticPr fontId="4"/>
  <conditionalFormatting sqref="AD35:AD3429">
    <cfRule type="top10" dxfId="18" priority="2" rank="1"/>
  </conditionalFormatting>
  <dataValidations count="1">
    <dataValidation type="list" allowBlank="1" showInputMessage="1" showErrorMessage="1" sqref="AP9:AR9" xr:uid="{00000000-0002-0000-1200-000000000000}">
      <formula1>"「1～4人」,「5～9人」,「10～29人」,「30～49人」,「50～99人」,「100人以上」"</formula1>
    </dataValidation>
  </dataValidations>
  <printOptions horizontalCentered="1" verticalCentered="1"/>
  <pageMargins left="0.39370078740157483" right="0.39370078740157483" top="0.78740157480314965" bottom="0.39370078740157483" header="0.51181102362204722" footer="0.51181102362204722"/>
  <pageSetup paperSize="9" orientation="portrait" r:id="rId1"/>
  <headerFooter alignWithMargins="0"/>
  <colBreaks count="2" manualBreakCount="2">
    <brk id="27" max="59"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1000000}">
          <x14:formula1>
            <xm:f>業種リスト!$A$2:$A$14</xm:f>
          </x14:formula1>
          <xm:sqref>AP6:AR6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FFC000"/>
  </sheetPr>
  <dimension ref="A1:BT60"/>
  <sheetViews>
    <sheetView showGridLines="0" view="pageBreakPreview" zoomScaleNormal="100" zoomScaleSheetLayoutView="100" workbookViewId="0">
      <selection activeCell="AD16" sqref="AD16"/>
    </sheetView>
  </sheetViews>
  <sheetFormatPr defaultColWidth="10.33203125" defaultRowHeight="9.6"/>
  <cols>
    <col min="1" max="27" width="3.5546875" style="284" customWidth="1"/>
    <col min="28" max="28" width="1.6640625" style="284" customWidth="1"/>
    <col min="29" max="29" width="14.6640625" style="284" customWidth="1"/>
    <col min="30" max="34" width="6.5546875" style="284" customWidth="1"/>
    <col min="35" max="35" width="1.6640625" style="284" customWidth="1"/>
    <col min="36" max="36" width="14.6640625" style="284" customWidth="1"/>
    <col min="37" max="41" width="6.5546875" style="284" customWidth="1"/>
    <col min="42" max="42" width="7.109375" style="284" customWidth="1"/>
    <col min="43" max="43" width="15.88671875" style="338" bestFit="1" customWidth="1"/>
    <col min="44" max="44" width="7.109375" style="338" bestFit="1" customWidth="1"/>
    <col min="45" max="45" width="5.44140625" style="338" bestFit="1" customWidth="1"/>
    <col min="46" max="47" width="7.109375" style="338" bestFit="1" customWidth="1"/>
    <col min="48" max="48" width="8.33203125" style="338" bestFit="1" customWidth="1"/>
    <col min="49" max="49" width="5.44140625" style="338" bestFit="1" customWidth="1"/>
    <col min="50" max="57" width="5.44140625" style="338" customWidth="1"/>
    <col min="58" max="58" width="1.6640625" style="284" customWidth="1"/>
    <col min="59" max="59" width="14.6640625" style="284" customWidth="1"/>
    <col min="60" max="64" width="6.5546875" style="284" customWidth="1"/>
    <col min="65" max="65" width="1.6640625" style="284" customWidth="1"/>
    <col min="66" max="66" width="14.6640625" style="284" customWidth="1"/>
    <col min="67" max="72" width="6.5546875" style="284" customWidth="1"/>
    <col min="73" max="16384" width="10.33203125" style="284"/>
  </cols>
  <sheetData>
    <row r="1" spans="1:72" ht="21" customHeight="1" thickBot="1">
      <c r="A1" s="1000">
        <v>46</v>
      </c>
      <c r="B1" s="1000"/>
      <c r="C1" s="498" t="s">
        <v>73</v>
      </c>
      <c r="D1" s="498"/>
      <c r="E1" s="498"/>
      <c r="F1" s="498"/>
      <c r="G1" s="498"/>
      <c r="H1" s="498"/>
      <c r="I1" s="498"/>
      <c r="J1" s="498"/>
      <c r="K1" s="498"/>
      <c r="L1" s="498"/>
      <c r="M1" s="498"/>
      <c r="N1" s="498"/>
      <c r="O1" s="498"/>
      <c r="P1" s="498"/>
      <c r="Q1" s="498"/>
      <c r="R1" s="498"/>
      <c r="S1" s="498"/>
      <c r="T1" s="498"/>
      <c r="U1" s="498"/>
      <c r="V1" s="1001" t="s">
        <v>794</v>
      </c>
      <c r="W1" s="1002"/>
      <c r="X1" s="1002"/>
      <c r="Y1" s="1002"/>
      <c r="Z1" s="1002"/>
      <c r="AA1" s="1002"/>
      <c r="AC1" s="284" t="s">
        <v>962</v>
      </c>
      <c r="BG1" s="284" t="s">
        <v>72</v>
      </c>
    </row>
    <row r="3" spans="1:72" ht="10.5" customHeight="1">
      <c r="B3" s="991" t="s">
        <v>925</v>
      </c>
      <c r="C3" s="992"/>
      <c r="D3" s="992"/>
      <c r="E3" s="992"/>
      <c r="F3" s="992"/>
      <c r="G3" s="992"/>
      <c r="H3" s="992"/>
      <c r="I3" s="992"/>
      <c r="J3" s="992"/>
      <c r="K3" s="992"/>
      <c r="L3" s="992"/>
      <c r="M3" s="993"/>
      <c r="O3" s="459"/>
      <c r="P3" s="460"/>
      <c r="Q3" s="460"/>
      <c r="R3" s="460"/>
      <c r="S3" s="460"/>
      <c r="T3" s="460"/>
      <c r="U3" s="460"/>
      <c r="V3" s="460"/>
      <c r="W3" s="460"/>
      <c r="X3" s="460"/>
      <c r="Y3" s="460"/>
      <c r="Z3" s="460"/>
      <c r="AA3" s="461"/>
      <c r="AC3" s="284" t="s">
        <v>300</v>
      </c>
      <c r="AJ3" s="284" t="s">
        <v>301</v>
      </c>
      <c r="AR3" s="338" t="s">
        <v>670</v>
      </c>
      <c r="BG3" s="284" t="s">
        <v>300</v>
      </c>
      <c r="BN3" s="284" t="s">
        <v>301</v>
      </c>
    </row>
    <row r="4" spans="1:72" ht="11.25" customHeight="1" thickBot="1">
      <c r="B4" s="994"/>
      <c r="C4" s="995"/>
      <c r="D4" s="995"/>
      <c r="E4" s="995"/>
      <c r="F4" s="995"/>
      <c r="G4" s="995"/>
      <c r="H4" s="995"/>
      <c r="I4" s="995"/>
      <c r="J4" s="995"/>
      <c r="K4" s="995"/>
      <c r="L4" s="995"/>
      <c r="M4" s="996"/>
      <c r="O4" s="462"/>
      <c r="P4" s="293"/>
      <c r="Q4" s="293"/>
      <c r="R4" s="293"/>
      <c r="S4" s="293"/>
      <c r="T4" s="293"/>
      <c r="U4" s="293"/>
      <c r="V4" s="293"/>
      <c r="W4" s="293"/>
      <c r="X4" s="293"/>
      <c r="Y4" s="293"/>
      <c r="Z4" s="293"/>
      <c r="AA4" s="463"/>
      <c r="AR4" s="338" t="str">
        <f>CONCATENATE("次世代育成支援対策推進法にもとづく一般事業主行動計画（従業員数が101人以上の事業所は策定義務あり、100人以下は努力義務のみ）について、「策定した」「策定中」と回答した事業所が全体の",TEXT(SUM(AD6:AE6),"0.0％"),"となった。")</f>
        <v>次世代育成支援対策推進法にもとづく一般事業主行動計画（従業員数が101人以上の事業所は策定義務あり、100人以下は努力義務のみ）について、「策定した」「策定中」と回答した事業所が全体の10.2%となった。</v>
      </c>
    </row>
    <row r="5" spans="1:72" ht="11.25" customHeight="1" thickBot="1">
      <c r="B5" s="994"/>
      <c r="C5" s="995"/>
      <c r="D5" s="995"/>
      <c r="E5" s="995"/>
      <c r="F5" s="995"/>
      <c r="G5" s="995"/>
      <c r="H5" s="995"/>
      <c r="I5" s="995"/>
      <c r="J5" s="995"/>
      <c r="K5" s="995"/>
      <c r="L5" s="995"/>
      <c r="M5" s="996"/>
      <c r="O5" s="462"/>
      <c r="P5" s="293"/>
      <c r="Q5" s="293"/>
      <c r="R5" s="293"/>
      <c r="S5" s="293"/>
      <c r="T5" s="293"/>
      <c r="U5" s="293"/>
      <c r="V5" s="293"/>
      <c r="W5" s="293"/>
      <c r="X5" s="293"/>
      <c r="Y5" s="293"/>
      <c r="Z5" s="293"/>
      <c r="AA5" s="463"/>
      <c r="AC5" s="592"/>
      <c r="AD5" s="742" t="s">
        <v>296</v>
      </c>
      <c r="AE5" s="742" t="s">
        <v>297</v>
      </c>
      <c r="AF5" s="593" t="s">
        <v>298</v>
      </c>
      <c r="AG5" s="593" t="s">
        <v>299</v>
      </c>
      <c r="AH5" s="591" t="s">
        <v>23</v>
      </c>
      <c r="AJ5" s="592"/>
      <c r="AK5" s="593" t="s">
        <v>296</v>
      </c>
      <c r="AL5" s="593" t="s">
        <v>297</v>
      </c>
      <c r="AM5" s="593" t="s">
        <v>298</v>
      </c>
      <c r="AN5" s="593" t="s">
        <v>299</v>
      </c>
      <c r="AO5" s="591" t="s">
        <v>23</v>
      </c>
      <c r="AP5" s="591" t="s">
        <v>554</v>
      </c>
      <c r="AR5" s="338" t="s">
        <v>671</v>
      </c>
      <c r="AT5" s="799" t="s">
        <v>672</v>
      </c>
      <c r="AU5" s="799" t="s">
        <v>673</v>
      </c>
      <c r="AV5" s="799" t="s">
        <v>674</v>
      </c>
      <c r="AW5" s="338" t="s">
        <v>675</v>
      </c>
      <c r="BG5" s="299"/>
      <c r="BH5" s="326" t="s">
        <v>296</v>
      </c>
      <c r="BI5" s="324" t="s">
        <v>297</v>
      </c>
      <c r="BJ5" s="495" t="s">
        <v>298</v>
      </c>
      <c r="BK5" s="495" t="s">
        <v>299</v>
      </c>
      <c r="BL5" s="477" t="s">
        <v>23</v>
      </c>
      <c r="BN5" s="299"/>
      <c r="BO5" s="326" t="s">
        <v>296</v>
      </c>
      <c r="BP5" s="324" t="s">
        <v>297</v>
      </c>
      <c r="BQ5" s="495" t="s">
        <v>298</v>
      </c>
      <c r="BR5" s="495" t="s">
        <v>299</v>
      </c>
      <c r="BS5" s="479" t="s">
        <v>23</v>
      </c>
      <c r="BT5" s="397" t="s">
        <v>554</v>
      </c>
    </row>
    <row r="6" spans="1:72" ht="12" customHeight="1" thickTop="1" thickBot="1">
      <c r="B6" s="994"/>
      <c r="C6" s="995"/>
      <c r="D6" s="995"/>
      <c r="E6" s="995"/>
      <c r="F6" s="995"/>
      <c r="G6" s="995"/>
      <c r="H6" s="995"/>
      <c r="I6" s="995"/>
      <c r="J6" s="995"/>
      <c r="K6" s="995"/>
      <c r="L6" s="995"/>
      <c r="M6" s="996"/>
      <c r="O6" s="462"/>
      <c r="P6" s="293"/>
      <c r="Q6" s="293"/>
      <c r="R6" s="293"/>
      <c r="S6" s="293"/>
      <c r="T6" s="293"/>
      <c r="U6" s="293"/>
      <c r="V6" s="293"/>
      <c r="W6" s="293"/>
      <c r="X6" s="293"/>
      <c r="Y6" s="293"/>
      <c r="Z6" s="293"/>
      <c r="AA6" s="463"/>
      <c r="AC6" s="741" t="s">
        <v>556</v>
      </c>
      <c r="AD6" s="737">
        <f>BH6</f>
        <v>3.5746201966041107E-2</v>
      </c>
      <c r="AE6" s="739">
        <f>BI6</f>
        <v>6.6130473637176043E-2</v>
      </c>
      <c r="AF6" s="731">
        <f>BJ6</f>
        <v>0.33780160857908847</v>
      </c>
      <c r="AG6" s="698">
        <f>BK6</f>
        <v>0.47810545129579984</v>
      </c>
      <c r="AH6" s="698">
        <f>BL6</f>
        <v>8.2216264521894553E-2</v>
      </c>
      <c r="AJ6" s="591" t="s">
        <v>556</v>
      </c>
      <c r="AK6" s="721">
        <f t="shared" ref="AK6:AP6" si="0">BO6</f>
        <v>40</v>
      </c>
      <c r="AL6" s="721">
        <f t="shared" si="0"/>
        <v>74</v>
      </c>
      <c r="AM6" s="721">
        <f t="shared" si="0"/>
        <v>378</v>
      </c>
      <c r="AN6" s="721">
        <f t="shared" si="0"/>
        <v>535</v>
      </c>
      <c r="AO6" s="721">
        <f t="shared" si="0"/>
        <v>92</v>
      </c>
      <c r="AP6" s="721">
        <f t="shared" si="0"/>
        <v>1119</v>
      </c>
      <c r="AR6" s="338" t="s">
        <v>698</v>
      </c>
      <c r="AT6" s="799" t="s">
        <v>694</v>
      </c>
      <c r="AU6" s="799" t="s">
        <v>690</v>
      </c>
      <c r="AV6" s="799"/>
      <c r="AW6" s="338" t="s">
        <v>737</v>
      </c>
      <c r="BG6" s="319" t="s">
        <v>556</v>
      </c>
      <c r="BH6" s="91">
        <f>+BO6/+$BT6</f>
        <v>3.5746201966041107E-2</v>
      </c>
      <c r="BI6" s="37">
        <f>+BP6/+$BT6</f>
        <v>6.6130473637176043E-2</v>
      </c>
      <c r="BJ6" s="37">
        <f>+BQ6/+$BT6</f>
        <v>0.33780160857908847</v>
      </c>
      <c r="BK6" s="37">
        <f>+BR6/+$BT6</f>
        <v>0.47810545129579984</v>
      </c>
      <c r="BL6" s="38">
        <f>+BS6/+$BT6</f>
        <v>8.2216264521894553E-2</v>
      </c>
      <c r="BN6" s="319" t="s">
        <v>556</v>
      </c>
      <c r="BO6" s="288">
        <f t="shared" ref="BO6:BT6" si="1">+BO24</f>
        <v>40</v>
      </c>
      <c r="BP6" s="318">
        <f t="shared" si="1"/>
        <v>74</v>
      </c>
      <c r="BQ6" s="318">
        <f t="shared" si="1"/>
        <v>378</v>
      </c>
      <c r="BR6" s="318">
        <f t="shared" si="1"/>
        <v>535</v>
      </c>
      <c r="BS6" s="330">
        <f t="shared" si="1"/>
        <v>92</v>
      </c>
      <c r="BT6" s="331">
        <f t="shared" si="1"/>
        <v>1119</v>
      </c>
    </row>
    <row r="7" spans="1:72" ht="11.25" customHeight="1" thickTop="1">
      <c r="B7" s="994"/>
      <c r="C7" s="995"/>
      <c r="D7" s="995"/>
      <c r="E7" s="995"/>
      <c r="F7" s="995"/>
      <c r="G7" s="995"/>
      <c r="H7" s="995"/>
      <c r="I7" s="995"/>
      <c r="J7" s="995"/>
      <c r="K7" s="995"/>
      <c r="L7" s="995"/>
      <c r="M7" s="996"/>
      <c r="O7" s="462"/>
      <c r="P7" s="293"/>
      <c r="Q7" s="293"/>
      <c r="R7" s="293"/>
      <c r="S7" s="293"/>
      <c r="T7" s="293"/>
      <c r="U7" s="293"/>
      <c r="V7" s="293"/>
      <c r="W7" s="293"/>
      <c r="X7" s="293"/>
      <c r="Y7" s="293"/>
      <c r="Z7" s="293"/>
      <c r="AA7" s="463"/>
      <c r="AR7" s="338" t="str">
        <f>CONCATENATE(AR6,AT6,AU6,AV6,AW6)</f>
        <v>業種別では、「医療・福祉」「金融･保険業」において「策定した」と回答した割合が高い。</v>
      </c>
    </row>
    <row r="8" spans="1:72" ht="10.5" customHeight="1">
      <c r="B8" s="994"/>
      <c r="C8" s="995"/>
      <c r="D8" s="995"/>
      <c r="E8" s="995"/>
      <c r="F8" s="995"/>
      <c r="G8" s="995"/>
      <c r="H8" s="995"/>
      <c r="I8" s="995"/>
      <c r="J8" s="995"/>
      <c r="K8" s="995"/>
      <c r="L8" s="995"/>
      <c r="M8" s="996"/>
      <c r="O8" s="462"/>
      <c r="P8" s="293"/>
      <c r="Q8" s="293"/>
      <c r="R8" s="293"/>
      <c r="S8" s="293"/>
      <c r="T8" s="293"/>
      <c r="U8" s="293"/>
      <c r="V8" s="293"/>
      <c r="W8" s="293"/>
      <c r="X8" s="293"/>
      <c r="Y8" s="293"/>
      <c r="Z8" s="293"/>
      <c r="AA8" s="463"/>
      <c r="AC8" s="284" t="s">
        <v>302</v>
      </c>
      <c r="AJ8" s="284" t="s">
        <v>303</v>
      </c>
      <c r="AR8" s="338" t="s">
        <v>678</v>
      </c>
      <c r="AT8" s="799" t="s">
        <v>731</v>
      </c>
      <c r="AU8" s="799" t="s">
        <v>714</v>
      </c>
      <c r="AV8" s="799" t="s">
        <v>715</v>
      </c>
      <c r="BG8" s="284" t="s">
        <v>302</v>
      </c>
      <c r="BN8" s="284" t="s">
        <v>303</v>
      </c>
    </row>
    <row r="9" spans="1:72" ht="11.25" customHeight="1" thickBot="1">
      <c r="B9" s="994"/>
      <c r="C9" s="995"/>
      <c r="D9" s="995"/>
      <c r="E9" s="995"/>
      <c r="F9" s="995"/>
      <c r="G9" s="995"/>
      <c r="H9" s="995"/>
      <c r="I9" s="995"/>
      <c r="J9" s="995"/>
      <c r="K9" s="995"/>
      <c r="L9" s="995"/>
      <c r="M9" s="996"/>
      <c r="O9" s="462"/>
      <c r="P9" s="293"/>
      <c r="Q9" s="293"/>
      <c r="R9" s="293"/>
      <c r="S9" s="293"/>
      <c r="T9" s="293"/>
      <c r="U9" s="293"/>
      <c r="V9" s="293"/>
      <c r="W9" s="293"/>
      <c r="X9" s="293"/>
      <c r="Y9" s="293"/>
      <c r="Z9" s="293"/>
      <c r="AA9" s="463"/>
      <c r="AR9" s="338" t="s">
        <v>926</v>
      </c>
      <c r="AT9" s="799"/>
      <c r="AU9" s="799"/>
      <c r="AV9" s="799"/>
    </row>
    <row r="10" spans="1:72" ht="11.25" customHeight="1" thickBot="1">
      <c r="B10" s="994"/>
      <c r="C10" s="995"/>
      <c r="D10" s="995"/>
      <c r="E10" s="995"/>
      <c r="F10" s="995"/>
      <c r="G10" s="995"/>
      <c r="H10" s="995"/>
      <c r="I10" s="995"/>
      <c r="J10" s="995"/>
      <c r="K10" s="995"/>
      <c r="L10" s="995"/>
      <c r="M10" s="996"/>
      <c r="O10" s="462"/>
      <c r="P10" s="293"/>
      <c r="Q10" s="293"/>
      <c r="R10" s="293"/>
      <c r="S10" s="293"/>
      <c r="T10" s="293"/>
      <c r="U10" s="293"/>
      <c r="V10" s="293"/>
      <c r="W10" s="293"/>
      <c r="X10" s="293"/>
      <c r="Y10" s="293"/>
      <c r="Z10" s="293"/>
      <c r="AA10" s="463"/>
      <c r="AC10" s="577" t="s">
        <v>548</v>
      </c>
      <c r="AD10" s="593" t="s">
        <v>296</v>
      </c>
      <c r="AE10" s="593" t="s">
        <v>297</v>
      </c>
      <c r="AF10" s="593" t="s">
        <v>298</v>
      </c>
      <c r="AG10" s="593" t="s">
        <v>299</v>
      </c>
      <c r="AH10" s="591" t="s">
        <v>23</v>
      </c>
      <c r="AJ10" s="577" t="s">
        <v>548</v>
      </c>
      <c r="AK10" s="593" t="s">
        <v>296</v>
      </c>
      <c r="AL10" s="593" t="s">
        <v>297</v>
      </c>
      <c r="AM10" s="593" t="s">
        <v>298</v>
      </c>
      <c r="AN10" s="593" t="s">
        <v>299</v>
      </c>
      <c r="AO10" s="591" t="s">
        <v>23</v>
      </c>
      <c r="AP10" s="591" t="s">
        <v>554</v>
      </c>
      <c r="BG10" s="33" t="s">
        <v>548</v>
      </c>
      <c r="BH10" s="326" t="s">
        <v>296</v>
      </c>
      <c r="BI10" s="324" t="s">
        <v>297</v>
      </c>
      <c r="BJ10" s="495" t="s">
        <v>298</v>
      </c>
      <c r="BK10" s="495" t="s">
        <v>299</v>
      </c>
      <c r="BL10" s="480" t="s">
        <v>23</v>
      </c>
      <c r="BN10" s="33" t="s">
        <v>548</v>
      </c>
      <c r="BO10" s="326" t="s">
        <v>296</v>
      </c>
      <c r="BP10" s="324" t="s">
        <v>297</v>
      </c>
      <c r="BQ10" s="495" t="s">
        <v>298</v>
      </c>
      <c r="BR10" s="495" t="s">
        <v>299</v>
      </c>
      <c r="BS10" s="479" t="s">
        <v>23</v>
      </c>
      <c r="BT10" s="397" t="s">
        <v>554</v>
      </c>
    </row>
    <row r="11" spans="1:72" ht="10.5" customHeight="1">
      <c r="B11" s="994"/>
      <c r="C11" s="995"/>
      <c r="D11" s="995"/>
      <c r="E11" s="995"/>
      <c r="F11" s="995"/>
      <c r="G11" s="995"/>
      <c r="H11" s="995"/>
      <c r="I11" s="995"/>
      <c r="J11" s="995"/>
      <c r="K11" s="995"/>
      <c r="L11" s="995"/>
      <c r="M11" s="996"/>
      <c r="O11" s="462"/>
      <c r="P11" s="293"/>
      <c r="Q11" s="293"/>
      <c r="R11" s="293"/>
      <c r="S11" s="293"/>
      <c r="T11" s="293"/>
      <c r="U11" s="293"/>
      <c r="V11" s="293"/>
      <c r="W11" s="293"/>
      <c r="X11" s="293"/>
      <c r="Y11" s="293"/>
      <c r="Z11" s="293"/>
      <c r="AA11" s="463"/>
      <c r="AC11" s="575" t="s">
        <v>398</v>
      </c>
      <c r="AD11" s="729">
        <f>BH23</f>
        <v>4.1474654377880185E-2</v>
      </c>
      <c r="AE11" s="704">
        <f>BI23</f>
        <v>6.9124423963133647E-2</v>
      </c>
      <c r="AF11" s="704">
        <f>BJ23</f>
        <v>0.34101382488479265</v>
      </c>
      <c r="AG11" s="704">
        <f>BK23</f>
        <v>0.45161290322580644</v>
      </c>
      <c r="AH11" s="704">
        <f>BL23</f>
        <v>9.6774193548387094E-2</v>
      </c>
      <c r="AJ11" s="575" t="s">
        <v>398</v>
      </c>
      <c r="AK11" s="721">
        <f t="shared" ref="AK11:AP11" si="2">BO23</f>
        <v>9</v>
      </c>
      <c r="AL11" s="721">
        <f t="shared" si="2"/>
        <v>15</v>
      </c>
      <c r="AM11" s="721">
        <f t="shared" si="2"/>
        <v>74</v>
      </c>
      <c r="AN11" s="721">
        <f t="shared" si="2"/>
        <v>98</v>
      </c>
      <c r="AO11" s="721">
        <f t="shared" si="2"/>
        <v>21</v>
      </c>
      <c r="AP11" s="721">
        <f t="shared" si="2"/>
        <v>217</v>
      </c>
      <c r="AR11" s="338" t="str">
        <f>CONCATENATE(AR9,AT9,AU9,AV9,AW9,AR10,AT10,AU10,AV10,AW10)</f>
        <v>規模別においては、「100人以上」の事業所の50％以上が策定している。</v>
      </c>
      <c r="BG11" s="46" t="s">
        <v>555</v>
      </c>
      <c r="BH11" s="358" t="e">
        <f t="shared" ref="BH11:BH23" si="3">+BO11/+$BT11</f>
        <v>#DIV/0!</v>
      </c>
      <c r="BI11" s="359" t="e">
        <f t="shared" ref="BI11:BI23" si="4">+BP11/+$BT11</f>
        <v>#DIV/0!</v>
      </c>
      <c r="BJ11" s="359" t="e">
        <f t="shared" ref="BJ11:BJ23" si="5">+BQ11/+$BT11</f>
        <v>#DIV/0!</v>
      </c>
      <c r="BK11" s="359" t="e">
        <f t="shared" ref="BK11:BK23" si="6">+BR11/+$BT11</f>
        <v>#DIV/0!</v>
      </c>
      <c r="BL11" s="360" t="e">
        <f t="shared" ref="BL11:BL23" si="7">+BS11/+$BT11</f>
        <v>#DIV/0!</v>
      </c>
      <c r="BN11" s="46" t="s">
        <v>555</v>
      </c>
      <c r="BO11" s="300">
        <f>集計・資料②!CX6</f>
        <v>0</v>
      </c>
      <c r="BP11" s="301">
        <f>集計・資料②!CY6</f>
        <v>0</v>
      </c>
      <c r="BQ11" s="306">
        <f>集計・資料②!CZ6</f>
        <v>0</v>
      </c>
      <c r="BR11" s="306">
        <f>集計・資料②!DA6</f>
        <v>0</v>
      </c>
      <c r="BS11" s="306">
        <f>集計・資料②!DB6</f>
        <v>0</v>
      </c>
      <c r="BT11" s="327">
        <f t="shared" ref="BT11:BT24" si="8">+SUM(BO11:BS11)</f>
        <v>0</v>
      </c>
    </row>
    <row r="12" spans="1:72" ht="10.5" customHeight="1">
      <c r="B12" s="994"/>
      <c r="C12" s="995"/>
      <c r="D12" s="995"/>
      <c r="E12" s="995"/>
      <c r="F12" s="995"/>
      <c r="G12" s="995"/>
      <c r="H12" s="995"/>
      <c r="I12" s="995"/>
      <c r="J12" s="995"/>
      <c r="K12" s="995"/>
      <c r="L12" s="995"/>
      <c r="M12" s="996"/>
      <c r="O12" s="462"/>
      <c r="P12" s="293"/>
      <c r="Q12" s="293"/>
      <c r="R12" s="293"/>
      <c r="S12" s="293"/>
      <c r="T12" s="293"/>
      <c r="U12" s="293"/>
      <c r="V12" s="293"/>
      <c r="W12" s="293"/>
      <c r="X12" s="293"/>
      <c r="Y12" s="293"/>
      <c r="Z12" s="293"/>
      <c r="AA12" s="463"/>
      <c r="AC12" s="700" t="s">
        <v>399</v>
      </c>
      <c r="AD12" s="729">
        <f>BH22</f>
        <v>3.2051282051282048E-2</v>
      </c>
      <c r="AE12" s="704">
        <f>BI22</f>
        <v>7.0512820512820512E-2</v>
      </c>
      <c r="AF12" s="704">
        <f>BJ22</f>
        <v>0.34615384615384615</v>
      </c>
      <c r="AG12" s="704">
        <f>BK22</f>
        <v>0.46153846153846156</v>
      </c>
      <c r="AH12" s="704">
        <f>BL22</f>
        <v>8.9743589743589744E-2</v>
      </c>
      <c r="AJ12" s="700" t="s">
        <v>399</v>
      </c>
      <c r="AK12" s="721">
        <f t="shared" ref="AK12:AP12" si="9">BO22</f>
        <v>5</v>
      </c>
      <c r="AL12" s="721">
        <f t="shared" si="9"/>
        <v>11</v>
      </c>
      <c r="AM12" s="721">
        <f t="shared" si="9"/>
        <v>54</v>
      </c>
      <c r="AN12" s="721">
        <f t="shared" si="9"/>
        <v>72</v>
      </c>
      <c r="AO12" s="721">
        <f t="shared" si="9"/>
        <v>14</v>
      </c>
      <c r="AP12" s="721">
        <f t="shared" si="9"/>
        <v>156</v>
      </c>
      <c r="BG12" s="8" t="s">
        <v>542</v>
      </c>
      <c r="BH12" s="364">
        <f t="shared" si="3"/>
        <v>2.1582733812949641E-2</v>
      </c>
      <c r="BI12" s="365">
        <f t="shared" si="4"/>
        <v>7.1942446043165464E-2</v>
      </c>
      <c r="BJ12" s="365">
        <f t="shared" si="5"/>
        <v>0.33093525179856115</v>
      </c>
      <c r="BK12" s="365">
        <f t="shared" si="6"/>
        <v>0.51798561151079137</v>
      </c>
      <c r="BL12" s="366">
        <f t="shared" si="7"/>
        <v>5.7553956834532377E-2</v>
      </c>
      <c r="BN12" s="8" t="s">
        <v>542</v>
      </c>
      <c r="BO12" s="328">
        <f>集計・資料②!CX8</f>
        <v>3</v>
      </c>
      <c r="BP12" s="286">
        <f>集計・資料②!CY8</f>
        <v>10</v>
      </c>
      <c r="BQ12" s="311">
        <f>集計・資料②!CZ8</f>
        <v>46</v>
      </c>
      <c r="BR12" s="311">
        <f>集計・資料②!DA8</f>
        <v>72</v>
      </c>
      <c r="BS12" s="311">
        <f>集計・資料②!DB8</f>
        <v>8</v>
      </c>
      <c r="BT12" s="329">
        <f t="shared" si="8"/>
        <v>139</v>
      </c>
    </row>
    <row r="13" spans="1:72" ht="10.5" customHeight="1">
      <c r="B13" s="994"/>
      <c r="C13" s="995"/>
      <c r="D13" s="995"/>
      <c r="E13" s="995"/>
      <c r="F13" s="995"/>
      <c r="G13" s="995"/>
      <c r="H13" s="995"/>
      <c r="I13" s="995"/>
      <c r="J13" s="995"/>
      <c r="K13" s="995"/>
      <c r="L13" s="995"/>
      <c r="M13" s="996"/>
      <c r="O13" s="462"/>
      <c r="P13" s="293"/>
      <c r="Q13" s="293"/>
      <c r="R13" s="293"/>
      <c r="S13" s="293"/>
      <c r="T13" s="293"/>
      <c r="U13" s="293"/>
      <c r="V13" s="293"/>
      <c r="W13" s="293"/>
      <c r="X13" s="293"/>
      <c r="Y13" s="293"/>
      <c r="Z13" s="293"/>
      <c r="AA13" s="463"/>
      <c r="AC13" s="575" t="s">
        <v>400</v>
      </c>
      <c r="AD13" s="729">
        <f>BH21</f>
        <v>0</v>
      </c>
      <c r="AE13" s="704">
        <f>BI21</f>
        <v>9.0909090909090912E-2</v>
      </c>
      <c r="AF13" s="704">
        <f>BJ21</f>
        <v>0.18181818181818182</v>
      </c>
      <c r="AG13" s="704">
        <f>BK21</f>
        <v>0.54545454545454541</v>
      </c>
      <c r="AH13" s="704">
        <f>BL21</f>
        <v>0.18181818181818182</v>
      </c>
      <c r="AJ13" s="575" t="s">
        <v>400</v>
      </c>
      <c r="AK13" s="721">
        <f t="shared" ref="AK13:AP13" si="10">BO21</f>
        <v>0</v>
      </c>
      <c r="AL13" s="721">
        <f t="shared" si="10"/>
        <v>1</v>
      </c>
      <c r="AM13" s="721">
        <f t="shared" si="10"/>
        <v>2</v>
      </c>
      <c r="AN13" s="721">
        <f t="shared" si="10"/>
        <v>6</v>
      </c>
      <c r="AO13" s="721">
        <f t="shared" si="10"/>
        <v>2</v>
      </c>
      <c r="AP13" s="721">
        <f t="shared" si="10"/>
        <v>11</v>
      </c>
      <c r="BG13" s="8" t="s">
        <v>543</v>
      </c>
      <c r="BH13" s="364">
        <f t="shared" si="3"/>
        <v>4.4117647058823532E-2</v>
      </c>
      <c r="BI13" s="365">
        <f t="shared" si="4"/>
        <v>5.8823529411764705E-2</v>
      </c>
      <c r="BJ13" s="365">
        <f t="shared" si="5"/>
        <v>0.36029411764705882</v>
      </c>
      <c r="BK13" s="365">
        <f t="shared" si="6"/>
        <v>0.41911764705882354</v>
      </c>
      <c r="BL13" s="366">
        <f t="shared" si="7"/>
        <v>0.11764705882352941</v>
      </c>
      <c r="BN13" s="8" t="s">
        <v>543</v>
      </c>
      <c r="BO13" s="328">
        <f>集計・資料②!CX10</f>
        <v>6</v>
      </c>
      <c r="BP13" s="286">
        <f>集計・資料②!CY10</f>
        <v>8</v>
      </c>
      <c r="BQ13" s="311">
        <f>集計・資料②!CZ10</f>
        <v>49</v>
      </c>
      <c r="BR13" s="311">
        <f>集計・資料②!DA10</f>
        <v>57</v>
      </c>
      <c r="BS13" s="311">
        <f>集計・資料②!DB10</f>
        <v>16</v>
      </c>
      <c r="BT13" s="329">
        <f t="shared" si="8"/>
        <v>136</v>
      </c>
    </row>
    <row r="14" spans="1:72" ht="10.5" customHeight="1">
      <c r="B14" s="994"/>
      <c r="C14" s="995"/>
      <c r="D14" s="995"/>
      <c r="E14" s="995"/>
      <c r="F14" s="995"/>
      <c r="G14" s="995"/>
      <c r="H14" s="995"/>
      <c r="I14" s="995"/>
      <c r="J14" s="995"/>
      <c r="K14" s="995"/>
      <c r="L14" s="995"/>
      <c r="M14" s="996"/>
      <c r="O14" s="462"/>
      <c r="P14" s="293"/>
      <c r="Q14" s="293"/>
      <c r="R14" s="293"/>
      <c r="S14" s="293"/>
      <c r="T14" s="293"/>
      <c r="U14" s="293"/>
      <c r="V14" s="293"/>
      <c r="W14" s="293"/>
      <c r="X14" s="293"/>
      <c r="Y14" s="293"/>
      <c r="Z14" s="293"/>
      <c r="AA14" s="463"/>
      <c r="AC14" s="700" t="s">
        <v>401</v>
      </c>
      <c r="AD14" s="729">
        <f>BH20</f>
        <v>0</v>
      </c>
      <c r="AE14" s="704">
        <f>BI20</f>
        <v>4.3478260869565216E-2</v>
      </c>
      <c r="AF14" s="704">
        <f>BJ20</f>
        <v>0.39130434782608697</v>
      </c>
      <c r="AG14" s="704">
        <f>BK20</f>
        <v>0.52173913043478259</v>
      </c>
      <c r="AH14" s="704">
        <f>BL20</f>
        <v>4.3478260869565216E-2</v>
      </c>
      <c r="AJ14" s="700" t="s">
        <v>401</v>
      </c>
      <c r="AK14" s="721">
        <f t="shared" ref="AK14:AP14" si="11">BO20</f>
        <v>0</v>
      </c>
      <c r="AL14" s="721">
        <f t="shared" si="11"/>
        <v>1</v>
      </c>
      <c r="AM14" s="721">
        <f t="shared" si="11"/>
        <v>9</v>
      </c>
      <c r="AN14" s="721">
        <f t="shared" si="11"/>
        <v>12</v>
      </c>
      <c r="AO14" s="721">
        <f t="shared" si="11"/>
        <v>1</v>
      </c>
      <c r="AP14" s="721">
        <f t="shared" si="11"/>
        <v>23</v>
      </c>
      <c r="AR14" s="800" t="s">
        <v>679</v>
      </c>
      <c r="AS14" s="801"/>
      <c r="AT14" s="801"/>
      <c r="AU14" s="801"/>
      <c r="AV14" s="801"/>
      <c r="AW14" s="801"/>
      <c r="AX14" s="801"/>
      <c r="AY14" s="801"/>
      <c r="AZ14" s="801"/>
      <c r="BA14" s="801"/>
      <c r="BB14" s="801"/>
      <c r="BC14" s="801"/>
      <c r="BG14" s="8" t="s">
        <v>541</v>
      </c>
      <c r="BH14" s="364">
        <f t="shared" si="3"/>
        <v>3.7037037037037035E-2</v>
      </c>
      <c r="BI14" s="365">
        <f t="shared" si="4"/>
        <v>0</v>
      </c>
      <c r="BJ14" s="365">
        <f t="shared" si="5"/>
        <v>0.44444444444444442</v>
      </c>
      <c r="BK14" s="365">
        <f t="shared" si="6"/>
        <v>0.40740740740740738</v>
      </c>
      <c r="BL14" s="366">
        <f t="shared" si="7"/>
        <v>0.1111111111111111</v>
      </c>
      <c r="BN14" s="8" t="s">
        <v>541</v>
      </c>
      <c r="BO14" s="328">
        <f>集計・資料②!CX12</f>
        <v>1</v>
      </c>
      <c r="BP14" s="286">
        <f>集計・資料②!CY12</f>
        <v>0</v>
      </c>
      <c r="BQ14" s="311">
        <f>集計・資料②!CZ12</f>
        <v>12</v>
      </c>
      <c r="BR14" s="311">
        <f>集計・資料②!DA12</f>
        <v>11</v>
      </c>
      <c r="BS14" s="311">
        <f>集計・資料②!DB12</f>
        <v>3</v>
      </c>
      <c r="BT14" s="329">
        <f t="shared" si="8"/>
        <v>27</v>
      </c>
    </row>
    <row r="15" spans="1:72" ht="10.5" customHeight="1">
      <c r="B15" s="997"/>
      <c r="C15" s="998"/>
      <c r="D15" s="998"/>
      <c r="E15" s="998"/>
      <c r="F15" s="998"/>
      <c r="G15" s="998"/>
      <c r="H15" s="998"/>
      <c r="I15" s="998"/>
      <c r="J15" s="998"/>
      <c r="K15" s="998"/>
      <c r="L15" s="998"/>
      <c r="M15" s="999"/>
      <c r="O15" s="464"/>
      <c r="P15" s="465"/>
      <c r="Q15" s="465"/>
      <c r="R15" s="465"/>
      <c r="S15" s="465"/>
      <c r="T15" s="465"/>
      <c r="U15" s="465"/>
      <c r="V15" s="465"/>
      <c r="W15" s="465"/>
      <c r="X15" s="465"/>
      <c r="Y15" s="465"/>
      <c r="Z15" s="465"/>
      <c r="AA15" s="466"/>
      <c r="AC15" s="575" t="s">
        <v>402</v>
      </c>
      <c r="AD15" s="729">
        <f>BH19</f>
        <v>1.11731843575419E-2</v>
      </c>
      <c r="AE15" s="704">
        <f>BI19</f>
        <v>5.5865921787709494E-2</v>
      </c>
      <c r="AF15" s="704">
        <f>BJ19</f>
        <v>0.29050279329608941</v>
      </c>
      <c r="AG15" s="704">
        <f>BK19</f>
        <v>0.56424581005586594</v>
      </c>
      <c r="AH15" s="704">
        <f>BL19</f>
        <v>7.8212290502793297E-2</v>
      </c>
      <c r="AJ15" s="575" t="s">
        <v>402</v>
      </c>
      <c r="AK15" s="721">
        <f t="shared" ref="AK15:AP15" si="12">BO19</f>
        <v>2</v>
      </c>
      <c r="AL15" s="721">
        <f t="shared" si="12"/>
        <v>10</v>
      </c>
      <c r="AM15" s="721">
        <f t="shared" si="12"/>
        <v>52</v>
      </c>
      <c r="AN15" s="721">
        <f t="shared" si="12"/>
        <v>101</v>
      </c>
      <c r="AO15" s="721">
        <f t="shared" si="12"/>
        <v>14</v>
      </c>
      <c r="AP15" s="721">
        <f t="shared" si="12"/>
        <v>179</v>
      </c>
      <c r="AR15" s="930" t="str">
        <f>CONCATENATE("　",AR4,CHAR(10),"　",AR7,CHAR(10),"　",AR11)</f>
        <v>　次世代育成支援対策推進法にもとづく一般事業主行動計画（従業員数が101人以上の事業所は策定義務あり、100人以下は努力義務のみ）について、「策定した」「策定中」と回答した事業所が全体の10.2%となった。
　業種別では、「医療・福祉」「金融･保険業」において「策定した」と回答した割合が高い。
　規模別においては、「100人以上」の事業所の50％以上が策定している。</v>
      </c>
      <c r="AS15" s="930"/>
      <c r="AT15" s="930"/>
      <c r="AU15" s="930"/>
      <c r="AV15" s="930"/>
      <c r="AW15" s="930"/>
      <c r="AX15" s="930"/>
      <c r="AY15" s="930"/>
      <c r="AZ15" s="930"/>
      <c r="BA15" s="930"/>
      <c r="BB15" s="930"/>
      <c r="BC15" s="930"/>
      <c r="BG15" s="8" t="s">
        <v>540</v>
      </c>
      <c r="BH15" s="364">
        <f t="shared" si="3"/>
        <v>8.387096774193549E-2</v>
      </c>
      <c r="BI15" s="365">
        <f t="shared" si="4"/>
        <v>9.0322580645161285E-2</v>
      </c>
      <c r="BJ15" s="365">
        <f t="shared" si="5"/>
        <v>0.3032258064516129</v>
      </c>
      <c r="BK15" s="365">
        <f t="shared" si="6"/>
        <v>0.45806451612903226</v>
      </c>
      <c r="BL15" s="366">
        <f t="shared" si="7"/>
        <v>6.4516129032258063E-2</v>
      </c>
      <c r="BN15" s="8" t="s">
        <v>540</v>
      </c>
      <c r="BO15" s="328">
        <f>集計・資料②!CX14</f>
        <v>13</v>
      </c>
      <c r="BP15" s="286">
        <f>集計・資料②!CY14</f>
        <v>14</v>
      </c>
      <c r="BQ15" s="311">
        <f>集計・資料②!CZ14</f>
        <v>47</v>
      </c>
      <c r="BR15" s="311">
        <f>集計・資料②!DA14</f>
        <v>71</v>
      </c>
      <c r="BS15" s="311">
        <f>集計・資料②!DB14</f>
        <v>10</v>
      </c>
      <c r="BT15" s="329">
        <f t="shared" si="8"/>
        <v>155</v>
      </c>
    </row>
    <row r="16" spans="1:72" ht="10.5" customHeight="1">
      <c r="AC16" s="700" t="s">
        <v>403</v>
      </c>
      <c r="AD16" s="729">
        <f>BH18</f>
        <v>0.05</v>
      </c>
      <c r="AE16" s="704">
        <f>BI18</f>
        <v>0</v>
      </c>
      <c r="AF16" s="704">
        <f>BJ18</f>
        <v>0.55000000000000004</v>
      </c>
      <c r="AG16" s="704">
        <f>BK18</f>
        <v>0.3</v>
      </c>
      <c r="AH16" s="704">
        <f>BL18</f>
        <v>0.1</v>
      </c>
      <c r="AJ16" s="700" t="s">
        <v>403</v>
      </c>
      <c r="AK16" s="721">
        <f t="shared" ref="AK16:AP16" si="13">BO18</f>
        <v>1</v>
      </c>
      <c r="AL16" s="721">
        <f t="shared" si="13"/>
        <v>0</v>
      </c>
      <c r="AM16" s="721">
        <f t="shared" si="13"/>
        <v>11</v>
      </c>
      <c r="AN16" s="721">
        <f t="shared" si="13"/>
        <v>6</v>
      </c>
      <c r="AO16" s="721">
        <f t="shared" si="13"/>
        <v>2</v>
      </c>
      <c r="AP16" s="721">
        <f t="shared" si="13"/>
        <v>20</v>
      </c>
      <c r="AR16" s="930"/>
      <c r="AS16" s="930"/>
      <c r="AT16" s="930"/>
      <c r="AU16" s="930"/>
      <c r="AV16" s="930"/>
      <c r="AW16" s="930"/>
      <c r="AX16" s="930"/>
      <c r="AY16" s="930"/>
      <c r="AZ16" s="930"/>
      <c r="BA16" s="930"/>
      <c r="BB16" s="930"/>
      <c r="BC16" s="930"/>
      <c r="BG16" s="8" t="s">
        <v>539</v>
      </c>
      <c r="BH16" s="364">
        <f t="shared" si="3"/>
        <v>0</v>
      </c>
      <c r="BI16" s="365">
        <f t="shared" si="4"/>
        <v>7.3170731707317069E-2</v>
      </c>
      <c r="BJ16" s="365">
        <f t="shared" si="5"/>
        <v>0.26829268292682928</v>
      </c>
      <c r="BK16" s="365">
        <f t="shared" si="6"/>
        <v>0.63414634146341464</v>
      </c>
      <c r="BL16" s="366">
        <f t="shared" si="7"/>
        <v>2.4390243902439025E-2</v>
      </c>
      <c r="BN16" s="8" t="s">
        <v>539</v>
      </c>
      <c r="BO16" s="328">
        <f>集計・資料②!CX16</f>
        <v>0</v>
      </c>
      <c r="BP16" s="286">
        <f>集計・資料②!CY16</f>
        <v>3</v>
      </c>
      <c r="BQ16" s="311">
        <f>集計・資料②!CZ16</f>
        <v>11</v>
      </c>
      <c r="BR16" s="311">
        <f>集計・資料②!DA16</f>
        <v>26</v>
      </c>
      <c r="BS16" s="311">
        <f>集計・資料②!DB16</f>
        <v>1</v>
      </c>
      <c r="BT16" s="329">
        <f t="shared" si="8"/>
        <v>41</v>
      </c>
    </row>
    <row r="17" spans="1:72">
      <c r="A17" s="459"/>
      <c r="B17" s="460"/>
      <c r="C17" s="460"/>
      <c r="D17" s="460"/>
      <c r="E17" s="460"/>
      <c r="F17" s="460"/>
      <c r="G17" s="460"/>
      <c r="H17" s="460"/>
      <c r="I17" s="460"/>
      <c r="J17" s="460"/>
      <c r="K17" s="460"/>
      <c r="L17" s="460"/>
      <c r="M17" s="460"/>
      <c r="N17" s="460"/>
      <c r="O17" s="460"/>
      <c r="P17" s="460"/>
      <c r="Q17" s="460"/>
      <c r="R17" s="460"/>
      <c r="S17" s="460"/>
      <c r="T17" s="460"/>
      <c r="U17" s="460"/>
      <c r="V17" s="460"/>
      <c r="W17" s="460"/>
      <c r="X17" s="460"/>
      <c r="Y17" s="460"/>
      <c r="Z17" s="460"/>
      <c r="AA17" s="461"/>
      <c r="AC17" s="575" t="s">
        <v>404</v>
      </c>
      <c r="AD17" s="729">
        <f>BH17</f>
        <v>0</v>
      </c>
      <c r="AE17" s="704">
        <f>BI17</f>
        <v>6.6666666666666666E-2</v>
      </c>
      <c r="AF17" s="704">
        <f>BJ17</f>
        <v>0.73333333333333328</v>
      </c>
      <c r="AG17" s="704">
        <f>BK17</f>
        <v>0.2</v>
      </c>
      <c r="AH17" s="704">
        <f>BL17</f>
        <v>0</v>
      </c>
      <c r="AJ17" s="575" t="s">
        <v>404</v>
      </c>
      <c r="AK17" s="721">
        <f t="shared" ref="AK17:AP17" si="14">BO17</f>
        <v>0</v>
      </c>
      <c r="AL17" s="721">
        <f t="shared" si="14"/>
        <v>1</v>
      </c>
      <c r="AM17" s="721">
        <f t="shared" si="14"/>
        <v>11</v>
      </c>
      <c r="AN17" s="721">
        <f t="shared" si="14"/>
        <v>3</v>
      </c>
      <c r="AO17" s="721">
        <f t="shared" si="14"/>
        <v>0</v>
      </c>
      <c r="AP17" s="721">
        <f t="shared" si="14"/>
        <v>15</v>
      </c>
      <c r="AR17" s="930"/>
      <c r="AS17" s="930"/>
      <c r="AT17" s="930"/>
      <c r="AU17" s="930"/>
      <c r="AV17" s="930"/>
      <c r="AW17" s="930"/>
      <c r="AX17" s="930"/>
      <c r="AY17" s="930"/>
      <c r="AZ17" s="930"/>
      <c r="BA17" s="930"/>
      <c r="BB17" s="930"/>
      <c r="BC17" s="930"/>
      <c r="BG17" s="8" t="s">
        <v>544</v>
      </c>
      <c r="BH17" s="364">
        <f t="shared" si="3"/>
        <v>0</v>
      </c>
      <c r="BI17" s="365">
        <f t="shared" si="4"/>
        <v>6.6666666666666666E-2</v>
      </c>
      <c r="BJ17" s="365">
        <f t="shared" si="5"/>
        <v>0.73333333333333328</v>
      </c>
      <c r="BK17" s="365">
        <f t="shared" si="6"/>
        <v>0.2</v>
      </c>
      <c r="BL17" s="366">
        <f t="shared" si="7"/>
        <v>0</v>
      </c>
      <c r="BN17" s="8" t="s">
        <v>544</v>
      </c>
      <c r="BO17" s="328">
        <f>集計・資料②!CX18</f>
        <v>0</v>
      </c>
      <c r="BP17" s="286">
        <f>集計・資料②!CY18</f>
        <v>1</v>
      </c>
      <c r="BQ17" s="311">
        <f>集計・資料②!CZ18</f>
        <v>11</v>
      </c>
      <c r="BR17" s="311">
        <f>集計・資料②!DA18</f>
        <v>3</v>
      </c>
      <c r="BS17" s="311">
        <f>集計・資料②!DB18</f>
        <v>0</v>
      </c>
      <c r="BT17" s="329">
        <f t="shared" si="8"/>
        <v>15</v>
      </c>
    </row>
    <row r="18" spans="1:72">
      <c r="A18" s="462"/>
      <c r="B18" s="293"/>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463"/>
      <c r="AC18" s="700" t="s">
        <v>405</v>
      </c>
      <c r="AD18" s="729">
        <f>BH16</f>
        <v>0</v>
      </c>
      <c r="AE18" s="704">
        <f>BI16</f>
        <v>7.3170731707317069E-2</v>
      </c>
      <c r="AF18" s="704">
        <f>BJ16</f>
        <v>0.26829268292682928</v>
      </c>
      <c r="AG18" s="704">
        <f>BK16</f>
        <v>0.63414634146341464</v>
      </c>
      <c r="AH18" s="704">
        <f>BL16</f>
        <v>2.4390243902439025E-2</v>
      </c>
      <c r="AJ18" s="700" t="s">
        <v>405</v>
      </c>
      <c r="AK18" s="721">
        <f t="shared" ref="AK18:AP18" si="15">BO16</f>
        <v>0</v>
      </c>
      <c r="AL18" s="721">
        <f t="shared" si="15"/>
        <v>3</v>
      </c>
      <c r="AM18" s="721">
        <f t="shared" si="15"/>
        <v>11</v>
      </c>
      <c r="AN18" s="721">
        <f t="shared" si="15"/>
        <v>26</v>
      </c>
      <c r="AO18" s="721">
        <f t="shared" si="15"/>
        <v>1</v>
      </c>
      <c r="AP18" s="721">
        <f t="shared" si="15"/>
        <v>41</v>
      </c>
      <c r="AR18" s="930"/>
      <c r="AS18" s="930"/>
      <c r="AT18" s="930"/>
      <c r="AU18" s="930"/>
      <c r="AV18" s="930"/>
      <c r="AW18" s="930"/>
      <c r="AX18" s="930"/>
      <c r="AY18" s="930"/>
      <c r="AZ18" s="930"/>
      <c r="BA18" s="930"/>
      <c r="BB18" s="930"/>
      <c r="BC18" s="930"/>
      <c r="BG18" s="8" t="s">
        <v>538</v>
      </c>
      <c r="BH18" s="364">
        <f t="shared" si="3"/>
        <v>0.05</v>
      </c>
      <c r="BI18" s="365">
        <f t="shared" si="4"/>
        <v>0</v>
      </c>
      <c r="BJ18" s="365">
        <f t="shared" si="5"/>
        <v>0.55000000000000004</v>
      </c>
      <c r="BK18" s="365">
        <f t="shared" si="6"/>
        <v>0.3</v>
      </c>
      <c r="BL18" s="366">
        <f t="shared" si="7"/>
        <v>0.1</v>
      </c>
      <c r="BN18" s="8" t="s">
        <v>538</v>
      </c>
      <c r="BO18" s="328">
        <f>集計・資料②!CX20</f>
        <v>1</v>
      </c>
      <c r="BP18" s="286">
        <f>集計・資料②!CY20</f>
        <v>0</v>
      </c>
      <c r="BQ18" s="311">
        <f>集計・資料②!CZ20</f>
        <v>11</v>
      </c>
      <c r="BR18" s="311">
        <f>集計・資料②!DA20</f>
        <v>6</v>
      </c>
      <c r="BS18" s="311">
        <f>集計・資料②!DB20</f>
        <v>2</v>
      </c>
      <c r="BT18" s="329">
        <f t="shared" si="8"/>
        <v>20</v>
      </c>
    </row>
    <row r="19" spans="1:72">
      <c r="A19" s="462"/>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463"/>
      <c r="AC19" s="575" t="s">
        <v>406</v>
      </c>
      <c r="AD19" s="729">
        <f>BH15</f>
        <v>8.387096774193549E-2</v>
      </c>
      <c r="AE19" s="704">
        <f>BI15</f>
        <v>9.0322580645161285E-2</v>
      </c>
      <c r="AF19" s="704">
        <f>BJ15</f>
        <v>0.3032258064516129</v>
      </c>
      <c r="AG19" s="704">
        <f>BK15</f>
        <v>0.45806451612903226</v>
      </c>
      <c r="AH19" s="704">
        <f>BL15</f>
        <v>6.4516129032258063E-2</v>
      </c>
      <c r="AJ19" s="575" t="s">
        <v>406</v>
      </c>
      <c r="AK19" s="721">
        <f t="shared" ref="AK19:AP19" si="16">BO15</f>
        <v>13</v>
      </c>
      <c r="AL19" s="721">
        <f t="shared" si="16"/>
        <v>14</v>
      </c>
      <c r="AM19" s="721">
        <f t="shared" si="16"/>
        <v>47</v>
      </c>
      <c r="AN19" s="721">
        <f t="shared" si="16"/>
        <v>71</v>
      </c>
      <c r="AO19" s="721">
        <f t="shared" si="16"/>
        <v>10</v>
      </c>
      <c r="AP19" s="721">
        <f t="shared" si="16"/>
        <v>155</v>
      </c>
      <c r="AR19" s="930"/>
      <c r="AS19" s="930"/>
      <c r="AT19" s="930"/>
      <c r="AU19" s="930"/>
      <c r="AV19" s="930"/>
      <c r="AW19" s="930"/>
      <c r="AX19" s="930"/>
      <c r="AY19" s="930"/>
      <c r="AZ19" s="930"/>
      <c r="BA19" s="930"/>
      <c r="BB19" s="930"/>
      <c r="BC19" s="930"/>
      <c r="BG19" s="8" t="s">
        <v>537</v>
      </c>
      <c r="BH19" s="364">
        <f t="shared" si="3"/>
        <v>1.11731843575419E-2</v>
      </c>
      <c r="BI19" s="365">
        <f t="shared" si="4"/>
        <v>5.5865921787709494E-2</v>
      </c>
      <c r="BJ19" s="365">
        <f t="shared" si="5"/>
        <v>0.29050279329608941</v>
      </c>
      <c r="BK19" s="365">
        <f t="shared" si="6"/>
        <v>0.56424581005586594</v>
      </c>
      <c r="BL19" s="366">
        <f t="shared" si="7"/>
        <v>7.8212290502793297E-2</v>
      </c>
      <c r="BN19" s="8" t="s">
        <v>537</v>
      </c>
      <c r="BO19" s="328">
        <f>集計・資料②!CX22</f>
        <v>2</v>
      </c>
      <c r="BP19" s="286">
        <f>集計・資料②!CY22</f>
        <v>10</v>
      </c>
      <c r="BQ19" s="311">
        <f>集計・資料②!CZ22</f>
        <v>52</v>
      </c>
      <c r="BR19" s="311">
        <f>集計・資料②!DA22</f>
        <v>101</v>
      </c>
      <c r="BS19" s="311">
        <f>集計・資料②!DB22</f>
        <v>14</v>
      </c>
      <c r="BT19" s="329">
        <f t="shared" si="8"/>
        <v>179</v>
      </c>
    </row>
    <row r="20" spans="1:72">
      <c r="A20" s="462"/>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463"/>
      <c r="AC20" s="700" t="s">
        <v>407</v>
      </c>
      <c r="AD20" s="729">
        <f>BH14</f>
        <v>3.7037037037037035E-2</v>
      </c>
      <c r="AE20" s="704">
        <f>BI14</f>
        <v>0</v>
      </c>
      <c r="AF20" s="704">
        <f>BJ14</f>
        <v>0.44444444444444442</v>
      </c>
      <c r="AG20" s="704">
        <f>BK14</f>
        <v>0.40740740740740738</v>
      </c>
      <c r="AH20" s="704">
        <f>BL14</f>
        <v>0.1111111111111111</v>
      </c>
      <c r="AJ20" s="700" t="s">
        <v>407</v>
      </c>
      <c r="AK20" s="721">
        <f t="shared" ref="AK20:AP20" si="17">BO14</f>
        <v>1</v>
      </c>
      <c r="AL20" s="721">
        <f t="shared" si="17"/>
        <v>0</v>
      </c>
      <c r="AM20" s="721">
        <f t="shared" si="17"/>
        <v>12</v>
      </c>
      <c r="AN20" s="721">
        <f t="shared" si="17"/>
        <v>11</v>
      </c>
      <c r="AO20" s="721">
        <f t="shared" si="17"/>
        <v>3</v>
      </c>
      <c r="AP20" s="721">
        <f t="shared" si="17"/>
        <v>27</v>
      </c>
      <c r="AR20" s="930"/>
      <c r="AS20" s="930"/>
      <c r="AT20" s="930"/>
      <c r="AU20" s="930"/>
      <c r="AV20" s="930"/>
      <c r="AW20" s="930"/>
      <c r="AX20" s="930"/>
      <c r="AY20" s="930"/>
      <c r="AZ20" s="930"/>
      <c r="BA20" s="930"/>
      <c r="BB20" s="930"/>
      <c r="BC20" s="930"/>
      <c r="BG20" s="8" t="s">
        <v>536</v>
      </c>
      <c r="BH20" s="364">
        <f t="shared" si="3"/>
        <v>0</v>
      </c>
      <c r="BI20" s="365">
        <f t="shared" si="4"/>
        <v>4.3478260869565216E-2</v>
      </c>
      <c r="BJ20" s="365">
        <f t="shared" si="5"/>
        <v>0.39130434782608697</v>
      </c>
      <c r="BK20" s="365">
        <f t="shared" si="6"/>
        <v>0.52173913043478259</v>
      </c>
      <c r="BL20" s="366">
        <f t="shared" si="7"/>
        <v>4.3478260869565216E-2</v>
      </c>
      <c r="BN20" s="8" t="s">
        <v>536</v>
      </c>
      <c r="BO20" s="328">
        <f>集計・資料②!CX24</f>
        <v>0</v>
      </c>
      <c r="BP20" s="286">
        <f>集計・資料②!CY24</f>
        <v>1</v>
      </c>
      <c r="BQ20" s="311">
        <f>集計・資料②!CZ24</f>
        <v>9</v>
      </c>
      <c r="BR20" s="311">
        <f>集計・資料②!DA24</f>
        <v>12</v>
      </c>
      <c r="BS20" s="311">
        <f>集計・資料②!DB24</f>
        <v>1</v>
      </c>
      <c r="BT20" s="329">
        <f t="shared" si="8"/>
        <v>23</v>
      </c>
    </row>
    <row r="21" spans="1:72">
      <c r="A21" s="462"/>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463"/>
      <c r="AC21" s="575" t="s">
        <v>408</v>
      </c>
      <c r="AD21" s="729">
        <f>BH13</f>
        <v>4.4117647058823532E-2</v>
      </c>
      <c r="AE21" s="704">
        <f>BI13</f>
        <v>5.8823529411764705E-2</v>
      </c>
      <c r="AF21" s="704">
        <f>BJ13</f>
        <v>0.36029411764705882</v>
      </c>
      <c r="AG21" s="704">
        <f>BK13</f>
        <v>0.41911764705882354</v>
      </c>
      <c r="AH21" s="704">
        <f>BL13</f>
        <v>0.11764705882352941</v>
      </c>
      <c r="AJ21" s="575" t="s">
        <v>408</v>
      </c>
      <c r="AK21" s="721">
        <f t="shared" ref="AK21:AP21" si="18">BO13</f>
        <v>6</v>
      </c>
      <c r="AL21" s="721">
        <f t="shared" si="18"/>
        <v>8</v>
      </c>
      <c r="AM21" s="721">
        <f t="shared" si="18"/>
        <v>49</v>
      </c>
      <c r="AN21" s="721">
        <f t="shared" si="18"/>
        <v>57</v>
      </c>
      <c r="AO21" s="721">
        <f t="shared" si="18"/>
        <v>16</v>
      </c>
      <c r="AP21" s="721">
        <f t="shared" si="18"/>
        <v>136</v>
      </c>
      <c r="AR21" s="930"/>
      <c r="AS21" s="930"/>
      <c r="AT21" s="930"/>
      <c r="AU21" s="930"/>
      <c r="AV21" s="930"/>
      <c r="AW21" s="930"/>
      <c r="AX21" s="930"/>
      <c r="AY21" s="930"/>
      <c r="AZ21" s="930"/>
      <c r="BA21" s="930"/>
      <c r="BB21" s="930"/>
      <c r="BC21" s="930"/>
      <c r="BG21" s="8" t="s">
        <v>535</v>
      </c>
      <c r="BH21" s="364">
        <f t="shared" si="3"/>
        <v>0</v>
      </c>
      <c r="BI21" s="365">
        <f t="shared" si="4"/>
        <v>9.0909090909090912E-2</v>
      </c>
      <c r="BJ21" s="365">
        <f t="shared" si="5"/>
        <v>0.18181818181818182</v>
      </c>
      <c r="BK21" s="365">
        <f t="shared" si="6"/>
        <v>0.54545454545454541</v>
      </c>
      <c r="BL21" s="366">
        <f t="shared" si="7"/>
        <v>0.18181818181818182</v>
      </c>
      <c r="BN21" s="8" t="s">
        <v>535</v>
      </c>
      <c r="BO21" s="328">
        <f>集計・資料②!CX26</f>
        <v>0</v>
      </c>
      <c r="BP21" s="286">
        <f>集計・資料②!CY26</f>
        <v>1</v>
      </c>
      <c r="BQ21" s="311">
        <f>集計・資料②!CZ26</f>
        <v>2</v>
      </c>
      <c r="BR21" s="311">
        <f>集計・資料②!DA26</f>
        <v>6</v>
      </c>
      <c r="BS21" s="311">
        <f>集計・資料②!DB26</f>
        <v>2</v>
      </c>
      <c r="BT21" s="329">
        <f t="shared" si="8"/>
        <v>11</v>
      </c>
    </row>
    <row r="22" spans="1:72">
      <c r="A22" s="462"/>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463"/>
      <c r="AC22" s="700" t="s">
        <v>409</v>
      </c>
      <c r="AD22" s="729">
        <f>BH12</f>
        <v>2.1582733812949641E-2</v>
      </c>
      <c r="AE22" s="704">
        <f>BI12</f>
        <v>7.1942446043165464E-2</v>
      </c>
      <c r="AF22" s="704">
        <f>BJ12</f>
        <v>0.33093525179856115</v>
      </c>
      <c r="AG22" s="704">
        <f>BK12</f>
        <v>0.51798561151079137</v>
      </c>
      <c r="AH22" s="704">
        <f>BL12</f>
        <v>5.7553956834532377E-2</v>
      </c>
      <c r="AJ22" s="700" t="s">
        <v>409</v>
      </c>
      <c r="AK22" s="721">
        <f t="shared" ref="AK22:AP22" si="19">BO12</f>
        <v>3</v>
      </c>
      <c r="AL22" s="721">
        <f t="shared" si="19"/>
        <v>10</v>
      </c>
      <c r="AM22" s="721">
        <f t="shared" si="19"/>
        <v>46</v>
      </c>
      <c r="AN22" s="721">
        <f t="shared" si="19"/>
        <v>72</v>
      </c>
      <c r="AO22" s="721">
        <f t="shared" si="19"/>
        <v>8</v>
      </c>
      <c r="AP22" s="721">
        <f t="shared" si="19"/>
        <v>139</v>
      </c>
      <c r="AR22" s="930"/>
      <c r="AS22" s="930"/>
      <c r="AT22" s="930"/>
      <c r="AU22" s="930"/>
      <c r="AV22" s="930"/>
      <c r="AW22" s="930"/>
      <c r="AX22" s="930"/>
      <c r="AY22" s="930"/>
      <c r="AZ22" s="930"/>
      <c r="BA22" s="930"/>
      <c r="BB22" s="930"/>
      <c r="BC22" s="930"/>
      <c r="BG22" s="17" t="s">
        <v>545</v>
      </c>
      <c r="BH22" s="364">
        <f t="shared" si="3"/>
        <v>3.2051282051282048E-2</v>
      </c>
      <c r="BI22" s="365">
        <f t="shared" si="4"/>
        <v>7.0512820512820512E-2</v>
      </c>
      <c r="BJ22" s="365">
        <f t="shared" si="5"/>
        <v>0.34615384615384615</v>
      </c>
      <c r="BK22" s="365">
        <f t="shared" si="6"/>
        <v>0.46153846153846156</v>
      </c>
      <c r="BL22" s="366">
        <f t="shared" si="7"/>
        <v>8.9743589743589744E-2</v>
      </c>
      <c r="BN22" s="17" t="s">
        <v>545</v>
      </c>
      <c r="BO22" s="328">
        <f>集計・資料②!CX28</f>
        <v>5</v>
      </c>
      <c r="BP22" s="286">
        <f>集計・資料②!CY28</f>
        <v>11</v>
      </c>
      <c r="BQ22" s="311">
        <f>集計・資料②!CZ28</f>
        <v>54</v>
      </c>
      <c r="BR22" s="311">
        <f>集計・資料②!DA28</f>
        <v>72</v>
      </c>
      <c r="BS22" s="311">
        <f>集計・資料②!DB28</f>
        <v>14</v>
      </c>
      <c r="BT22" s="329">
        <f t="shared" si="8"/>
        <v>156</v>
      </c>
    </row>
    <row r="23" spans="1:72" ht="10.199999999999999" thickBot="1">
      <c r="A23" s="462"/>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463"/>
      <c r="AC23" s="575" t="s">
        <v>23</v>
      </c>
      <c r="AD23" s="704" t="e">
        <f>BH11</f>
        <v>#DIV/0!</v>
      </c>
      <c r="AE23" s="704" t="e">
        <f>BI11</f>
        <v>#DIV/0!</v>
      </c>
      <c r="AF23" s="704" t="e">
        <f>BJ11</f>
        <v>#DIV/0!</v>
      </c>
      <c r="AG23" s="704" t="e">
        <f>BK11</f>
        <v>#DIV/0!</v>
      </c>
      <c r="AH23" s="704" t="e">
        <f>BL11</f>
        <v>#DIV/0!</v>
      </c>
      <c r="AJ23" s="575" t="s">
        <v>23</v>
      </c>
      <c r="AK23" s="721">
        <f t="shared" ref="AK23:AP23" si="20">BO11</f>
        <v>0</v>
      </c>
      <c r="AL23" s="721">
        <f t="shared" si="20"/>
        <v>0</v>
      </c>
      <c r="AM23" s="721">
        <f t="shared" si="20"/>
        <v>0</v>
      </c>
      <c r="AN23" s="721">
        <f t="shared" si="20"/>
        <v>0</v>
      </c>
      <c r="AO23" s="721">
        <f t="shared" si="20"/>
        <v>0</v>
      </c>
      <c r="AP23" s="721">
        <f t="shared" si="20"/>
        <v>0</v>
      </c>
      <c r="AR23" s="930"/>
      <c r="AS23" s="930"/>
      <c r="AT23" s="930"/>
      <c r="AU23" s="930"/>
      <c r="AV23" s="930"/>
      <c r="AW23" s="930"/>
      <c r="AX23" s="930"/>
      <c r="AY23" s="930"/>
      <c r="AZ23" s="930"/>
      <c r="BA23" s="930"/>
      <c r="BB23" s="930"/>
      <c r="BC23" s="930"/>
      <c r="BG23" s="11" t="s">
        <v>546</v>
      </c>
      <c r="BH23" s="371">
        <f t="shared" si="3"/>
        <v>4.1474654377880185E-2</v>
      </c>
      <c r="BI23" s="372">
        <f t="shared" si="4"/>
        <v>6.9124423963133647E-2</v>
      </c>
      <c r="BJ23" s="372">
        <f t="shared" si="5"/>
        <v>0.34101382488479265</v>
      </c>
      <c r="BK23" s="372">
        <f t="shared" si="6"/>
        <v>0.45161290322580644</v>
      </c>
      <c r="BL23" s="373">
        <f t="shared" si="7"/>
        <v>9.6774193548387094E-2</v>
      </c>
      <c r="BN23" s="9" t="s">
        <v>546</v>
      </c>
      <c r="BO23" s="303">
        <f>集計・資料②!CX30</f>
        <v>9</v>
      </c>
      <c r="BP23" s="304">
        <f>集計・資料②!CY30</f>
        <v>15</v>
      </c>
      <c r="BQ23" s="308">
        <f>集計・資料②!CZ30</f>
        <v>74</v>
      </c>
      <c r="BR23" s="308">
        <f>集計・資料②!DA30</f>
        <v>98</v>
      </c>
      <c r="BS23" s="308">
        <f>集計・資料②!DB30</f>
        <v>21</v>
      </c>
      <c r="BT23" s="313">
        <f t="shared" si="8"/>
        <v>217</v>
      </c>
    </row>
    <row r="24" spans="1:72" ht="10.199999999999999" thickBot="1">
      <c r="A24" s="462"/>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463"/>
      <c r="AJ24" s="591" t="s">
        <v>554</v>
      </c>
      <c r="AK24" s="721">
        <f t="shared" ref="AK24:AP24" si="21">SUM(AK11:AK23)</f>
        <v>40</v>
      </c>
      <c r="AL24" s="721">
        <f t="shared" si="21"/>
        <v>74</v>
      </c>
      <c r="AM24" s="721">
        <f t="shared" si="21"/>
        <v>378</v>
      </c>
      <c r="AN24" s="721">
        <f t="shared" si="21"/>
        <v>535</v>
      </c>
      <c r="AO24" s="721">
        <f t="shared" si="21"/>
        <v>92</v>
      </c>
      <c r="AP24" s="721">
        <f t="shared" si="21"/>
        <v>1119</v>
      </c>
      <c r="AR24" s="930"/>
      <c r="AS24" s="930"/>
      <c r="AT24" s="930"/>
      <c r="AU24" s="930"/>
      <c r="AV24" s="930"/>
      <c r="AW24" s="930"/>
      <c r="AX24" s="930"/>
      <c r="AY24" s="930"/>
      <c r="AZ24" s="930"/>
      <c r="BA24" s="930"/>
      <c r="BB24" s="930"/>
      <c r="BC24" s="930"/>
      <c r="BN24" s="305" t="s">
        <v>554</v>
      </c>
      <c r="BO24" s="288">
        <f>+SUM(BO11:BO23)</f>
        <v>40</v>
      </c>
      <c r="BP24" s="289">
        <f>+SUM(BP11:BP23)</f>
        <v>74</v>
      </c>
      <c r="BQ24" s="309">
        <f>SUM(BQ11:BQ23)</f>
        <v>378</v>
      </c>
      <c r="BR24" s="309">
        <f>SUM(BR11:BR23)</f>
        <v>535</v>
      </c>
      <c r="BS24" s="309">
        <f>+SUM(BS11:BS23)</f>
        <v>92</v>
      </c>
      <c r="BT24" s="310">
        <f t="shared" si="8"/>
        <v>1119</v>
      </c>
    </row>
    <row r="25" spans="1:72">
      <c r="A25" s="462"/>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463"/>
      <c r="AL25" s="314"/>
      <c r="AM25" s="314"/>
      <c r="AN25" s="314"/>
      <c r="AR25" s="930"/>
      <c r="AS25" s="930"/>
      <c r="AT25" s="930"/>
      <c r="AU25" s="930"/>
      <c r="AV25" s="930"/>
      <c r="AW25" s="930"/>
      <c r="AX25" s="930"/>
      <c r="AY25" s="930"/>
      <c r="AZ25" s="930"/>
      <c r="BA25" s="930"/>
      <c r="BB25" s="930"/>
      <c r="BC25" s="930"/>
      <c r="BP25" s="314"/>
      <c r="BQ25" s="314"/>
      <c r="BR25" s="314"/>
    </row>
    <row r="26" spans="1:72">
      <c r="A26" s="462"/>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463"/>
      <c r="AC26" s="284" t="s">
        <v>304</v>
      </c>
      <c r="AJ26" s="284" t="s">
        <v>305</v>
      </c>
      <c r="AR26" s="930"/>
      <c r="AS26" s="930"/>
      <c r="AT26" s="930"/>
      <c r="AU26" s="930"/>
      <c r="AV26" s="930"/>
      <c r="AW26" s="930"/>
      <c r="AX26" s="930"/>
      <c r="AY26" s="930"/>
      <c r="AZ26" s="930"/>
      <c r="BA26" s="930"/>
      <c r="BB26" s="930"/>
      <c r="BC26" s="930"/>
      <c r="BG26" s="284" t="s">
        <v>304</v>
      </c>
      <c r="BN26" s="284" t="s">
        <v>305</v>
      </c>
    </row>
    <row r="27" spans="1:72" ht="10.199999999999999" thickBot="1">
      <c r="A27" s="462"/>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463"/>
      <c r="AR27" s="930"/>
      <c r="AS27" s="930"/>
      <c r="AT27" s="930"/>
      <c r="AU27" s="930"/>
      <c r="AV27" s="930"/>
      <c r="AW27" s="930"/>
      <c r="AX27" s="930"/>
      <c r="AY27" s="930"/>
      <c r="AZ27" s="930"/>
      <c r="BA27" s="930"/>
      <c r="BB27" s="930"/>
      <c r="BC27" s="930"/>
    </row>
    <row r="28" spans="1:72" ht="10.199999999999999" thickBot="1">
      <c r="A28" s="462"/>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463"/>
      <c r="AC28" s="577" t="s">
        <v>8</v>
      </c>
      <c r="AD28" s="593" t="s">
        <v>296</v>
      </c>
      <c r="AE28" s="593" t="s">
        <v>297</v>
      </c>
      <c r="AF28" s="593" t="s">
        <v>298</v>
      </c>
      <c r="AG28" s="593" t="s">
        <v>299</v>
      </c>
      <c r="AH28" s="591" t="s">
        <v>23</v>
      </c>
      <c r="AJ28" s="577" t="s">
        <v>8</v>
      </c>
      <c r="AK28" s="593" t="s">
        <v>296</v>
      </c>
      <c r="AL28" s="593" t="s">
        <v>297</v>
      </c>
      <c r="AM28" s="593" t="s">
        <v>298</v>
      </c>
      <c r="AN28" s="593" t="s">
        <v>299</v>
      </c>
      <c r="AO28" s="591" t="s">
        <v>23</v>
      </c>
      <c r="AP28" s="591" t="s">
        <v>554</v>
      </c>
      <c r="BG28" s="33" t="s">
        <v>8</v>
      </c>
      <c r="BH28" s="326" t="s">
        <v>296</v>
      </c>
      <c r="BI28" s="324" t="s">
        <v>297</v>
      </c>
      <c r="BJ28" s="495" t="s">
        <v>298</v>
      </c>
      <c r="BK28" s="495" t="s">
        <v>299</v>
      </c>
      <c r="BL28" s="480" t="s">
        <v>23</v>
      </c>
      <c r="BN28" s="33" t="s">
        <v>8</v>
      </c>
      <c r="BO28" s="326" t="s">
        <v>296</v>
      </c>
      <c r="BP28" s="324" t="s">
        <v>297</v>
      </c>
      <c r="BQ28" s="495" t="s">
        <v>298</v>
      </c>
      <c r="BR28" s="495" t="s">
        <v>299</v>
      </c>
      <c r="BS28" s="479" t="s">
        <v>23</v>
      </c>
      <c r="BT28" s="397" t="s">
        <v>554</v>
      </c>
    </row>
    <row r="29" spans="1:72">
      <c r="A29" s="462"/>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463"/>
      <c r="AC29" s="579" t="s">
        <v>410</v>
      </c>
      <c r="AD29" s="698">
        <f>BH34</f>
        <v>4.7846889952153108E-3</v>
      </c>
      <c r="AE29" s="698">
        <f>BI34</f>
        <v>5.2631578947368418E-2</v>
      </c>
      <c r="AF29" s="698">
        <f>BJ34</f>
        <v>0.35885167464114831</v>
      </c>
      <c r="AG29" s="698">
        <f>BK34</f>
        <v>0.46889952153110048</v>
      </c>
      <c r="AH29" s="698">
        <f>BL34</f>
        <v>0.11483253588516747</v>
      </c>
      <c r="AJ29" s="579" t="s">
        <v>410</v>
      </c>
      <c r="AK29" s="721">
        <f t="shared" ref="AK29:AP29" si="22">BO34</f>
        <v>1</v>
      </c>
      <c r="AL29" s="721">
        <f t="shared" si="22"/>
        <v>11</v>
      </c>
      <c r="AM29" s="721">
        <f t="shared" si="22"/>
        <v>75</v>
      </c>
      <c r="AN29" s="721">
        <f t="shared" si="22"/>
        <v>98</v>
      </c>
      <c r="AO29" s="721">
        <f t="shared" si="22"/>
        <v>24</v>
      </c>
      <c r="AP29" s="721">
        <f t="shared" si="22"/>
        <v>209</v>
      </c>
      <c r="BG29" s="108" t="s">
        <v>553</v>
      </c>
      <c r="BH29" s="92">
        <f t="shared" ref="BH29:BI34" si="23">+BO29/+$BT29</f>
        <v>0.5625</v>
      </c>
      <c r="BI29" s="48">
        <f t="shared" si="23"/>
        <v>6.25E-2</v>
      </c>
      <c r="BJ29" s="48">
        <f t="shared" ref="BJ29:BJ34" si="24">+BQ29/+$BT29</f>
        <v>0.1875</v>
      </c>
      <c r="BK29" s="48">
        <f t="shared" ref="BK29:BK34" si="25">+BR29/+$BT29</f>
        <v>0.125</v>
      </c>
      <c r="BL29" s="93">
        <f t="shared" ref="BL29:BL34" si="26">+BS29/+$BT29</f>
        <v>6.25E-2</v>
      </c>
      <c r="BN29" s="69" t="s">
        <v>553</v>
      </c>
      <c r="BO29" s="300">
        <f>集計・資料②!CX40</f>
        <v>9</v>
      </c>
      <c r="BP29" s="301">
        <f>集計・資料②!CY40</f>
        <v>1</v>
      </c>
      <c r="BQ29" s="301">
        <f>集計・資料②!CZ40</f>
        <v>3</v>
      </c>
      <c r="BR29" s="301">
        <f>集計・資料②!DA40</f>
        <v>2</v>
      </c>
      <c r="BS29" s="301">
        <f>集計・資料②!DB40</f>
        <v>1</v>
      </c>
      <c r="BT29" s="333">
        <f t="shared" ref="BT29:BT35" si="27">+SUM(BO29:BS29)</f>
        <v>16</v>
      </c>
    </row>
    <row r="30" spans="1:72">
      <c r="A30" s="462"/>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463"/>
      <c r="AC30" s="579" t="s">
        <v>411</v>
      </c>
      <c r="AD30" s="698">
        <f>BH33</f>
        <v>1.7587939698492462E-2</v>
      </c>
      <c r="AE30" s="698">
        <f>BI33</f>
        <v>5.7788944723618091E-2</v>
      </c>
      <c r="AF30" s="698">
        <f>BJ33</f>
        <v>0.30904522613065327</v>
      </c>
      <c r="AG30" s="698">
        <f>BK33</f>
        <v>0.51758793969849248</v>
      </c>
      <c r="AH30" s="698">
        <f>BL33</f>
        <v>9.7989949748743713E-2</v>
      </c>
      <c r="AJ30" s="579" t="s">
        <v>411</v>
      </c>
      <c r="AK30" s="721">
        <f t="shared" ref="AK30:AP30" si="28">BO33</f>
        <v>7</v>
      </c>
      <c r="AL30" s="721">
        <f t="shared" si="28"/>
        <v>23</v>
      </c>
      <c r="AM30" s="721">
        <f t="shared" si="28"/>
        <v>123</v>
      </c>
      <c r="AN30" s="721">
        <f t="shared" si="28"/>
        <v>206</v>
      </c>
      <c r="AO30" s="721">
        <f t="shared" si="28"/>
        <v>39</v>
      </c>
      <c r="AP30" s="721">
        <f t="shared" si="28"/>
        <v>398</v>
      </c>
      <c r="BG30" s="110" t="s">
        <v>427</v>
      </c>
      <c r="BH30" s="98">
        <f t="shared" si="23"/>
        <v>0.1111111111111111</v>
      </c>
      <c r="BI30" s="74">
        <f t="shared" si="23"/>
        <v>0.1111111111111111</v>
      </c>
      <c r="BJ30" s="74">
        <f t="shared" si="24"/>
        <v>0.48148148148148145</v>
      </c>
      <c r="BK30" s="74">
        <f t="shared" si="25"/>
        <v>0.29629629629629628</v>
      </c>
      <c r="BL30" s="75">
        <f t="shared" si="26"/>
        <v>0</v>
      </c>
      <c r="BN30" s="72" t="s">
        <v>427</v>
      </c>
      <c r="BO30" s="328">
        <f>集計・資料②!CX42</f>
        <v>3</v>
      </c>
      <c r="BP30" s="286">
        <f>集計・資料②!CY42</f>
        <v>3</v>
      </c>
      <c r="BQ30" s="286">
        <f>集計・資料②!CZ42</f>
        <v>13</v>
      </c>
      <c r="BR30" s="286">
        <f>集計・資料②!DA42</f>
        <v>8</v>
      </c>
      <c r="BS30" s="286">
        <f>集計・資料②!DB42</f>
        <v>0</v>
      </c>
      <c r="BT30" s="334">
        <f t="shared" si="27"/>
        <v>27</v>
      </c>
    </row>
    <row r="31" spans="1:72">
      <c r="A31" s="462"/>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463"/>
      <c r="AC31" s="579" t="s">
        <v>412</v>
      </c>
      <c r="AD31" s="698">
        <f>BH32</f>
        <v>3.896103896103896E-2</v>
      </c>
      <c r="AE31" s="698">
        <f>BI32</f>
        <v>5.7142857142857141E-2</v>
      </c>
      <c r="AF31" s="698">
        <f>BJ32</f>
        <v>0.35844155844155845</v>
      </c>
      <c r="AG31" s="698">
        <f>BK32</f>
        <v>0.47792207792207791</v>
      </c>
      <c r="AH31" s="698">
        <f>BL32</f>
        <v>6.7532467532467527E-2</v>
      </c>
      <c r="AJ31" s="579" t="s">
        <v>412</v>
      </c>
      <c r="AK31" s="721">
        <f t="shared" ref="AK31:AP31" si="29">BO32</f>
        <v>15</v>
      </c>
      <c r="AL31" s="721">
        <f t="shared" si="29"/>
        <v>22</v>
      </c>
      <c r="AM31" s="721">
        <f t="shared" si="29"/>
        <v>138</v>
      </c>
      <c r="AN31" s="721">
        <f t="shared" si="29"/>
        <v>184</v>
      </c>
      <c r="AO31" s="721">
        <f t="shared" si="29"/>
        <v>26</v>
      </c>
      <c r="AP31" s="721">
        <f t="shared" si="29"/>
        <v>385</v>
      </c>
      <c r="BG31" s="110" t="s">
        <v>428</v>
      </c>
      <c r="BH31" s="98">
        <f t="shared" si="23"/>
        <v>5.9523809523809521E-2</v>
      </c>
      <c r="BI31" s="74">
        <f t="shared" si="23"/>
        <v>0.16666666666666666</v>
      </c>
      <c r="BJ31" s="74">
        <f t="shared" si="24"/>
        <v>0.30952380952380953</v>
      </c>
      <c r="BK31" s="74">
        <f t="shared" si="25"/>
        <v>0.44047619047619047</v>
      </c>
      <c r="BL31" s="75">
        <f t="shared" si="26"/>
        <v>2.3809523809523808E-2</v>
      </c>
      <c r="BN31" s="72" t="s">
        <v>428</v>
      </c>
      <c r="BO31" s="328">
        <f>集計・資料②!CX44</f>
        <v>5</v>
      </c>
      <c r="BP31" s="286">
        <f>集計・資料②!CY44</f>
        <v>14</v>
      </c>
      <c r="BQ31" s="286">
        <f>集計・資料②!CZ44</f>
        <v>26</v>
      </c>
      <c r="BR31" s="286">
        <f>集計・資料②!DA44</f>
        <v>37</v>
      </c>
      <c r="BS31" s="286">
        <f>集計・資料②!DB44</f>
        <v>2</v>
      </c>
      <c r="BT31" s="334">
        <f t="shared" si="27"/>
        <v>84</v>
      </c>
    </row>
    <row r="32" spans="1:72">
      <c r="A32" s="462"/>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463"/>
      <c r="AC32" s="579" t="s">
        <v>413</v>
      </c>
      <c r="AD32" s="698">
        <f>BH31</f>
        <v>5.9523809523809521E-2</v>
      </c>
      <c r="AE32" s="698">
        <f>BI31</f>
        <v>0.16666666666666666</v>
      </c>
      <c r="AF32" s="698">
        <f>BJ31</f>
        <v>0.30952380952380953</v>
      </c>
      <c r="AG32" s="698">
        <f>BK31</f>
        <v>0.44047619047619047</v>
      </c>
      <c r="AH32" s="698">
        <f>BL31</f>
        <v>2.3809523809523808E-2</v>
      </c>
      <c r="AJ32" s="579" t="s">
        <v>413</v>
      </c>
      <c r="AK32" s="721">
        <f t="shared" ref="AK32:AP32" si="30">BO31</f>
        <v>5</v>
      </c>
      <c r="AL32" s="721">
        <f t="shared" si="30"/>
        <v>14</v>
      </c>
      <c r="AM32" s="721">
        <f t="shared" si="30"/>
        <v>26</v>
      </c>
      <c r="AN32" s="721">
        <f t="shared" si="30"/>
        <v>37</v>
      </c>
      <c r="AO32" s="721">
        <f t="shared" si="30"/>
        <v>2</v>
      </c>
      <c r="AP32" s="721">
        <f t="shared" si="30"/>
        <v>84</v>
      </c>
      <c r="BG32" s="110" t="s">
        <v>429</v>
      </c>
      <c r="BH32" s="98">
        <f t="shared" si="23"/>
        <v>3.896103896103896E-2</v>
      </c>
      <c r="BI32" s="74">
        <f t="shared" si="23"/>
        <v>5.7142857142857141E-2</v>
      </c>
      <c r="BJ32" s="74">
        <f t="shared" si="24"/>
        <v>0.35844155844155845</v>
      </c>
      <c r="BK32" s="74">
        <f t="shared" si="25"/>
        <v>0.47792207792207791</v>
      </c>
      <c r="BL32" s="75">
        <f t="shared" si="26"/>
        <v>6.7532467532467527E-2</v>
      </c>
      <c r="BN32" s="72" t="s">
        <v>429</v>
      </c>
      <c r="BO32" s="328">
        <f>集計・資料②!CX46</f>
        <v>15</v>
      </c>
      <c r="BP32" s="286">
        <f>集計・資料②!CY46</f>
        <v>22</v>
      </c>
      <c r="BQ32" s="286">
        <f>集計・資料②!CZ46</f>
        <v>138</v>
      </c>
      <c r="BR32" s="286">
        <f>集計・資料②!DA46</f>
        <v>184</v>
      </c>
      <c r="BS32" s="286">
        <f>集計・資料②!DB46</f>
        <v>26</v>
      </c>
      <c r="BT32" s="334">
        <f t="shared" si="27"/>
        <v>385</v>
      </c>
    </row>
    <row r="33" spans="1:72">
      <c r="A33" s="462"/>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463"/>
      <c r="AC33" s="579" t="s">
        <v>414</v>
      </c>
      <c r="AD33" s="698">
        <f>BH30</f>
        <v>0.1111111111111111</v>
      </c>
      <c r="AE33" s="698">
        <f>BI30</f>
        <v>0.1111111111111111</v>
      </c>
      <c r="AF33" s="698">
        <f>BJ30</f>
        <v>0.48148148148148145</v>
      </c>
      <c r="AG33" s="698">
        <f>BK30</f>
        <v>0.29629629629629628</v>
      </c>
      <c r="AH33" s="698">
        <f>BL30</f>
        <v>0</v>
      </c>
      <c r="AJ33" s="579" t="s">
        <v>414</v>
      </c>
      <c r="AK33" s="721">
        <f t="shared" ref="AK33:AP33" si="31">BO30</f>
        <v>3</v>
      </c>
      <c r="AL33" s="721">
        <f t="shared" si="31"/>
        <v>3</v>
      </c>
      <c r="AM33" s="721">
        <f t="shared" si="31"/>
        <v>13</v>
      </c>
      <c r="AN33" s="721">
        <f t="shared" si="31"/>
        <v>8</v>
      </c>
      <c r="AO33" s="721">
        <f t="shared" si="31"/>
        <v>0</v>
      </c>
      <c r="AP33" s="721">
        <f t="shared" si="31"/>
        <v>27</v>
      </c>
      <c r="BG33" s="110" t="s">
        <v>430</v>
      </c>
      <c r="BH33" s="98">
        <f t="shared" si="23"/>
        <v>1.7587939698492462E-2</v>
      </c>
      <c r="BI33" s="74">
        <f t="shared" si="23"/>
        <v>5.7788944723618091E-2</v>
      </c>
      <c r="BJ33" s="74">
        <f t="shared" si="24"/>
        <v>0.30904522613065327</v>
      </c>
      <c r="BK33" s="74">
        <f t="shared" si="25"/>
        <v>0.51758793969849248</v>
      </c>
      <c r="BL33" s="75">
        <f t="shared" si="26"/>
        <v>9.7989949748743713E-2</v>
      </c>
      <c r="BN33" s="72" t="s">
        <v>430</v>
      </c>
      <c r="BO33" s="328">
        <f>集計・資料②!CX48</f>
        <v>7</v>
      </c>
      <c r="BP33" s="286">
        <f>集計・資料②!CY48</f>
        <v>23</v>
      </c>
      <c r="BQ33" s="286">
        <f>集計・資料②!CZ48</f>
        <v>123</v>
      </c>
      <c r="BR33" s="286">
        <f>集計・資料②!DA48</f>
        <v>206</v>
      </c>
      <c r="BS33" s="286">
        <f>集計・資料②!DB48</f>
        <v>39</v>
      </c>
      <c r="BT33" s="334">
        <f t="shared" si="27"/>
        <v>398</v>
      </c>
    </row>
    <row r="34" spans="1:72" ht="10.199999999999999" thickBot="1">
      <c r="A34" s="462"/>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463"/>
      <c r="AC34" s="579" t="s">
        <v>415</v>
      </c>
      <c r="AD34" s="779">
        <f>BH29</f>
        <v>0.5625</v>
      </c>
      <c r="AE34" s="698">
        <f>BI29</f>
        <v>6.25E-2</v>
      </c>
      <c r="AF34" s="698">
        <f>BJ29</f>
        <v>0.1875</v>
      </c>
      <c r="AG34" s="698">
        <f>BK29</f>
        <v>0.125</v>
      </c>
      <c r="AH34" s="698">
        <f>BL29</f>
        <v>6.25E-2</v>
      </c>
      <c r="AJ34" s="579" t="s">
        <v>415</v>
      </c>
      <c r="AK34" s="721">
        <f t="shared" ref="AK34:AP34" si="32">BO29</f>
        <v>9</v>
      </c>
      <c r="AL34" s="721">
        <f t="shared" si="32"/>
        <v>1</v>
      </c>
      <c r="AM34" s="721">
        <f t="shared" si="32"/>
        <v>3</v>
      </c>
      <c r="AN34" s="721">
        <f t="shared" si="32"/>
        <v>2</v>
      </c>
      <c r="AO34" s="721">
        <f t="shared" si="32"/>
        <v>1</v>
      </c>
      <c r="AP34" s="721">
        <f t="shared" si="32"/>
        <v>16</v>
      </c>
      <c r="BG34" s="131" t="s">
        <v>431</v>
      </c>
      <c r="BH34" s="57">
        <f t="shared" si="23"/>
        <v>4.7846889952153108E-3</v>
      </c>
      <c r="BI34" s="58">
        <f t="shared" si="23"/>
        <v>5.2631578947368418E-2</v>
      </c>
      <c r="BJ34" s="58">
        <f t="shared" si="24"/>
        <v>0.35885167464114831</v>
      </c>
      <c r="BK34" s="58">
        <f t="shared" si="25"/>
        <v>0.46889952153110048</v>
      </c>
      <c r="BL34" s="59">
        <f t="shared" si="26"/>
        <v>0.11483253588516747</v>
      </c>
      <c r="BN34" s="81" t="s">
        <v>431</v>
      </c>
      <c r="BO34" s="303">
        <f>集計・資料②!CX50</f>
        <v>1</v>
      </c>
      <c r="BP34" s="304">
        <f>集計・資料②!CY50</f>
        <v>11</v>
      </c>
      <c r="BQ34" s="304">
        <f>集計・資料②!CZ50</f>
        <v>75</v>
      </c>
      <c r="BR34" s="304">
        <f>集計・資料②!DA50</f>
        <v>98</v>
      </c>
      <c r="BS34" s="304">
        <f>集計・資料②!DB50</f>
        <v>24</v>
      </c>
      <c r="BT34" s="335">
        <f t="shared" si="27"/>
        <v>209</v>
      </c>
    </row>
    <row r="35" spans="1:72" ht="10.199999999999999" thickBot="1">
      <c r="A35" s="462"/>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463"/>
      <c r="AJ35" s="591" t="s">
        <v>554</v>
      </c>
      <c r="AK35" s="721">
        <f t="shared" ref="AK35:AP35" si="33">SUM(AK29:AK34)</f>
        <v>40</v>
      </c>
      <c r="AL35" s="721">
        <f t="shared" si="33"/>
        <v>74</v>
      </c>
      <c r="AM35" s="721">
        <f t="shared" si="33"/>
        <v>378</v>
      </c>
      <c r="AN35" s="721">
        <f t="shared" si="33"/>
        <v>535</v>
      </c>
      <c r="AO35" s="721">
        <f t="shared" si="33"/>
        <v>92</v>
      </c>
      <c r="AP35" s="721">
        <f t="shared" si="33"/>
        <v>1119</v>
      </c>
      <c r="BN35" s="319" t="s">
        <v>554</v>
      </c>
      <c r="BO35" s="288">
        <f>+SUM(BO29:BO34)</f>
        <v>40</v>
      </c>
      <c r="BP35" s="318">
        <f>+SUM(BP29:BP34)</f>
        <v>74</v>
      </c>
      <c r="BQ35" s="318">
        <f>SUM(BQ29:BQ34)</f>
        <v>378</v>
      </c>
      <c r="BR35" s="318">
        <f>SUM(BR29:BR34)</f>
        <v>535</v>
      </c>
      <c r="BS35" s="318">
        <f>+SUM(BS29:BS34)</f>
        <v>92</v>
      </c>
      <c r="BT35" s="336">
        <f t="shared" si="27"/>
        <v>1119</v>
      </c>
    </row>
    <row r="36" spans="1:72">
      <c r="A36" s="462"/>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463"/>
      <c r="AL36" s="314"/>
      <c r="AM36" s="314"/>
      <c r="AN36" s="314"/>
      <c r="AQ36" s="802"/>
      <c r="BP36" s="314"/>
      <c r="BQ36" s="314"/>
      <c r="BR36" s="314"/>
    </row>
    <row r="37" spans="1:72">
      <c r="A37" s="462"/>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463"/>
      <c r="AL37" s="293"/>
      <c r="AM37" s="293"/>
      <c r="AN37" s="293"/>
      <c r="AQ37" s="803"/>
      <c r="BP37" s="293"/>
      <c r="BQ37" s="293"/>
      <c r="BR37" s="293"/>
    </row>
    <row r="38" spans="1:72">
      <c r="A38" s="462"/>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463"/>
      <c r="AL38" s="314"/>
      <c r="AM38" s="314"/>
      <c r="AN38" s="314"/>
      <c r="AQ38" s="802"/>
      <c r="BP38" s="314"/>
      <c r="BQ38" s="314"/>
      <c r="BR38" s="314"/>
    </row>
    <row r="39" spans="1:72">
      <c r="A39" s="462"/>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463"/>
      <c r="AL39" s="314"/>
      <c r="AM39" s="314"/>
      <c r="AN39" s="314"/>
      <c r="AQ39" s="803"/>
      <c r="BP39" s="314"/>
      <c r="BQ39" s="314"/>
      <c r="BR39" s="314"/>
    </row>
    <row r="40" spans="1:72">
      <c r="A40" s="462"/>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463"/>
      <c r="AQ40" s="802"/>
    </row>
    <row r="41" spans="1:72">
      <c r="A41" s="462"/>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463"/>
      <c r="AQ41" s="803"/>
    </row>
    <row r="42" spans="1:72">
      <c r="A42" s="462"/>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463"/>
      <c r="AQ42" s="802"/>
    </row>
    <row r="43" spans="1:72">
      <c r="A43" s="462"/>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463"/>
      <c r="AQ43" s="803"/>
    </row>
    <row r="44" spans="1:72">
      <c r="A44" s="462"/>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463"/>
      <c r="AQ44" s="802"/>
    </row>
    <row r="45" spans="1:72">
      <c r="A45" s="462"/>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463"/>
      <c r="AQ45" s="803"/>
    </row>
    <row r="46" spans="1:72">
      <c r="A46" s="462"/>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c r="Z46" s="293"/>
      <c r="AA46" s="463"/>
      <c r="AQ46" s="802"/>
    </row>
    <row r="47" spans="1:72">
      <c r="A47" s="462"/>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463"/>
      <c r="AQ47" s="803"/>
    </row>
    <row r="48" spans="1:72">
      <c r="A48" s="462"/>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463"/>
      <c r="AQ48" s="802"/>
    </row>
    <row r="49" spans="1:44">
      <c r="A49" s="462"/>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463"/>
      <c r="AQ49" s="803"/>
    </row>
    <row r="50" spans="1:44">
      <c r="A50" s="462"/>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463"/>
      <c r="AQ50" s="802"/>
      <c r="AR50" s="802"/>
    </row>
    <row r="51" spans="1:44">
      <c r="A51" s="462"/>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463"/>
      <c r="AQ51" s="803"/>
      <c r="AR51" s="802"/>
    </row>
    <row r="52" spans="1:44">
      <c r="A52" s="462"/>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463"/>
      <c r="AQ52" s="802"/>
      <c r="AR52" s="802"/>
    </row>
    <row r="53" spans="1:44">
      <c r="A53" s="462"/>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463"/>
      <c r="AQ53" s="803"/>
      <c r="AR53" s="802"/>
    </row>
    <row r="54" spans="1:44">
      <c r="A54" s="462"/>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463"/>
      <c r="AQ54" s="802"/>
      <c r="AR54" s="802"/>
    </row>
    <row r="55" spans="1:44">
      <c r="A55" s="462"/>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463"/>
    </row>
    <row r="56" spans="1:44">
      <c r="A56" s="462"/>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463"/>
    </row>
    <row r="57" spans="1:44">
      <c r="A57" s="462"/>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463"/>
    </row>
    <row r="58" spans="1:44">
      <c r="A58" s="462"/>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463"/>
    </row>
    <row r="59" spans="1:44">
      <c r="A59" s="462"/>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463"/>
    </row>
    <row r="60" spans="1:44">
      <c r="A60" s="464"/>
      <c r="B60" s="465"/>
      <c r="C60" s="465"/>
      <c r="D60" s="465"/>
      <c r="E60" s="465"/>
      <c r="F60" s="465"/>
      <c r="G60" s="465"/>
      <c r="H60" s="465"/>
      <c r="I60" s="465"/>
      <c r="J60" s="465"/>
      <c r="K60" s="465"/>
      <c r="L60" s="465"/>
      <c r="M60" s="465"/>
      <c r="N60" s="465"/>
      <c r="O60" s="465"/>
      <c r="P60" s="465"/>
      <c r="Q60" s="465"/>
      <c r="R60" s="465"/>
      <c r="S60" s="465"/>
      <c r="T60" s="465"/>
      <c r="U60" s="465"/>
      <c r="V60" s="465"/>
      <c r="W60" s="465"/>
      <c r="X60" s="465"/>
      <c r="Y60" s="465"/>
      <c r="Z60" s="465"/>
      <c r="AA60" s="466"/>
    </row>
  </sheetData>
  <mergeCells count="4">
    <mergeCell ref="A1:B1"/>
    <mergeCell ref="V1:AA1"/>
    <mergeCell ref="B3:M15"/>
    <mergeCell ref="AR15:BC27"/>
  </mergeCells>
  <phoneticPr fontId="4"/>
  <conditionalFormatting sqref="AD11:AD22">
    <cfRule type="top10" dxfId="17" priority="1" rank="2"/>
  </conditionalFormatting>
  <dataValidations count="1">
    <dataValidation type="list" allowBlank="1" showInputMessage="1" showErrorMessage="1" sqref="AT9:AV9" xr:uid="{00000000-0002-0000-1300-000000000000}">
      <formula1>"「1～4人」,「5～9人」,「10～29人」,「30～49人」,「50～99人」,「100人以上」"</formula1>
    </dataValidation>
  </dataValidation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57"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1000000}">
          <x14:formula1>
            <xm:f>業種リスト!$A$2:$A$14</xm:f>
          </x14:formula1>
          <xm:sqref>AT6:AV6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FC000"/>
  </sheetPr>
  <dimension ref="A1:BM60"/>
  <sheetViews>
    <sheetView showGridLines="0" view="pageBreakPreview" zoomScaleNormal="100" zoomScaleSheetLayoutView="100" workbookViewId="0">
      <selection activeCell="B3" sqref="B3:L17"/>
    </sheetView>
  </sheetViews>
  <sheetFormatPr defaultColWidth="10.33203125" defaultRowHeight="9.6"/>
  <cols>
    <col min="1" max="27" width="3.5546875" style="28" customWidth="1"/>
    <col min="28" max="28" width="1.6640625" style="28" customWidth="1"/>
    <col min="29" max="29" width="14.88671875" style="28" customWidth="1"/>
    <col min="30" max="31" width="9.88671875" style="28" customWidth="1"/>
    <col min="32" max="32" width="7.44140625" style="28" customWidth="1"/>
    <col min="33" max="33" width="1.6640625" style="28" customWidth="1"/>
    <col min="34" max="34" width="14.88671875" style="28" customWidth="1"/>
    <col min="35" max="36" width="9.88671875" style="28" customWidth="1"/>
    <col min="37" max="38" width="6.88671875" style="28" bestFit="1" customWidth="1"/>
    <col min="39" max="39" width="15.88671875" style="338" bestFit="1" customWidth="1"/>
    <col min="40" max="40" width="7.109375" style="338" bestFit="1" customWidth="1"/>
    <col min="41" max="41" width="5.44140625" style="338" bestFit="1" customWidth="1"/>
    <col min="42" max="43" width="7.109375" style="338" bestFit="1" customWidth="1"/>
    <col min="44" max="44" width="8.33203125" style="338" bestFit="1" customWidth="1"/>
    <col min="45" max="45" width="5.44140625" style="338" bestFit="1" customWidth="1"/>
    <col min="46" max="53" width="5.44140625" style="338" customWidth="1"/>
    <col min="54" max="54" width="1.6640625" style="28" customWidth="1"/>
    <col min="55" max="55" width="14.88671875" style="28" customWidth="1"/>
    <col min="56" max="56" width="7.44140625" style="28" customWidth="1"/>
    <col min="57" max="57" width="8.33203125" style="28" bestFit="1" customWidth="1"/>
    <col min="58" max="58" width="7.44140625" style="28" customWidth="1"/>
    <col min="59" max="59" width="1.6640625" style="28" customWidth="1"/>
    <col min="60" max="60" width="14.88671875" style="28" customWidth="1"/>
    <col min="61" max="61" width="7.109375" style="28" bestFit="1" customWidth="1"/>
    <col min="62" max="62" width="8.33203125" style="28" bestFit="1" customWidth="1"/>
    <col min="63" max="64" width="6.88671875" style="28" bestFit="1" customWidth="1"/>
    <col min="65" max="16384" width="10.33203125" style="28"/>
  </cols>
  <sheetData>
    <row r="1" spans="1:64" ht="21" customHeight="1" thickBot="1">
      <c r="A1" s="944">
        <v>47</v>
      </c>
      <c r="B1" s="944"/>
      <c r="C1" s="497" t="s">
        <v>150</v>
      </c>
      <c r="D1" s="497"/>
      <c r="E1" s="497"/>
      <c r="F1" s="497"/>
      <c r="G1" s="497"/>
      <c r="H1" s="497"/>
      <c r="I1" s="497"/>
      <c r="J1" s="497"/>
      <c r="K1" s="497"/>
      <c r="L1" s="497"/>
      <c r="M1" s="497"/>
      <c r="N1" s="497"/>
      <c r="O1" s="497"/>
      <c r="P1" s="497"/>
      <c r="Q1" s="497"/>
      <c r="R1" s="497"/>
      <c r="S1" s="497"/>
      <c r="T1" s="497"/>
      <c r="U1" s="497"/>
      <c r="V1" s="945" t="s">
        <v>865</v>
      </c>
      <c r="W1" s="946"/>
      <c r="X1" s="946"/>
      <c r="Y1" s="946"/>
      <c r="Z1" s="946"/>
      <c r="AA1" s="946"/>
      <c r="AC1" s="530" t="s">
        <v>963</v>
      </c>
      <c r="BC1" s="530" t="s">
        <v>391</v>
      </c>
    </row>
    <row r="3" spans="1:64" ht="10.5" customHeight="1">
      <c r="B3" s="970" t="s">
        <v>927</v>
      </c>
      <c r="C3" s="970"/>
      <c r="D3" s="970"/>
      <c r="E3" s="970"/>
      <c r="F3" s="970"/>
      <c r="G3" s="970"/>
      <c r="H3" s="970"/>
      <c r="I3" s="970"/>
      <c r="J3" s="970"/>
      <c r="K3" s="970"/>
      <c r="L3" s="970"/>
      <c r="N3" s="434"/>
      <c r="O3" s="435"/>
      <c r="P3" s="435"/>
      <c r="Q3" s="435"/>
      <c r="R3" s="435"/>
      <c r="S3" s="435"/>
      <c r="T3" s="435"/>
      <c r="U3" s="435"/>
      <c r="V3" s="435"/>
      <c r="W3" s="435"/>
      <c r="X3" s="435"/>
      <c r="Y3" s="435"/>
      <c r="Z3" s="435"/>
      <c r="AA3" s="436"/>
      <c r="AC3" s="1009" t="s">
        <v>151</v>
      </c>
      <c r="AD3" s="1009"/>
      <c r="AE3" s="1009"/>
      <c r="AF3" s="1009"/>
      <c r="AG3" s="1009"/>
      <c r="AH3" s="28" t="s">
        <v>76</v>
      </c>
      <c r="AN3" s="338" t="s">
        <v>670</v>
      </c>
      <c r="BC3" s="1009" t="s">
        <v>151</v>
      </c>
      <c r="BD3" s="1009"/>
      <c r="BE3" s="1009"/>
      <c r="BF3" s="1009"/>
      <c r="BG3" s="1009"/>
      <c r="BH3" s="28" t="s">
        <v>76</v>
      </c>
    </row>
    <row r="4" spans="1:64" ht="11.25" customHeight="1" thickBot="1">
      <c r="B4" s="970"/>
      <c r="C4" s="970"/>
      <c r="D4" s="970"/>
      <c r="E4" s="970"/>
      <c r="F4" s="970"/>
      <c r="G4" s="970"/>
      <c r="H4" s="970"/>
      <c r="I4" s="970"/>
      <c r="J4" s="970"/>
      <c r="K4" s="970"/>
      <c r="L4" s="970"/>
      <c r="N4" s="437"/>
      <c r="O4" s="89"/>
      <c r="P4" s="89"/>
      <c r="Q4" s="89"/>
      <c r="R4" s="89"/>
      <c r="S4" s="89"/>
      <c r="T4" s="89"/>
      <c r="U4" s="89"/>
      <c r="V4" s="89"/>
      <c r="W4" s="89"/>
      <c r="X4" s="89"/>
      <c r="Y4" s="89"/>
      <c r="Z4" s="89"/>
      <c r="AA4" s="438"/>
      <c r="AN4" s="338" t="str">
        <f>CONCATENATE("未就学児養育者への支援制度について、「実施している」と回答した事業所が全体で",TEXT(AD6,"0.0％"),"となった。")</f>
        <v>未就学児養育者への支援制度について、「実施している」と回答した事業所が全体で46.6%となった。</v>
      </c>
    </row>
    <row r="5" spans="1:64" ht="17.399999999999999" thickBot="1">
      <c r="B5" s="970"/>
      <c r="C5" s="970"/>
      <c r="D5" s="970"/>
      <c r="E5" s="970"/>
      <c r="F5" s="970"/>
      <c r="G5" s="970"/>
      <c r="H5" s="970"/>
      <c r="I5" s="970"/>
      <c r="J5" s="970"/>
      <c r="K5" s="970"/>
      <c r="L5" s="970"/>
      <c r="N5" s="437"/>
      <c r="O5" s="89"/>
      <c r="P5" s="89"/>
      <c r="Q5" s="89"/>
      <c r="R5" s="89"/>
      <c r="S5" s="89"/>
      <c r="T5" s="89"/>
      <c r="U5" s="89"/>
      <c r="V5" s="89"/>
      <c r="W5" s="89"/>
      <c r="X5" s="89"/>
      <c r="Y5" s="89"/>
      <c r="Z5" s="89"/>
      <c r="AA5" s="438"/>
      <c r="AC5" s="580"/>
      <c r="AD5" s="604" t="s">
        <v>306</v>
      </c>
      <c r="AE5" s="604" t="s">
        <v>329</v>
      </c>
      <c r="AF5" s="577" t="s">
        <v>397</v>
      </c>
      <c r="AH5" s="580"/>
      <c r="AI5" s="604" t="s">
        <v>306</v>
      </c>
      <c r="AJ5" s="604" t="s">
        <v>329</v>
      </c>
      <c r="AK5" s="577" t="s">
        <v>397</v>
      </c>
      <c r="AL5" s="577" t="s">
        <v>556</v>
      </c>
      <c r="AN5" s="338" t="s">
        <v>671</v>
      </c>
      <c r="AP5" s="799" t="s">
        <v>672</v>
      </c>
      <c r="AQ5" s="799" t="s">
        <v>673</v>
      </c>
      <c r="AR5" s="799" t="s">
        <v>674</v>
      </c>
      <c r="AS5" s="338" t="s">
        <v>675</v>
      </c>
      <c r="BC5" s="136"/>
      <c r="BD5" s="532" t="s">
        <v>306</v>
      </c>
      <c r="BE5" s="533" t="s">
        <v>329</v>
      </c>
      <c r="BF5" s="32" t="s">
        <v>397</v>
      </c>
      <c r="BH5" s="136"/>
      <c r="BI5" s="532" t="s">
        <v>306</v>
      </c>
      <c r="BJ5" s="533" t="s">
        <v>329</v>
      </c>
      <c r="BK5" s="45" t="s">
        <v>397</v>
      </c>
      <c r="BL5" s="105" t="s">
        <v>556</v>
      </c>
    </row>
    <row r="6" spans="1:64" ht="12" customHeight="1" thickTop="1" thickBot="1">
      <c r="B6" s="970"/>
      <c r="C6" s="970"/>
      <c r="D6" s="970"/>
      <c r="E6" s="970"/>
      <c r="F6" s="970"/>
      <c r="G6" s="970"/>
      <c r="H6" s="970"/>
      <c r="I6" s="970"/>
      <c r="J6" s="970"/>
      <c r="K6" s="970"/>
      <c r="L6" s="970"/>
      <c r="N6" s="437"/>
      <c r="O6" s="89"/>
      <c r="P6" s="89"/>
      <c r="Q6" s="89"/>
      <c r="R6" s="89"/>
      <c r="S6" s="89"/>
      <c r="T6" s="89"/>
      <c r="U6" s="89"/>
      <c r="V6" s="89"/>
      <c r="W6" s="89"/>
      <c r="X6" s="89"/>
      <c r="Y6" s="89"/>
      <c r="Z6" s="89"/>
      <c r="AA6" s="438"/>
      <c r="AC6" s="577" t="s">
        <v>556</v>
      </c>
      <c r="AD6" s="779">
        <f>BD6</f>
        <v>0.46559428060768543</v>
      </c>
      <c r="AE6" s="698">
        <f>BE6</f>
        <v>0.43342269883824841</v>
      </c>
      <c r="AF6" s="698">
        <f>BF6</f>
        <v>0.10098302055406613</v>
      </c>
      <c r="AH6" s="577" t="s">
        <v>556</v>
      </c>
      <c r="AI6" s="719">
        <f>BI6</f>
        <v>521</v>
      </c>
      <c r="AJ6" s="719">
        <f>BJ6</f>
        <v>485</v>
      </c>
      <c r="AK6" s="719">
        <f>BK6</f>
        <v>113</v>
      </c>
      <c r="AL6" s="719">
        <f>BL6</f>
        <v>1119</v>
      </c>
      <c r="AN6" s="338" t="s">
        <v>698</v>
      </c>
      <c r="AP6" s="799" t="s">
        <v>677</v>
      </c>
      <c r="AQ6" s="799" t="s">
        <v>695</v>
      </c>
      <c r="AR6" s="799"/>
      <c r="AS6" s="338" t="s">
        <v>743</v>
      </c>
      <c r="BC6" s="33" t="s">
        <v>556</v>
      </c>
      <c r="BD6" s="132">
        <f>+BI6/$BL6</f>
        <v>0.46559428060768543</v>
      </c>
      <c r="BE6" s="133">
        <f>+BJ6/$BL6</f>
        <v>0.43342269883824841</v>
      </c>
      <c r="BF6" s="135">
        <f>+BK6/$BL6</f>
        <v>0.10098302055406613</v>
      </c>
      <c r="BH6" s="33" t="s">
        <v>556</v>
      </c>
      <c r="BI6" s="547">
        <f>+集計・資料①!FD32</f>
        <v>521</v>
      </c>
      <c r="BJ6" s="534">
        <f>+集計・資料①!FL32</f>
        <v>485</v>
      </c>
      <c r="BK6" s="548">
        <f>+集計・資料①!FM32</f>
        <v>113</v>
      </c>
      <c r="BL6" s="549">
        <f>+SUM(BI6:BK6)</f>
        <v>1119</v>
      </c>
    </row>
    <row r="7" spans="1:64" ht="10.5" customHeight="1">
      <c r="B7" s="970"/>
      <c r="C7" s="970"/>
      <c r="D7" s="970"/>
      <c r="E7" s="970"/>
      <c r="F7" s="970"/>
      <c r="G7" s="970"/>
      <c r="H7" s="970"/>
      <c r="I7" s="970"/>
      <c r="J7" s="970"/>
      <c r="K7" s="970"/>
      <c r="L7" s="970"/>
      <c r="N7" s="437"/>
      <c r="O7" s="89"/>
      <c r="P7" s="89"/>
      <c r="Q7" s="89"/>
      <c r="R7" s="89"/>
      <c r="S7" s="89"/>
      <c r="T7" s="89"/>
      <c r="U7" s="89"/>
      <c r="V7" s="89"/>
      <c r="W7" s="89"/>
      <c r="X7" s="89"/>
      <c r="Y7" s="89"/>
      <c r="Z7" s="89"/>
      <c r="AA7" s="438"/>
      <c r="AK7" s="89"/>
      <c r="AL7" s="89"/>
      <c r="AN7" s="338" t="str">
        <f>CONCATENATE(AN6,AP6,AQ6,AR6,AS6)</f>
        <v>業種別では、「情報通信業」「教育・学習支援業」で、規模別では、「30人以上」の事業所において、実施率が高い。</v>
      </c>
      <c r="BK7" s="527"/>
      <c r="BL7" s="527"/>
    </row>
    <row r="8" spans="1:64" ht="10.5" customHeight="1">
      <c r="B8" s="970"/>
      <c r="C8" s="970"/>
      <c r="D8" s="970"/>
      <c r="E8" s="970"/>
      <c r="F8" s="970"/>
      <c r="G8" s="970"/>
      <c r="H8" s="970"/>
      <c r="I8" s="970"/>
      <c r="J8" s="970"/>
      <c r="K8" s="970"/>
      <c r="L8" s="970"/>
      <c r="N8" s="437"/>
      <c r="O8" s="89"/>
      <c r="P8" s="89"/>
      <c r="Q8" s="89"/>
      <c r="R8" s="89"/>
      <c r="S8" s="89"/>
      <c r="T8" s="89"/>
      <c r="U8" s="89"/>
      <c r="V8" s="89"/>
      <c r="W8" s="89"/>
      <c r="X8" s="89"/>
      <c r="Y8" s="89"/>
      <c r="Z8" s="89"/>
      <c r="AA8" s="438"/>
      <c r="AC8" s="539" t="s">
        <v>153</v>
      </c>
      <c r="AD8" s="539"/>
      <c r="AE8" s="539"/>
      <c r="AF8" s="539"/>
      <c r="AG8" s="539"/>
      <c r="AH8" s="28" t="s">
        <v>77</v>
      </c>
      <c r="AK8" s="89"/>
      <c r="AL8" s="89"/>
      <c r="AP8" s="799" t="s">
        <v>731</v>
      </c>
      <c r="AQ8" s="799" t="s">
        <v>714</v>
      </c>
      <c r="AR8" s="799" t="s">
        <v>715</v>
      </c>
      <c r="BC8" s="539" t="s">
        <v>153</v>
      </c>
      <c r="BD8" s="539"/>
      <c r="BE8" s="539"/>
      <c r="BF8" s="539"/>
      <c r="BG8" s="539"/>
      <c r="BH8" s="28" t="s">
        <v>77</v>
      </c>
      <c r="BK8" s="89"/>
      <c r="BL8" s="89"/>
    </row>
    <row r="9" spans="1:64" ht="11.25" customHeight="1" thickBot="1">
      <c r="B9" s="970"/>
      <c r="C9" s="970"/>
      <c r="D9" s="970"/>
      <c r="E9" s="970"/>
      <c r="F9" s="970"/>
      <c r="G9" s="970"/>
      <c r="H9" s="970"/>
      <c r="I9" s="970"/>
      <c r="J9" s="970"/>
      <c r="K9" s="970"/>
      <c r="L9" s="970"/>
      <c r="N9" s="437"/>
      <c r="O9" s="89"/>
      <c r="P9" s="89"/>
      <c r="Q9" s="89"/>
      <c r="R9" s="89"/>
      <c r="S9" s="89"/>
      <c r="T9" s="89"/>
      <c r="U9" s="89"/>
      <c r="V9" s="89"/>
      <c r="W9" s="89"/>
      <c r="X9" s="89"/>
      <c r="Y9" s="89"/>
      <c r="Z9" s="89"/>
      <c r="AA9" s="438"/>
      <c r="AK9" s="89"/>
      <c r="AL9" s="89"/>
      <c r="AP9" s="799"/>
      <c r="AQ9" s="799"/>
      <c r="AR9" s="799"/>
      <c r="BK9" s="528"/>
      <c r="BL9" s="528"/>
    </row>
    <row r="10" spans="1:64" ht="17.399999999999999" thickBot="1">
      <c r="B10" s="970"/>
      <c r="C10" s="970"/>
      <c r="D10" s="970"/>
      <c r="E10" s="970"/>
      <c r="F10" s="970"/>
      <c r="G10" s="970"/>
      <c r="H10" s="970"/>
      <c r="I10" s="970"/>
      <c r="J10" s="970"/>
      <c r="K10" s="970"/>
      <c r="L10" s="970"/>
      <c r="N10" s="437"/>
      <c r="O10" s="89"/>
      <c r="P10" s="89"/>
      <c r="Q10" s="89"/>
      <c r="R10" s="89"/>
      <c r="S10" s="89"/>
      <c r="T10" s="89"/>
      <c r="U10" s="89"/>
      <c r="V10" s="89"/>
      <c r="W10" s="89"/>
      <c r="X10" s="89"/>
      <c r="Y10" s="89"/>
      <c r="Z10" s="89"/>
      <c r="AA10" s="438"/>
      <c r="AC10" s="577" t="s">
        <v>548</v>
      </c>
      <c r="AD10" s="604" t="s">
        <v>306</v>
      </c>
      <c r="AE10" s="604" t="s">
        <v>329</v>
      </c>
      <c r="AF10" s="577" t="s">
        <v>397</v>
      </c>
      <c r="AH10" s="577" t="s">
        <v>548</v>
      </c>
      <c r="AI10" s="604" t="s">
        <v>306</v>
      </c>
      <c r="AJ10" s="604" t="s">
        <v>329</v>
      </c>
      <c r="AK10" s="577" t="s">
        <v>397</v>
      </c>
      <c r="AL10" s="577" t="s">
        <v>556</v>
      </c>
      <c r="BC10" s="33" t="s">
        <v>548</v>
      </c>
      <c r="BD10" s="532" t="s">
        <v>306</v>
      </c>
      <c r="BE10" s="533" t="s">
        <v>329</v>
      </c>
      <c r="BF10" s="32" t="s">
        <v>397</v>
      </c>
      <c r="BH10" s="33" t="s">
        <v>548</v>
      </c>
      <c r="BI10" s="532" t="s">
        <v>306</v>
      </c>
      <c r="BJ10" s="533" t="s">
        <v>329</v>
      </c>
      <c r="BK10" s="45" t="s">
        <v>397</v>
      </c>
      <c r="BL10" s="105" t="s">
        <v>556</v>
      </c>
    </row>
    <row r="11" spans="1:64" ht="10.5" customHeight="1">
      <c r="B11" s="970"/>
      <c r="C11" s="970"/>
      <c r="D11" s="970"/>
      <c r="E11" s="970"/>
      <c r="F11" s="970"/>
      <c r="G11" s="970"/>
      <c r="H11" s="970"/>
      <c r="I11" s="970"/>
      <c r="J11" s="970"/>
      <c r="K11" s="970"/>
      <c r="L11" s="970"/>
      <c r="N11" s="437"/>
      <c r="O11" s="89"/>
      <c r="P11" s="89"/>
      <c r="Q11" s="89"/>
      <c r="R11" s="89"/>
      <c r="S11" s="89"/>
      <c r="T11" s="89"/>
      <c r="U11" s="89"/>
      <c r="V11" s="89"/>
      <c r="W11" s="89"/>
      <c r="X11" s="89"/>
      <c r="Y11" s="89"/>
      <c r="Z11" s="89"/>
      <c r="AA11" s="438"/>
      <c r="AC11" s="575" t="s">
        <v>398</v>
      </c>
      <c r="AD11" s="707">
        <f>BD23</f>
        <v>0.42396313364055299</v>
      </c>
      <c r="AE11" s="698">
        <f>BE23</f>
        <v>0.49308755760368661</v>
      </c>
      <c r="AF11" s="698">
        <f>BF23</f>
        <v>8.294930875576037E-2</v>
      </c>
      <c r="AH11" s="575" t="s">
        <v>398</v>
      </c>
      <c r="AI11" s="719">
        <f>BI23</f>
        <v>92</v>
      </c>
      <c r="AJ11" s="719">
        <f>BJ23</f>
        <v>107</v>
      </c>
      <c r="AK11" s="719">
        <f>BK23</f>
        <v>18</v>
      </c>
      <c r="AL11" s="719">
        <f>BL23</f>
        <v>217</v>
      </c>
      <c r="AN11" s="338" t="str">
        <f>CONCATENATE(AN9,AP9,AQ9,AR9,AS9,AN10,AP10,AQ10,AR10,AS10)</f>
        <v/>
      </c>
      <c r="BC11" s="46" t="s">
        <v>555</v>
      </c>
      <c r="BD11" s="92" t="e">
        <f>+BI11/$BL11</f>
        <v>#DIV/0!</v>
      </c>
      <c r="BE11" s="543" t="e">
        <f>+BJ11/$BL11</f>
        <v>#DIV/0!</v>
      </c>
      <c r="BF11" s="93" t="e">
        <f>+BK11/$BL11</f>
        <v>#DIV/0!</v>
      </c>
      <c r="BH11" s="149" t="s">
        <v>555</v>
      </c>
      <c r="BI11" s="239">
        <f>+集計・資料①!FD6</f>
        <v>0</v>
      </c>
      <c r="BJ11" s="240">
        <f>+集計・資料①!FL6</f>
        <v>0</v>
      </c>
      <c r="BK11" s="240">
        <f>+集計・資料①!FM6</f>
        <v>0</v>
      </c>
      <c r="BL11" s="512">
        <f t="shared" ref="BL11:BL20" si="0">+SUM(BI11:BK11)</f>
        <v>0</v>
      </c>
    </row>
    <row r="12" spans="1:64" ht="10.5" customHeight="1">
      <c r="B12" s="970"/>
      <c r="C12" s="970"/>
      <c r="D12" s="970"/>
      <c r="E12" s="970"/>
      <c r="F12" s="970"/>
      <c r="G12" s="970"/>
      <c r="H12" s="970"/>
      <c r="I12" s="970"/>
      <c r="J12" s="970"/>
      <c r="K12" s="970"/>
      <c r="L12" s="970"/>
      <c r="N12" s="437"/>
      <c r="O12" s="89"/>
      <c r="P12" s="89"/>
      <c r="Q12" s="89"/>
      <c r="R12" s="89"/>
      <c r="S12" s="89"/>
      <c r="T12" s="89"/>
      <c r="U12" s="89"/>
      <c r="V12" s="89"/>
      <c r="W12" s="89"/>
      <c r="X12" s="89"/>
      <c r="Y12" s="89"/>
      <c r="Z12" s="89"/>
      <c r="AA12" s="438"/>
      <c r="AC12" s="700" t="s">
        <v>399</v>
      </c>
      <c r="AD12" s="707">
        <f>BD22</f>
        <v>0.42948717948717946</v>
      </c>
      <c r="AE12" s="698">
        <f>BE22</f>
        <v>0.47435897435897434</v>
      </c>
      <c r="AF12" s="698">
        <f>BF22</f>
        <v>9.6153846153846159E-2</v>
      </c>
      <c r="AH12" s="700" t="s">
        <v>399</v>
      </c>
      <c r="AI12" s="719">
        <f>BI22</f>
        <v>67</v>
      </c>
      <c r="AJ12" s="719">
        <f>BJ22</f>
        <v>74</v>
      </c>
      <c r="AK12" s="719">
        <f>BK22</f>
        <v>15</v>
      </c>
      <c r="AL12" s="719">
        <f>BL22</f>
        <v>156</v>
      </c>
      <c r="AN12" s="338" t="s">
        <v>738</v>
      </c>
      <c r="BC12" s="8" t="s">
        <v>542</v>
      </c>
      <c r="BD12" s="98">
        <f t="shared" ref="BD12:BD23" si="1">+BI12/$BL12</f>
        <v>0.41007194244604317</v>
      </c>
      <c r="BE12" s="544">
        <f t="shared" ref="BE12:BE23" si="2">+BJ12/$BL12</f>
        <v>0.48201438848920863</v>
      </c>
      <c r="BF12" s="75">
        <f t="shared" ref="BF12:BF23" si="3">+BK12/$BL12</f>
        <v>0.1079136690647482</v>
      </c>
      <c r="BH12" s="19" t="s">
        <v>542</v>
      </c>
      <c r="BI12" s="241">
        <f>+集計・資料①!FD8</f>
        <v>57</v>
      </c>
      <c r="BJ12" s="238">
        <f>+集計・資料①!FL8</f>
        <v>67</v>
      </c>
      <c r="BK12" s="238">
        <f>+集計・資料①!FM8</f>
        <v>15</v>
      </c>
      <c r="BL12" s="78">
        <f t="shared" si="0"/>
        <v>139</v>
      </c>
    </row>
    <row r="13" spans="1:64" ht="10.5" customHeight="1">
      <c r="B13" s="970"/>
      <c r="C13" s="970"/>
      <c r="D13" s="970"/>
      <c r="E13" s="970"/>
      <c r="F13" s="970"/>
      <c r="G13" s="970"/>
      <c r="H13" s="970"/>
      <c r="I13" s="970"/>
      <c r="J13" s="970"/>
      <c r="K13" s="970"/>
      <c r="L13" s="970"/>
      <c r="N13" s="437"/>
      <c r="O13" s="89"/>
      <c r="P13" s="89"/>
      <c r="Q13" s="89"/>
      <c r="R13" s="89"/>
      <c r="S13" s="89"/>
      <c r="T13" s="89"/>
      <c r="U13" s="89"/>
      <c r="V13" s="89"/>
      <c r="W13" s="89"/>
      <c r="X13" s="89"/>
      <c r="Y13" s="89"/>
      <c r="Z13" s="89"/>
      <c r="AA13" s="438"/>
      <c r="AC13" s="575" t="s">
        <v>400</v>
      </c>
      <c r="AD13" s="707">
        <f>BD21</f>
        <v>0.72727272727272729</v>
      </c>
      <c r="AE13" s="698">
        <f>BE21</f>
        <v>0.18181818181818182</v>
      </c>
      <c r="AF13" s="698">
        <f>BF21</f>
        <v>9.0909090909090912E-2</v>
      </c>
      <c r="AH13" s="575" t="s">
        <v>400</v>
      </c>
      <c r="AI13" s="719">
        <f>BI21</f>
        <v>8</v>
      </c>
      <c r="AJ13" s="719">
        <f>BJ21</f>
        <v>2</v>
      </c>
      <c r="AK13" s="719">
        <f>BK21</f>
        <v>1</v>
      </c>
      <c r="AL13" s="719">
        <f>BL21</f>
        <v>11</v>
      </c>
      <c r="AN13" s="338" t="s">
        <v>739</v>
      </c>
      <c r="BC13" s="8" t="s">
        <v>543</v>
      </c>
      <c r="BD13" s="98">
        <f t="shared" si="1"/>
        <v>0.53676470588235292</v>
      </c>
      <c r="BE13" s="544">
        <f t="shared" si="2"/>
        <v>0.28676470588235292</v>
      </c>
      <c r="BF13" s="75">
        <f t="shared" si="3"/>
        <v>0.17647058823529413</v>
      </c>
      <c r="BH13" s="19" t="s">
        <v>543</v>
      </c>
      <c r="BI13" s="241">
        <f>+集計・資料①!FD10</f>
        <v>73</v>
      </c>
      <c r="BJ13" s="238">
        <f>+集計・資料①!FL10</f>
        <v>39</v>
      </c>
      <c r="BK13" s="238">
        <f>+集計・資料①!FM10</f>
        <v>24</v>
      </c>
      <c r="BL13" s="78">
        <f t="shared" si="0"/>
        <v>136</v>
      </c>
    </row>
    <row r="14" spans="1:64" ht="10.5" customHeight="1">
      <c r="B14" s="970"/>
      <c r="C14" s="970"/>
      <c r="D14" s="970"/>
      <c r="E14" s="970"/>
      <c r="F14" s="970"/>
      <c r="G14" s="970"/>
      <c r="H14" s="970"/>
      <c r="I14" s="970"/>
      <c r="J14" s="970"/>
      <c r="K14" s="970"/>
      <c r="L14" s="970"/>
      <c r="N14" s="437"/>
      <c r="O14" s="89"/>
      <c r="P14" s="89"/>
      <c r="Q14" s="89"/>
      <c r="R14" s="89"/>
      <c r="S14" s="89"/>
      <c r="T14" s="89"/>
      <c r="U14" s="89"/>
      <c r="V14" s="89"/>
      <c r="W14" s="89"/>
      <c r="X14" s="89"/>
      <c r="Y14" s="89"/>
      <c r="Z14" s="89"/>
      <c r="AA14" s="438"/>
      <c r="AC14" s="700" t="s">
        <v>401</v>
      </c>
      <c r="AD14" s="707">
        <f>BD20</f>
        <v>0.60869565217391308</v>
      </c>
      <c r="AE14" s="698">
        <f>BE20</f>
        <v>0.34782608695652173</v>
      </c>
      <c r="AF14" s="698">
        <f>BF20</f>
        <v>4.3478260869565216E-2</v>
      </c>
      <c r="AH14" s="700" t="s">
        <v>401</v>
      </c>
      <c r="AI14" s="719">
        <f>BI20</f>
        <v>14</v>
      </c>
      <c r="AJ14" s="719">
        <f>BJ20</f>
        <v>8</v>
      </c>
      <c r="AK14" s="719">
        <f>BK20</f>
        <v>1</v>
      </c>
      <c r="AL14" s="719">
        <f>BL20</f>
        <v>23</v>
      </c>
      <c r="AN14" s="338" t="s">
        <v>740</v>
      </c>
      <c r="BC14" s="8" t="s">
        <v>541</v>
      </c>
      <c r="BD14" s="98">
        <f t="shared" si="1"/>
        <v>0.62962962962962965</v>
      </c>
      <c r="BE14" s="544">
        <f t="shared" si="2"/>
        <v>0.33333333333333331</v>
      </c>
      <c r="BF14" s="75">
        <f t="shared" si="3"/>
        <v>3.7037037037037035E-2</v>
      </c>
      <c r="BH14" s="19" t="s">
        <v>541</v>
      </c>
      <c r="BI14" s="241">
        <f>+集計・資料①!FD12</f>
        <v>17</v>
      </c>
      <c r="BJ14" s="238">
        <f>+集計・資料①!FL12</f>
        <v>9</v>
      </c>
      <c r="BK14" s="238">
        <f>+集計・資料①!FM12</f>
        <v>1</v>
      </c>
      <c r="BL14" s="78">
        <f t="shared" si="0"/>
        <v>27</v>
      </c>
    </row>
    <row r="15" spans="1:64" ht="10.5" customHeight="1">
      <c r="B15" s="970"/>
      <c r="C15" s="970"/>
      <c r="D15" s="970"/>
      <c r="E15" s="970"/>
      <c r="F15" s="970"/>
      <c r="G15" s="970"/>
      <c r="H15" s="970"/>
      <c r="I15" s="970"/>
      <c r="J15" s="970"/>
      <c r="K15" s="970"/>
      <c r="L15" s="970"/>
      <c r="N15" s="437"/>
      <c r="O15" s="89"/>
      <c r="P15" s="89"/>
      <c r="Q15" s="89"/>
      <c r="R15" s="89"/>
      <c r="S15" s="89"/>
      <c r="T15" s="89"/>
      <c r="U15" s="89"/>
      <c r="V15" s="89"/>
      <c r="W15" s="89"/>
      <c r="X15" s="89"/>
      <c r="Y15" s="89"/>
      <c r="Z15" s="89"/>
      <c r="AA15" s="438"/>
      <c r="AC15" s="575" t="s">
        <v>402</v>
      </c>
      <c r="AD15" s="707">
        <f>BD19</f>
        <v>0.40782122905027934</v>
      </c>
      <c r="AE15" s="698">
        <f>BE19</f>
        <v>0.4972067039106145</v>
      </c>
      <c r="AF15" s="698">
        <f>BF19</f>
        <v>9.4972067039106142E-2</v>
      </c>
      <c r="AH15" s="575" t="s">
        <v>402</v>
      </c>
      <c r="AI15" s="719">
        <f>BI19</f>
        <v>73</v>
      </c>
      <c r="AJ15" s="719">
        <f>BJ19</f>
        <v>89</v>
      </c>
      <c r="AK15" s="719">
        <f>BK19</f>
        <v>17</v>
      </c>
      <c r="AL15" s="719">
        <f>BL19</f>
        <v>179</v>
      </c>
      <c r="AN15" s="338" t="s">
        <v>741</v>
      </c>
      <c r="BC15" s="8" t="s">
        <v>540</v>
      </c>
      <c r="BD15" s="98">
        <f t="shared" si="1"/>
        <v>0.6</v>
      </c>
      <c r="BE15" s="544">
        <f t="shared" si="2"/>
        <v>0.31612903225806449</v>
      </c>
      <c r="BF15" s="75">
        <f t="shared" si="3"/>
        <v>8.387096774193549E-2</v>
      </c>
      <c r="BH15" s="19" t="s">
        <v>540</v>
      </c>
      <c r="BI15" s="241">
        <f>+集計・資料①!FD14</f>
        <v>93</v>
      </c>
      <c r="BJ15" s="238">
        <f>+集計・資料①!FL14</f>
        <v>49</v>
      </c>
      <c r="BK15" s="238">
        <f>+集計・資料①!FM14</f>
        <v>13</v>
      </c>
      <c r="BL15" s="78">
        <f t="shared" si="0"/>
        <v>155</v>
      </c>
    </row>
    <row r="16" spans="1:64" ht="10.5" customHeight="1">
      <c r="B16" s="970"/>
      <c r="C16" s="970"/>
      <c r="D16" s="970"/>
      <c r="E16" s="970"/>
      <c r="F16" s="970"/>
      <c r="G16" s="970"/>
      <c r="H16" s="970"/>
      <c r="I16" s="970"/>
      <c r="J16" s="970"/>
      <c r="K16" s="970"/>
      <c r="L16" s="970"/>
      <c r="N16" s="439"/>
      <c r="O16" s="440"/>
      <c r="P16" s="440"/>
      <c r="Q16" s="440"/>
      <c r="R16" s="440"/>
      <c r="S16" s="440"/>
      <c r="T16" s="440"/>
      <c r="U16" s="440"/>
      <c r="V16" s="440"/>
      <c r="W16" s="440"/>
      <c r="X16" s="440"/>
      <c r="Y16" s="440"/>
      <c r="Z16" s="440"/>
      <c r="AA16" s="441"/>
      <c r="AC16" s="700" t="s">
        <v>403</v>
      </c>
      <c r="AD16" s="707">
        <f>BD18</f>
        <v>0.5</v>
      </c>
      <c r="AE16" s="698">
        <f>BE18</f>
        <v>0.45</v>
      </c>
      <c r="AF16" s="698">
        <f>BF18</f>
        <v>0.05</v>
      </c>
      <c r="AH16" s="700" t="s">
        <v>403</v>
      </c>
      <c r="AI16" s="719">
        <f>BI18</f>
        <v>10</v>
      </c>
      <c r="AJ16" s="719">
        <f>BJ18</f>
        <v>9</v>
      </c>
      <c r="AK16" s="719">
        <f>BK18</f>
        <v>1</v>
      </c>
      <c r="AL16" s="719">
        <f>BL18</f>
        <v>20</v>
      </c>
      <c r="AN16" s="338" t="s">
        <v>742</v>
      </c>
      <c r="BC16" s="8" t="s">
        <v>539</v>
      </c>
      <c r="BD16" s="98">
        <f t="shared" si="1"/>
        <v>0.29268292682926828</v>
      </c>
      <c r="BE16" s="544">
        <f t="shared" si="2"/>
        <v>0.58536585365853655</v>
      </c>
      <c r="BF16" s="75">
        <f t="shared" si="3"/>
        <v>0.12195121951219512</v>
      </c>
      <c r="BH16" s="19" t="s">
        <v>539</v>
      </c>
      <c r="BI16" s="241">
        <f>+集計・資料①!FD16</f>
        <v>12</v>
      </c>
      <c r="BJ16" s="238">
        <f>+集計・資料①!FL16</f>
        <v>24</v>
      </c>
      <c r="BK16" s="238">
        <f>+集計・資料①!FM16</f>
        <v>5</v>
      </c>
      <c r="BL16" s="78">
        <f t="shared" si="0"/>
        <v>41</v>
      </c>
    </row>
    <row r="17" spans="1:65" ht="10.5" customHeight="1">
      <c r="B17" s="1010"/>
      <c r="C17" s="1010"/>
      <c r="D17" s="1010"/>
      <c r="E17" s="1010"/>
      <c r="F17" s="1010"/>
      <c r="G17" s="1010"/>
      <c r="H17" s="1010"/>
      <c r="I17" s="1010"/>
      <c r="J17" s="1010"/>
      <c r="K17" s="1010"/>
      <c r="L17" s="1010"/>
      <c r="O17" s="89"/>
      <c r="P17" s="89"/>
      <c r="Q17" s="89"/>
      <c r="R17" s="89"/>
      <c r="S17" s="89"/>
      <c r="T17" s="89"/>
      <c r="U17" s="89"/>
      <c r="V17" s="89"/>
      <c r="W17" s="89"/>
      <c r="X17" s="89"/>
      <c r="Y17" s="89"/>
      <c r="Z17" s="89"/>
      <c r="AA17" s="89"/>
      <c r="AC17" s="575" t="s">
        <v>404</v>
      </c>
      <c r="AD17" s="707">
        <f>BD17</f>
        <v>0.33333333333333331</v>
      </c>
      <c r="AE17" s="698">
        <f>BE17</f>
        <v>0.53333333333333333</v>
      </c>
      <c r="AF17" s="698">
        <f>BF17</f>
        <v>0.13333333333333333</v>
      </c>
      <c r="AH17" s="575" t="s">
        <v>404</v>
      </c>
      <c r="AI17" s="719">
        <f>BI17</f>
        <v>5</v>
      </c>
      <c r="AJ17" s="719">
        <f>BJ17</f>
        <v>8</v>
      </c>
      <c r="AK17" s="719">
        <f>BK17</f>
        <v>2</v>
      </c>
      <c r="AL17" s="719">
        <f>BL17</f>
        <v>15</v>
      </c>
      <c r="AN17" s="338" t="str">
        <f>CONCATENATE("　　勤務時間短縮　 　　",TEXT(集計・資料①!HV32,"000社"))</f>
        <v>　　勤務時間短縮　 　　399社</v>
      </c>
      <c r="BC17" s="8" t="s">
        <v>544</v>
      </c>
      <c r="BD17" s="98">
        <f t="shared" si="1"/>
        <v>0.33333333333333331</v>
      </c>
      <c r="BE17" s="544">
        <f t="shared" si="2"/>
        <v>0.53333333333333333</v>
      </c>
      <c r="BF17" s="75">
        <f t="shared" si="3"/>
        <v>0.13333333333333333</v>
      </c>
      <c r="BH17" s="19" t="s">
        <v>544</v>
      </c>
      <c r="BI17" s="241">
        <f>+集計・資料①!FD18</f>
        <v>5</v>
      </c>
      <c r="BJ17" s="238">
        <f>+集計・資料①!FL18</f>
        <v>8</v>
      </c>
      <c r="BK17" s="238">
        <f>+集計・資料①!FM18</f>
        <v>2</v>
      </c>
      <c r="BL17" s="78">
        <f t="shared" si="0"/>
        <v>15</v>
      </c>
    </row>
    <row r="18" spans="1:65" ht="10.5" customHeight="1">
      <c r="A18" s="434"/>
      <c r="B18" s="435"/>
      <c r="C18" s="435"/>
      <c r="D18" s="435"/>
      <c r="E18" s="435"/>
      <c r="F18" s="435"/>
      <c r="G18" s="435"/>
      <c r="H18" s="435"/>
      <c r="I18" s="435"/>
      <c r="J18" s="435"/>
      <c r="K18" s="435"/>
      <c r="L18" s="435"/>
      <c r="M18" s="435"/>
      <c r="N18" s="435"/>
      <c r="O18" s="435"/>
      <c r="P18" s="435"/>
      <c r="Q18" s="435"/>
      <c r="R18" s="435"/>
      <c r="S18" s="435"/>
      <c r="T18" s="435"/>
      <c r="U18" s="435"/>
      <c r="V18" s="435"/>
      <c r="W18" s="435"/>
      <c r="X18" s="435"/>
      <c r="Y18" s="435"/>
      <c r="Z18" s="435"/>
      <c r="AA18" s="436"/>
      <c r="AC18" s="700" t="s">
        <v>405</v>
      </c>
      <c r="AD18" s="707">
        <f>BD16</f>
        <v>0.29268292682926828</v>
      </c>
      <c r="AE18" s="698">
        <f>BE16</f>
        <v>0.58536585365853655</v>
      </c>
      <c r="AF18" s="698">
        <f>BF16</f>
        <v>0.12195121951219512</v>
      </c>
      <c r="AH18" s="700" t="s">
        <v>405</v>
      </c>
      <c r="AI18" s="719">
        <f>BI16</f>
        <v>12</v>
      </c>
      <c r="AJ18" s="719">
        <f>BJ16</f>
        <v>24</v>
      </c>
      <c r="AK18" s="719">
        <f>BK16</f>
        <v>5</v>
      </c>
      <c r="AL18" s="719">
        <f>BL16</f>
        <v>41</v>
      </c>
      <c r="AN18" s="338" t="str">
        <f>CONCATENATE("　　時間外制限措置　　 ",TEXT(集計・資料①!IB32,"000社"))</f>
        <v>　　時間外制限措置　　 178社</v>
      </c>
      <c r="BC18" s="8" t="s">
        <v>538</v>
      </c>
      <c r="BD18" s="98">
        <f t="shared" si="1"/>
        <v>0.5</v>
      </c>
      <c r="BE18" s="544">
        <f t="shared" si="2"/>
        <v>0.45</v>
      </c>
      <c r="BF18" s="75">
        <f t="shared" si="3"/>
        <v>0.05</v>
      </c>
      <c r="BH18" s="19" t="s">
        <v>538</v>
      </c>
      <c r="BI18" s="241">
        <f>+集計・資料①!FD20</f>
        <v>10</v>
      </c>
      <c r="BJ18" s="238">
        <f>+集計・資料①!FL20</f>
        <v>9</v>
      </c>
      <c r="BK18" s="238">
        <f>+集計・資料①!FM20</f>
        <v>1</v>
      </c>
      <c r="BL18" s="78">
        <f t="shared" si="0"/>
        <v>20</v>
      </c>
    </row>
    <row r="19" spans="1:65" ht="10.5" customHeight="1">
      <c r="A19" s="437"/>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438"/>
      <c r="AC19" s="575" t="s">
        <v>406</v>
      </c>
      <c r="AD19" s="707">
        <f>BD15</f>
        <v>0.6</v>
      </c>
      <c r="AE19" s="698">
        <f>BE15</f>
        <v>0.31612903225806449</v>
      </c>
      <c r="AF19" s="698">
        <f>BF15</f>
        <v>8.387096774193549E-2</v>
      </c>
      <c r="AH19" s="575" t="s">
        <v>406</v>
      </c>
      <c r="AI19" s="719">
        <f>BI15</f>
        <v>93</v>
      </c>
      <c r="AJ19" s="719">
        <f>BJ15</f>
        <v>49</v>
      </c>
      <c r="AK19" s="719">
        <f>BK15</f>
        <v>13</v>
      </c>
      <c r="AL19" s="719">
        <f>BL15</f>
        <v>155</v>
      </c>
      <c r="AN19" s="338" t="str">
        <f>CONCATENATE("　　看護休暇　　       ",TEXT(集計・資料①!HX32,"000社"))</f>
        <v>　　看護休暇　　       156社</v>
      </c>
      <c r="BC19" s="8" t="s">
        <v>537</v>
      </c>
      <c r="BD19" s="98">
        <f t="shared" si="1"/>
        <v>0.40782122905027934</v>
      </c>
      <c r="BE19" s="544">
        <f t="shared" si="2"/>
        <v>0.4972067039106145</v>
      </c>
      <c r="BF19" s="75">
        <f t="shared" si="3"/>
        <v>9.4972067039106142E-2</v>
      </c>
      <c r="BH19" s="19" t="s">
        <v>537</v>
      </c>
      <c r="BI19" s="241">
        <f>+集計・資料①!FD22</f>
        <v>73</v>
      </c>
      <c r="BJ19" s="238">
        <f>+集計・資料①!FL22</f>
        <v>89</v>
      </c>
      <c r="BK19" s="238">
        <f>+集計・資料①!FM22</f>
        <v>17</v>
      </c>
      <c r="BL19" s="78">
        <f t="shared" si="0"/>
        <v>179</v>
      </c>
    </row>
    <row r="20" spans="1:65" ht="10.5" customHeight="1">
      <c r="A20" s="437"/>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438"/>
      <c r="AC20" s="700" t="s">
        <v>407</v>
      </c>
      <c r="AD20" s="779">
        <f>BD14</f>
        <v>0.62962962962962965</v>
      </c>
      <c r="AE20" s="698">
        <f>BE14</f>
        <v>0.33333333333333331</v>
      </c>
      <c r="AF20" s="698">
        <f>BF14</f>
        <v>3.7037037037037035E-2</v>
      </c>
      <c r="AH20" s="700" t="s">
        <v>407</v>
      </c>
      <c r="AI20" s="719">
        <f>BI14</f>
        <v>17</v>
      </c>
      <c r="AJ20" s="719">
        <f>BJ14</f>
        <v>9</v>
      </c>
      <c r="AK20" s="719">
        <f>BK14</f>
        <v>1</v>
      </c>
      <c r="AL20" s="719">
        <f>BL14</f>
        <v>27</v>
      </c>
      <c r="BC20" s="8" t="s">
        <v>536</v>
      </c>
      <c r="BD20" s="98">
        <f t="shared" si="1"/>
        <v>0.60869565217391308</v>
      </c>
      <c r="BE20" s="544">
        <f t="shared" si="2"/>
        <v>0.34782608695652173</v>
      </c>
      <c r="BF20" s="75">
        <f t="shared" si="3"/>
        <v>4.3478260869565216E-2</v>
      </c>
      <c r="BH20" s="19" t="s">
        <v>536</v>
      </c>
      <c r="BI20" s="241">
        <f>+集計・資料①!FD24</f>
        <v>14</v>
      </c>
      <c r="BJ20" s="238">
        <f>+集計・資料①!FL24</f>
        <v>8</v>
      </c>
      <c r="BK20" s="238">
        <f>+集計・資料①!FM24</f>
        <v>1</v>
      </c>
      <c r="BL20" s="78">
        <f t="shared" si="0"/>
        <v>23</v>
      </c>
    </row>
    <row r="21" spans="1:65" ht="10.5" customHeight="1">
      <c r="A21" s="437"/>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438"/>
      <c r="AC21" s="575" t="s">
        <v>408</v>
      </c>
      <c r="AD21" s="707">
        <f>BD13</f>
        <v>0.53676470588235292</v>
      </c>
      <c r="AE21" s="698">
        <f>BE13</f>
        <v>0.28676470588235292</v>
      </c>
      <c r="AF21" s="698">
        <f>BF13</f>
        <v>0.17647058823529413</v>
      </c>
      <c r="AH21" s="575" t="s">
        <v>408</v>
      </c>
      <c r="AI21" s="719">
        <f>BI13</f>
        <v>73</v>
      </c>
      <c r="AJ21" s="719">
        <f>BJ13</f>
        <v>39</v>
      </c>
      <c r="AK21" s="719">
        <f>BK13</f>
        <v>24</v>
      </c>
      <c r="AL21" s="719">
        <f>BL13</f>
        <v>136</v>
      </c>
      <c r="AN21" s="800" t="s">
        <v>679</v>
      </c>
      <c r="AO21" s="801"/>
      <c r="AP21" s="801"/>
      <c r="AQ21" s="801"/>
      <c r="AR21" s="801"/>
      <c r="AS21" s="801"/>
      <c r="AT21" s="801"/>
      <c r="AU21" s="801"/>
      <c r="AV21" s="801"/>
      <c r="AW21" s="801"/>
      <c r="AX21" s="801"/>
      <c r="AY21" s="801"/>
      <c r="BC21" s="8" t="s">
        <v>535</v>
      </c>
      <c r="BD21" s="98">
        <f t="shared" si="1"/>
        <v>0.72727272727272729</v>
      </c>
      <c r="BE21" s="544">
        <f t="shared" si="2"/>
        <v>0.18181818181818182</v>
      </c>
      <c r="BF21" s="75">
        <f t="shared" si="3"/>
        <v>9.0909090909090912E-2</v>
      </c>
      <c r="BH21" s="19" t="s">
        <v>535</v>
      </c>
      <c r="BI21" s="241">
        <f>+集計・資料①!FD26</f>
        <v>8</v>
      </c>
      <c r="BJ21" s="238">
        <f>+集計・資料①!FL26</f>
        <v>2</v>
      </c>
      <c r="BK21" s="238">
        <f>+集計・資料①!FM26</f>
        <v>1</v>
      </c>
      <c r="BL21" s="78">
        <f>+SUM(BI21:BK21)</f>
        <v>11</v>
      </c>
    </row>
    <row r="22" spans="1:65" ht="10.5" customHeight="1">
      <c r="A22" s="437"/>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438"/>
      <c r="AC22" s="700" t="s">
        <v>409</v>
      </c>
      <c r="AD22" s="707">
        <f>BD12</f>
        <v>0.41007194244604317</v>
      </c>
      <c r="AE22" s="698">
        <f>BE12</f>
        <v>0.48201438848920863</v>
      </c>
      <c r="AF22" s="698">
        <f>BF12</f>
        <v>0.1079136690647482</v>
      </c>
      <c r="AH22" s="700" t="s">
        <v>409</v>
      </c>
      <c r="AI22" s="719">
        <f>BI12</f>
        <v>57</v>
      </c>
      <c r="AJ22" s="719">
        <f>BJ12</f>
        <v>67</v>
      </c>
      <c r="AK22" s="719">
        <f>BK12</f>
        <v>15</v>
      </c>
      <c r="AL22" s="719">
        <f>BL12</f>
        <v>139</v>
      </c>
      <c r="AN22" s="991" t="str">
        <f>CONCATENATE("　",AN4,CHAR(10),"　",AN7,CHAR(10),AN13,CHAR(10),AN14,CHAR(10),AN15,CHAR(10),AN16,CHAR(10),AN17,CHAR(10),AN18,CHAR(10),AN19)</f>
        <v>　未就学児養育者への支援制度について、「実施している」と回答した事業所が全体で46.6%となった。
　業種別では、「情報通信業」「教育・学習支援業」で、規模別では、「30人以上」の事業所において、実施率が高い。
【実施項目】～資料編より抜粋
　勤務時間短縮　フレックスタイム制
　看護休暇　時差出勤等
　※実施結果（上位3項目）
　　勤務時間短縮　 　　399社
　　時間外制限措置　　 178社
　　看護休暇　　       156社</v>
      </c>
      <c r="AO22" s="992"/>
      <c r="AP22" s="992"/>
      <c r="AQ22" s="992"/>
      <c r="AR22" s="992"/>
      <c r="AS22" s="992"/>
      <c r="AT22" s="992"/>
      <c r="AU22" s="992"/>
      <c r="AV22" s="992"/>
      <c r="AW22" s="992"/>
      <c r="AX22" s="992"/>
      <c r="AY22" s="993"/>
      <c r="BC22" s="17" t="s">
        <v>545</v>
      </c>
      <c r="BD22" s="98">
        <f t="shared" si="1"/>
        <v>0.42948717948717946</v>
      </c>
      <c r="BE22" s="544">
        <f t="shared" si="2"/>
        <v>0.47435897435897434</v>
      </c>
      <c r="BF22" s="75">
        <f t="shared" si="3"/>
        <v>9.6153846153846159E-2</v>
      </c>
      <c r="BH22" s="20" t="s">
        <v>545</v>
      </c>
      <c r="BI22" s="241">
        <f>+集計・資料①!FD28</f>
        <v>67</v>
      </c>
      <c r="BJ22" s="238">
        <f>+集計・資料①!FL28</f>
        <v>74</v>
      </c>
      <c r="BK22" s="238">
        <f>+集計・資料①!FM28</f>
        <v>15</v>
      </c>
      <c r="BL22" s="78">
        <f>+SUM(BI22:BK22)</f>
        <v>156</v>
      </c>
    </row>
    <row r="23" spans="1:65" ht="11.25" customHeight="1" thickBot="1">
      <c r="A23" s="437"/>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438"/>
      <c r="AC23" s="575" t="s">
        <v>23</v>
      </c>
      <c r="AD23" s="698" t="e">
        <f>BD11</f>
        <v>#DIV/0!</v>
      </c>
      <c r="AE23" s="698" t="e">
        <f>BE11</f>
        <v>#DIV/0!</v>
      </c>
      <c r="AF23" s="698" t="e">
        <f>BF11</f>
        <v>#DIV/0!</v>
      </c>
      <c r="AH23" s="575" t="s">
        <v>23</v>
      </c>
      <c r="AI23" s="719">
        <f>BI11</f>
        <v>0</v>
      </c>
      <c r="AJ23" s="719">
        <f>BJ11</f>
        <v>0</v>
      </c>
      <c r="AK23" s="719">
        <f>BK11</f>
        <v>0</v>
      </c>
      <c r="AL23" s="719">
        <f>BL11</f>
        <v>0</v>
      </c>
      <c r="AN23" s="994"/>
      <c r="AO23" s="995"/>
      <c r="AP23" s="995"/>
      <c r="AQ23" s="995"/>
      <c r="AR23" s="995"/>
      <c r="AS23" s="995"/>
      <c r="AT23" s="995"/>
      <c r="AU23" s="995"/>
      <c r="AV23" s="995"/>
      <c r="AW23" s="995"/>
      <c r="AX23" s="995"/>
      <c r="AY23" s="996"/>
      <c r="BC23" s="11" t="s">
        <v>546</v>
      </c>
      <c r="BD23" s="57">
        <f t="shared" si="1"/>
        <v>0.42396313364055299</v>
      </c>
      <c r="BE23" s="545">
        <f t="shared" si="2"/>
        <v>0.49308755760368661</v>
      </c>
      <c r="BF23" s="59">
        <f t="shared" si="3"/>
        <v>8.294930875576037E-2</v>
      </c>
      <c r="BH23" s="22" t="s">
        <v>546</v>
      </c>
      <c r="BI23" s="245">
        <f>+集計・資料①!FD30</f>
        <v>92</v>
      </c>
      <c r="BJ23" s="246">
        <f>+集計・資料①!FL30</f>
        <v>107</v>
      </c>
      <c r="BK23" s="246">
        <f>+集計・資料①!FM30</f>
        <v>18</v>
      </c>
      <c r="BL23" s="83">
        <f>+SUM(BI23:BK23)</f>
        <v>217</v>
      </c>
    </row>
    <row r="24" spans="1:65" ht="12" customHeight="1" thickTop="1" thickBot="1">
      <c r="A24" s="437"/>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438"/>
      <c r="AH24" s="577" t="s">
        <v>554</v>
      </c>
      <c r="AI24" s="719">
        <f>SUM(AI11:AI23)</f>
        <v>521</v>
      </c>
      <c r="AJ24" s="719">
        <f>SUM(AJ11:AJ23)</f>
        <v>485</v>
      </c>
      <c r="AK24" s="719">
        <f>SUM(AK11:AK23)</f>
        <v>113</v>
      </c>
      <c r="AL24" s="719">
        <f>SUM(AL11:AL23)</f>
        <v>1119</v>
      </c>
      <c r="AN24" s="994"/>
      <c r="AO24" s="995"/>
      <c r="AP24" s="995"/>
      <c r="AQ24" s="995"/>
      <c r="AR24" s="995"/>
      <c r="AS24" s="995"/>
      <c r="AT24" s="995"/>
      <c r="AU24" s="995"/>
      <c r="AV24" s="995"/>
      <c r="AW24" s="995"/>
      <c r="AX24" s="995"/>
      <c r="AY24" s="996"/>
      <c r="BH24" s="546" t="s">
        <v>554</v>
      </c>
      <c r="BI24" s="547">
        <f>+集計・資料①!FD32</f>
        <v>521</v>
      </c>
      <c r="BJ24" s="534">
        <f>+集計・資料①!FL32</f>
        <v>485</v>
      </c>
      <c r="BK24" s="548">
        <f>+集計・資料①!FM32</f>
        <v>113</v>
      </c>
      <c r="BL24" s="549">
        <f>+SUM(BI24:BK24)</f>
        <v>1119</v>
      </c>
    </row>
    <row r="25" spans="1:65" ht="10.5" customHeight="1">
      <c r="A25" s="437"/>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438"/>
      <c r="AK25" s="89"/>
      <c r="AL25" s="89"/>
      <c r="AN25" s="994"/>
      <c r="AO25" s="995"/>
      <c r="AP25" s="995"/>
      <c r="AQ25" s="995"/>
      <c r="AR25" s="995"/>
      <c r="AS25" s="995"/>
      <c r="AT25" s="995"/>
      <c r="AU25" s="995"/>
      <c r="AV25" s="995"/>
      <c r="AW25" s="995"/>
      <c r="AX25" s="995"/>
      <c r="AY25" s="996"/>
      <c r="BK25" s="89"/>
      <c r="BL25" s="89"/>
    </row>
    <row r="26" spans="1:65" ht="10.5" customHeight="1">
      <c r="A26" s="437"/>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438"/>
      <c r="AC26" s="550" t="s">
        <v>152</v>
      </c>
      <c r="AD26" s="541"/>
      <c r="AE26" s="541"/>
      <c r="AF26" s="541"/>
      <c r="AG26" s="541"/>
      <c r="AH26" s="542" t="s">
        <v>78</v>
      </c>
      <c r="AI26" s="542"/>
      <c r="AJ26" s="542"/>
      <c r="AK26" s="542"/>
      <c r="AL26" s="542"/>
      <c r="AN26" s="994"/>
      <c r="AO26" s="995"/>
      <c r="AP26" s="995"/>
      <c r="AQ26" s="995"/>
      <c r="AR26" s="995"/>
      <c r="AS26" s="995"/>
      <c r="AT26" s="995"/>
      <c r="AU26" s="995"/>
      <c r="AV26" s="995"/>
      <c r="AW26" s="995"/>
      <c r="AX26" s="995"/>
      <c r="AY26" s="996"/>
      <c r="BC26" s="550" t="s">
        <v>152</v>
      </c>
      <c r="BD26" s="541"/>
      <c r="BE26" s="541"/>
      <c r="BF26" s="541"/>
      <c r="BG26" s="541"/>
      <c r="BH26" s="542" t="s">
        <v>78</v>
      </c>
      <c r="BI26" s="542"/>
      <c r="BJ26" s="542"/>
      <c r="BK26" s="542"/>
      <c r="BL26" s="542"/>
      <c r="BM26" s="529"/>
    </row>
    <row r="27" spans="1:65" ht="10.5" customHeight="1">
      <c r="A27" s="437"/>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438"/>
      <c r="AC27" s="541"/>
      <c r="AD27" s="541"/>
      <c r="AE27" s="541"/>
      <c r="AF27" s="541"/>
      <c r="AG27" s="541"/>
      <c r="AH27" s="542"/>
      <c r="AI27" s="542"/>
      <c r="AJ27" s="542"/>
      <c r="AK27" s="542"/>
      <c r="AL27" s="542"/>
      <c r="AN27" s="994"/>
      <c r="AO27" s="995"/>
      <c r="AP27" s="995"/>
      <c r="AQ27" s="995"/>
      <c r="AR27" s="995"/>
      <c r="AS27" s="995"/>
      <c r="AT27" s="995"/>
      <c r="AU27" s="995"/>
      <c r="AV27" s="995"/>
      <c r="AW27" s="995"/>
      <c r="AX27" s="995"/>
      <c r="AY27" s="996"/>
      <c r="BC27" s="541"/>
      <c r="BD27" s="541"/>
      <c r="BE27" s="541"/>
      <c r="BF27" s="541"/>
      <c r="BG27" s="541"/>
      <c r="BH27" s="542"/>
      <c r="BI27" s="542"/>
      <c r="BJ27" s="542"/>
      <c r="BK27" s="542"/>
      <c r="BL27" s="542"/>
      <c r="BM27" s="89"/>
    </row>
    <row r="28" spans="1:65" ht="12.75" customHeight="1" thickBot="1">
      <c r="A28" s="437"/>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438"/>
      <c r="AN28" s="994"/>
      <c r="AO28" s="995"/>
      <c r="AP28" s="995"/>
      <c r="AQ28" s="995"/>
      <c r="AR28" s="995"/>
      <c r="AS28" s="995"/>
      <c r="AT28" s="995"/>
      <c r="AU28" s="995"/>
      <c r="AV28" s="995"/>
      <c r="AW28" s="995"/>
      <c r="AX28" s="995"/>
      <c r="AY28" s="996"/>
    </row>
    <row r="29" spans="1:65" ht="17.399999999999999" thickBot="1">
      <c r="A29" s="437"/>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438"/>
      <c r="AC29" s="577" t="s">
        <v>8</v>
      </c>
      <c r="AD29" s="604" t="s">
        <v>306</v>
      </c>
      <c r="AE29" s="604" t="s">
        <v>329</v>
      </c>
      <c r="AF29" s="577" t="s">
        <v>397</v>
      </c>
      <c r="AH29" s="577" t="s">
        <v>8</v>
      </c>
      <c r="AI29" s="604" t="s">
        <v>306</v>
      </c>
      <c r="AJ29" s="604" t="s">
        <v>329</v>
      </c>
      <c r="AK29" s="577" t="s">
        <v>397</v>
      </c>
      <c r="AL29" s="577" t="s">
        <v>556</v>
      </c>
      <c r="AN29" s="994"/>
      <c r="AO29" s="995"/>
      <c r="AP29" s="995"/>
      <c r="AQ29" s="995"/>
      <c r="AR29" s="995"/>
      <c r="AS29" s="995"/>
      <c r="AT29" s="995"/>
      <c r="AU29" s="995"/>
      <c r="AV29" s="995"/>
      <c r="AW29" s="995"/>
      <c r="AX29" s="995"/>
      <c r="AY29" s="996"/>
      <c r="BC29" s="33" t="s">
        <v>8</v>
      </c>
      <c r="BD29" s="532" t="s">
        <v>306</v>
      </c>
      <c r="BE29" s="533" t="s">
        <v>329</v>
      </c>
      <c r="BF29" s="32" t="s">
        <v>397</v>
      </c>
      <c r="BH29" s="33" t="s">
        <v>8</v>
      </c>
      <c r="BI29" s="532" t="s">
        <v>306</v>
      </c>
      <c r="BJ29" s="533" t="s">
        <v>329</v>
      </c>
      <c r="BK29" s="45" t="s">
        <v>397</v>
      </c>
      <c r="BL29" s="105" t="s">
        <v>556</v>
      </c>
    </row>
    <row r="30" spans="1:65" ht="12" customHeight="1">
      <c r="A30" s="437"/>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438"/>
      <c r="AC30" s="579" t="s">
        <v>410</v>
      </c>
      <c r="AD30" s="698">
        <f>BD35</f>
        <v>0.30622009569377989</v>
      </c>
      <c r="AE30" s="698">
        <f>BE35</f>
        <v>0.54066985645933019</v>
      </c>
      <c r="AF30" s="698">
        <f>BF35</f>
        <v>0.15311004784688995</v>
      </c>
      <c r="AH30" s="579" t="s">
        <v>410</v>
      </c>
      <c r="AI30" s="706">
        <f>BI35</f>
        <v>64</v>
      </c>
      <c r="AJ30" s="706">
        <f>BJ35</f>
        <v>113</v>
      </c>
      <c r="AK30" s="706">
        <f>BK35</f>
        <v>32</v>
      </c>
      <c r="AL30" s="706">
        <f>BL35</f>
        <v>209</v>
      </c>
      <c r="AN30" s="994"/>
      <c r="AO30" s="995"/>
      <c r="AP30" s="995"/>
      <c r="AQ30" s="995"/>
      <c r="AR30" s="995"/>
      <c r="AS30" s="995"/>
      <c r="AT30" s="995"/>
      <c r="AU30" s="995"/>
      <c r="AV30" s="995"/>
      <c r="AW30" s="995"/>
      <c r="AX30" s="995"/>
      <c r="AY30" s="996"/>
      <c r="BC30" s="69" t="s">
        <v>553</v>
      </c>
      <c r="BD30" s="92">
        <f t="shared" ref="BD30:BF35" si="4">+BI30/$BL30</f>
        <v>0.8125</v>
      </c>
      <c r="BE30" s="48">
        <f t="shared" si="4"/>
        <v>0.1875</v>
      </c>
      <c r="BF30" s="93">
        <f t="shared" si="4"/>
        <v>0</v>
      </c>
      <c r="BH30" s="69" t="s">
        <v>553</v>
      </c>
      <c r="BI30" s="535">
        <f>集計・資料①!FD40</f>
        <v>13</v>
      </c>
      <c r="BJ30" s="95">
        <f>集計・資料①!FL40</f>
        <v>3</v>
      </c>
      <c r="BK30" s="95">
        <f>集計・資料①!FM40</f>
        <v>0</v>
      </c>
      <c r="BL30" s="512">
        <f t="shared" ref="BL30:BL35" si="5">+SUM(BI30:BK30)</f>
        <v>16</v>
      </c>
    </row>
    <row r="31" spans="1:65" ht="12" customHeight="1">
      <c r="A31" s="437"/>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438"/>
      <c r="AC31" s="579" t="s">
        <v>411</v>
      </c>
      <c r="AD31" s="698">
        <f>BD34</f>
        <v>0.41959798994974873</v>
      </c>
      <c r="AE31" s="698">
        <f>BE34</f>
        <v>0.46231155778894473</v>
      </c>
      <c r="AF31" s="698">
        <f>BF34</f>
        <v>0.11809045226130653</v>
      </c>
      <c r="AH31" s="579" t="s">
        <v>411</v>
      </c>
      <c r="AI31" s="706">
        <f>BI34</f>
        <v>167</v>
      </c>
      <c r="AJ31" s="706">
        <f>BJ34</f>
        <v>184</v>
      </c>
      <c r="AK31" s="706">
        <f>BK34</f>
        <v>47</v>
      </c>
      <c r="AL31" s="706">
        <f>BL34</f>
        <v>398</v>
      </c>
      <c r="AN31" s="994"/>
      <c r="AO31" s="995"/>
      <c r="AP31" s="995"/>
      <c r="AQ31" s="995"/>
      <c r="AR31" s="995"/>
      <c r="AS31" s="995"/>
      <c r="AT31" s="995"/>
      <c r="AU31" s="995"/>
      <c r="AV31" s="995"/>
      <c r="AW31" s="995"/>
      <c r="AX31" s="995"/>
      <c r="AY31" s="996"/>
      <c r="BC31" s="72" t="s">
        <v>427</v>
      </c>
      <c r="BD31" s="98">
        <f t="shared" si="4"/>
        <v>0.88888888888888884</v>
      </c>
      <c r="BE31" s="74">
        <f t="shared" si="4"/>
        <v>0.1111111111111111</v>
      </c>
      <c r="BF31" s="75">
        <f t="shared" si="4"/>
        <v>0</v>
      </c>
      <c r="BH31" s="72" t="s">
        <v>427</v>
      </c>
      <c r="BI31" s="536">
        <f>集計・資料①!FD42</f>
        <v>24</v>
      </c>
      <c r="BJ31" s="51">
        <f>集計・資料①!FL42</f>
        <v>3</v>
      </c>
      <c r="BK31" s="51">
        <f>集計・資料①!FM42</f>
        <v>0</v>
      </c>
      <c r="BL31" s="78">
        <f t="shared" si="5"/>
        <v>27</v>
      </c>
    </row>
    <row r="32" spans="1:65" ht="12" customHeight="1">
      <c r="A32" s="437"/>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438"/>
      <c r="AC32" s="579" t="s">
        <v>412</v>
      </c>
      <c r="AD32" s="698">
        <f>BD33</f>
        <v>0.50909090909090904</v>
      </c>
      <c r="AE32" s="698">
        <f>BE33</f>
        <v>0.40779220779220782</v>
      </c>
      <c r="AF32" s="698">
        <f>BF33</f>
        <v>8.3116883116883117E-2</v>
      </c>
      <c r="AH32" s="579" t="s">
        <v>412</v>
      </c>
      <c r="AI32" s="706">
        <f>BI33</f>
        <v>196</v>
      </c>
      <c r="AJ32" s="706">
        <f>BJ33</f>
        <v>157</v>
      </c>
      <c r="AK32" s="706">
        <f>BK33</f>
        <v>32</v>
      </c>
      <c r="AL32" s="706">
        <f>BL33</f>
        <v>385</v>
      </c>
      <c r="AN32" s="994"/>
      <c r="AO32" s="995"/>
      <c r="AP32" s="995"/>
      <c r="AQ32" s="995"/>
      <c r="AR32" s="995"/>
      <c r="AS32" s="995"/>
      <c r="AT32" s="995"/>
      <c r="AU32" s="995"/>
      <c r="AV32" s="995"/>
      <c r="AW32" s="995"/>
      <c r="AX32" s="995"/>
      <c r="AY32" s="996"/>
      <c r="BC32" s="72" t="s">
        <v>428</v>
      </c>
      <c r="BD32" s="98">
        <f t="shared" si="4"/>
        <v>0.6785714285714286</v>
      </c>
      <c r="BE32" s="74">
        <f t="shared" si="4"/>
        <v>0.29761904761904762</v>
      </c>
      <c r="BF32" s="75">
        <f t="shared" si="4"/>
        <v>2.3809523809523808E-2</v>
      </c>
      <c r="BH32" s="72" t="s">
        <v>428</v>
      </c>
      <c r="BI32" s="536">
        <f>集計・資料①!FD44</f>
        <v>57</v>
      </c>
      <c r="BJ32" s="51">
        <f>集計・資料①!FL44</f>
        <v>25</v>
      </c>
      <c r="BK32" s="51">
        <f>集計・資料①!FM44</f>
        <v>2</v>
      </c>
      <c r="BL32" s="78">
        <f t="shared" si="5"/>
        <v>84</v>
      </c>
    </row>
    <row r="33" spans="1:64" ht="12" customHeight="1">
      <c r="A33" s="437"/>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438"/>
      <c r="AC33" s="579" t="s">
        <v>413</v>
      </c>
      <c r="AD33" s="779">
        <f>BD32</f>
        <v>0.6785714285714286</v>
      </c>
      <c r="AE33" s="698">
        <f>BE32</f>
        <v>0.29761904761904762</v>
      </c>
      <c r="AF33" s="698">
        <f>BF32</f>
        <v>2.3809523809523808E-2</v>
      </c>
      <c r="AH33" s="579" t="s">
        <v>413</v>
      </c>
      <c r="AI33" s="706">
        <f>BI32</f>
        <v>57</v>
      </c>
      <c r="AJ33" s="706">
        <f>BJ32</f>
        <v>25</v>
      </c>
      <c r="AK33" s="706">
        <f>BK32</f>
        <v>2</v>
      </c>
      <c r="AL33" s="706">
        <f>BL32</f>
        <v>84</v>
      </c>
      <c r="AN33" s="994"/>
      <c r="AO33" s="995"/>
      <c r="AP33" s="995"/>
      <c r="AQ33" s="995"/>
      <c r="AR33" s="995"/>
      <c r="AS33" s="995"/>
      <c r="AT33" s="995"/>
      <c r="AU33" s="995"/>
      <c r="AV33" s="995"/>
      <c r="AW33" s="995"/>
      <c r="AX33" s="995"/>
      <c r="AY33" s="996"/>
      <c r="BC33" s="72" t="s">
        <v>429</v>
      </c>
      <c r="BD33" s="98">
        <f t="shared" si="4"/>
        <v>0.50909090909090904</v>
      </c>
      <c r="BE33" s="74">
        <f t="shared" si="4"/>
        <v>0.40779220779220782</v>
      </c>
      <c r="BF33" s="75">
        <f t="shared" si="4"/>
        <v>8.3116883116883117E-2</v>
      </c>
      <c r="BH33" s="72" t="s">
        <v>429</v>
      </c>
      <c r="BI33" s="536">
        <f>集計・資料①!FD46</f>
        <v>196</v>
      </c>
      <c r="BJ33" s="51">
        <f>集計・資料①!FL46</f>
        <v>157</v>
      </c>
      <c r="BK33" s="51">
        <f>集計・資料①!FM46</f>
        <v>32</v>
      </c>
      <c r="BL33" s="78">
        <f t="shared" si="5"/>
        <v>385</v>
      </c>
    </row>
    <row r="34" spans="1:64" ht="12" customHeight="1">
      <c r="A34" s="437"/>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438"/>
      <c r="AC34" s="579" t="s">
        <v>414</v>
      </c>
      <c r="AD34" s="779">
        <f>BD31</f>
        <v>0.88888888888888884</v>
      </c>
      <c r="AE34" s="698">
        <f>BE31</f>
        <v>0.1111111111111111</v>
      </c>
      <c r="AF34" s="698">
        <f>BF31</f>
        <v>0</v>
      </c>
      <c r="AH34" s="579" t="s">
        <v>414</v>
      </c>
      <c r="AI34" s="706">
        <f>BI31</f>
        <v>24</v>
      </c>
      <c r="AJ34" s="706">
        <f>BJ31</f>
        <v>3</v>
      </c>
      <c r="AK34" s="706">
        <f>BK31</f>
        <v>0</v>
      </c>
      <c r="AL34" s="706">
        <f>BL31</f>
        <v>27</v>
      </c>
      <c r="AN34" s="997"/>
      <c r="AO34" s="998"/>
      <c r="AP34" s="998"/>
      <c r="AQ34" s="998"/>
      <c r="AR34" s="998"/>
      <c r="AS34" s="998"/>
      <c r="AT34" s="998"/>
      <c r="AU34" s="998"/>
      <c r="AV34" s="998"/>
      <c r="AW34" s="998"/>
      <c r="AX34" s="998"/>
      <c r="AY34" s="999"/>
      <c r="BC34" s="72" t="s">
        <v>430</v>
      </c>
      <c r="BD34" s="98">
        <f t="shared" si="4"/>
        <v>0.41959798994974873</v>
      </c>
      <c r="BE34" s="74">
        <f t="shared" si="4"/>
        <v>0.46231155778894473</v>
      </c>
      <c r="BF34" s="75">
        <f t="shared" si="4"/>
        <v>0.11809045226130653</v>
      </c>
      <c r="BH34" s="72" t="s">
        <v>430</v>
      </c>
      <c r="BI34" s="536">
        <f>集計・資料①!FD48</f>
        <v>167</v>
      </c>
      <c r="BJ34" s="51">
        <f>集計・資料①!FL48</f>
        <v>184</v>
      </c>
      <c r="BK34" s="51">
        <f>集計・資料①!FM48</f>
        <v>47</v>
      </c>
      <c r="BL34" s="78">
        <f t="shared" si="5"/>
        <v>398</v>
      </c>
    </row>
    <row r="35" spans="1:64" ht="10.199999999999999" thickBot="1">
      <c r="A35" s="437"/>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438"/>
      <c r="AC35" s="579" t="s">
        <v>415</v>
      </c>
      <c r="AD35" s="779">
        <f>BD30</f>
        <v>0.8125</v>
      </c>
      <c r="AE35" s="698">
        <f>BE30</f>
        <v>0.1875</v>
      </c>
      <c r="AF35" s="698">
        <f>BF30</f>
        <v>0</v>
      </c>
      <c r="AH35" s="579" t="s">
        <v>415</v>
      </c>
      <c r="AI35" s="706">
        <f>BI30</f>
        <v>13</v>
      </c>
      <c r="AJ35" s="706">
        <f>BJ30</f>
        <v>3</v>
      </c>
      <c r="AK35" s="706">
        <f>BK30</f>
        <v>0</v>
      </c>
      <c r="AL35" s="706">
        <f>BL30</f>
        <v>16</v>
      </c>
      <c r="BC35" s="79" t="s">
        <v>431</v>
      </c>
      <c r="BD35" s="57">
        <f t="shared" si="4"/>
        <v>0.30622009569377989</v>
      </c>
      <c r="BE35" s="58">
        <f t="shared" si="4"/>
        <v>0.54066985645933019</v>
      </c>
      <c r="BF35" s="59">
        <f t="shared" si="4"/>
        <v>0.15311004784688995</v>
      </c>
      <c r="BH35" s="81" t="s">
        <v>431</v>
      </c>
      <c r="BI35" s="537">
        <f>集計・資料①!FD50</f>
        <v>64</v>
      </c>
      <c r="BJ35" s="61">
        <f>集計・資料①!FL50</f>
        <v>113</v>
      </c>
      <c r="BK35" s="61">
        <f>集計・資料①!FM50</f>
        <v>32</v>
      </c>
      <c r="BL35" s="83">
        <f t="shared" si="5"/>
        <v>209</v>
      </c>
    </row>
    <row r="36" spans="1:64" ht="10.199999999999999" thickBot="1">
      <c r="A36" s="437"/>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438"/>
      <c r="AH36" s="577" t="s">
        <v>554</v>
      </c>
      <c r="AI36" s="706">
        <f>SUM(AI30:AI35)</f>
        <v>521</v>
      </c>
      <c r="AJ36" s="706">
        <f>SUM(AJ30:AJ35)</f>
        <v>485</v>
      </c>
      <c r="AK36" s="706">
        <f>SUM(AK30:AK35)</f>
        <v>113</v>
      </c>
      <c r="AL36" s="706">
        <f>SUM(AL30:AL35)</f>
        <v>1119</v>
      </c>
      <c r="AM36" s="802"/>
      <c r="BH36" s="39" t="s">
        <v>554</v>
      </c>
      <c r="BI36" s="64">
        <f>集計・資料①!FD52</f>
        <v>521</v>
      </c>
      <c r="BJ36" s="85">
        <f>集計・資料①!FL52</f>
        <v>485</v>
      </c>
      <c r="BK36" s="85">
        <f>集計・資料①!FM52</f>
        <v>113</v>
      </c>
      <c r="BL36" s="140">
        <f>+SUM(BL30:BL35)</f>
        <v>1119</v>
      </c>
    </row>
    <row r="37" spans="1:64">
      <c r="A37" s="437"/>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438"/>
      <c r="AM37" s="803"/>
    </row>
    <row r="38" spans="1:64">
      <c r="A38" s="437"/>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438"/>
      <c r="AM38" s="802"/>
    </row>
    <row r="39" spans="1:64">
      <c r="A39" s="437"/>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438"/>
      <c r="AI39" s="88"/>
      <c r="AJ39" s="88"/>
      <c r="AK39" s="88"/>
      <c r="AM39" s="803"/>
      <c r="BI39" s="88"/>
      <c r="BJ39" s="88"/>
      <c r="BK39" s="88"/>
    </row>
    <row r="40" spans="1:64">
      <c r="A40" s="437"/>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438"/>
      <c r="AI40" s="89"/>
      <c r="AJ40" s="89"/>
      <c r="AK40" s="89"/>
      <c r="AM40" s="802"/>
      <c r="BI40" s="89"/>
      <c r="BJ40" s="89"/>
      <c r="BK40" s="89"/>
    </row>
    <row r="41" spans="1:64">
      <c r="A41" s="437"/>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438"/>
      <c r="AM41" s="803"/>
    </row>
    <row r="42" spans="1:64">
      <c r="A42" s="437"/>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438"/>
      <c r="AM42" s="802"/>
    </row>
    <row r="43" spans="1:64">
      <c r="A43" s="437"/>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438"/>
      <c r="AM43" s="803"/>
    </row>
    <row r="44" spans="1:64">
      <c r="A44" s="437"/>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438"/>
      <c r="AM44" s="802"/>
    </row>
    <row r="45" spans="1:64">
      <c r="A45" s="437"/>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438"/>
      <c r="AM45" s="803"/>
    </row>
    <row r="46" spans="1:64">
      <c r="A46" s="437"/>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438"/>
      <c r="AM46" s="802"/>
    </row>
    <row r="47" spans="1:64">
      <c r="A47" s="437"/>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438"/>
      <c r="AM47" s="803"/>
    </row>
    <row r="48" spans="1:64">
      <c r="A48" s="437"/>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438"/>
      <c r="AM48" s="802"/>
    </row>
    <row r="49" spans="1:40">
      <c r="A49" s="437"/>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438"/>
      <c r="AM49" s="803"/>
    </row>
    <row r="50" spans="1:40">
      <c r="A50" s="437"/>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438"/>
      <c r="AM50" s="802"/>
      <c r="AN50" s="802"/>
    </row>
    <row r="51" spans="1:40">
      <c r="A51" s="437"/>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438"/>
      <c r="AM51" s="803"/>
      <c r="AN51" s="802"/>
    </row>
    <row r="52" spans="1:40">
      <c r="A52" s="437"/>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438"/>
      <c r="AM52" s="802"/>
      <c r="AN52" s="802"/>
    </row>
    <row r="53" spans="1:40">
      <c r="A53" s="437"/>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438"/>
      <c r="AM53" s="803"/>
      <c r="AN53" s="802"/>
    </row>
    <row r="54" spans="1:40">
      <c r="A54" s="437"/>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438"/>
      <c r="AM54" s="802"/>
      <c r="AN54" s="802"/>
    </row>
    <row r="55" spans="1:40">
      <c r="A55" s="437"/>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438"/>
    </row>
    <row r="56" spans="1:40">
      <c r="A56" s="437"/>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438"/>
    </row>
    <row r="57" spans="1:40">
      <c r="A57" s="437"/>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438"/>
    </row>
    <row r="58" spans="1:40">
      <c r="A58" s="437"/>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438"/>
    </row>
    <row r="59" spans="1:40">
      <c r="A59" s="437"/>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438"/>
    </row>
    <row r="60" spans="1:40">
      <c r="A60" s="439"/>
      <c r="B60" s="440"/>
      <c r="C60" s="440"/>
      <c r="D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1"/>
    </row>
  </sheetData>
  <mergeCells count="6">
    <mergeCell ref="AN22:AY34"/>
    <mergeCell ref="A1:B1"/>
    <mergeCell ref="V1:AA1"/>
    <mergeCell ref="BC3:BG3"/>
    <mergeCell ref="AC3:AG3"/>
    <mergeCell ref="B3:L17"/>
  </mergeCells>
  <phoneticPr fontId="10"/>
  <conditionalFormatting sqref="AD11:AD22">
    <cfRule type="top10" dxfId="16" priority="1" rank="2"/>
  </conditionalFormatting>
  <dataValidations count="1">
    <dataValidation type="list" allowBlank="1" showInputMessage="1" showErrorMessage="1" sqref="AP9:AR9" xr:uid="{00000000-0002-0000-1400-000000000000}">
      <formula1>"「1～4人」,「5～9人」,「10～29人」,「30～49人」,「50～99人」,「100人以上」"</formula1>
    </dataValidation>
  </dataValidations>
  <pageMargins left="0.75" right="0.75" top="1" bottom="1" header="0.51200000000000001" footer="0.51200000000000001"/>
  <pageSetup paperSize="9" scale="96" orientation="portrait" r:id="rId1"/>
  <headerFooter alignWithMargins="0"/>
  <colBreaks count="2" manualBreakCount="2">
    <brk id="27" max="59"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1000000}">
          <x14:formula1>
            <xm:f>業種リスト!$A$2:$A$14</xm:f>
          </x14:formula1>
          <xm:sqref>AP6:AR6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FFC000"/>
  </sheetPr>
  <dimension ref="A1:BM60"/>
  <sheetViews>
    <sheetView showGridLines="0" view="pageBreakPreview" zoomScaleNormal="100" zoomScaleSheetLayoutView="100" workbookViewId="0">
      <selection activeCell="B3" sqref="B3:L17"/>
    </sheetView>
  </sheetViews>
  <sheetFormatPr defaultColWidth="10.33203125" defaultRowHeight="9.6"/>
  <cols>
    <col min="1" max="27" width="3.5546875" style="28" customWidth="1"/>
    <col min="28" max="28" width="1.6640625" style="28" customWidth="1"/>
    <col min="29" max="29" width="14.88671875" style="28" customWidth="1"/>
    <col min="30" max="30" width="8.33203125" style="28" bestFit="1" customWidth="1"/>
    <col min="31" max="31" width="9.44140625" style="28" customWidth="1"/>
    <col min="32" max="32" width="9" style="28" customWidth="1"/>
    <col min="33" max="33" width="1.6640625" style="28" customWidth="1"/>
    <col min="34" max="34" width="14.88671875" style="28" customWidth="1"/>
    <col min="35" max="35" width="8.33203125" style="28" customWidth="1"/>
    <col min="36" max="36" width="9.109375" style="28" customWidth="1"/>
    <col min="37" max="37" width="8.88671875" style="28" customWidth="1"/>
    <col min="38" max="38" width="8.33203125" style="28" customWidth="1"/>
    <col min="39" max="39" width="15.88671875" style="338" bestFit="1" customWidth="1"/>
    <col min="40" max="40" width="7.109375" style="338" bestFit="1" customWidth="1"/>
    <col min="41" max="41" width="5.44140625" style="338" bestFit="1" customWidth="1"/>
    <col min="42" max="43" width="7.109375" style="338" bestFit="1" customWidth="1"/>
    <col min="44" max="44" width="8.33203125" style="338" bestFit="1" customWidth="1"/>
    <col min="45" max="45" width="5.44140625" style="338" bestFit="1" customWidth="1"/>
    <col min="46" max="53" width="5.44140625" style="338" customWidth="1"/>
    <col min="54" max="54" width="1.6640625" style="28" customWidth="1"/>
    <col min="55" max="55" width="14.88671875" style="28" customWidth="1"/>
    <col min="56" max="56" width="7.44140625" style="28" customWidth="1"/>
    <col min="57" max="57" width="8.33203125" style="28" bestFit="1" customWidth="1"/>
    <col min="58" max="58" width="7.44140625" style="28" customWidth="1"/>
    <col min="59" max="59" width="1.6640625" style="28" customWidth="1"/>
    <col min="60" max="60" width="14.88671875" style="28" customWidth="1"/>
    <col min="61" max="61" width="7.109375" style="28" bestFit="1" customWidth="1"/>
    <col min="62" max="62" width="8.33203125" style="28" bestFit="1" customWidth="1"/>
    <col min="63" max="64" width="6.88671875" style="28" bestFit="1" customWidth="1"/>
    <col min="65" max="16384" width="10.33203125" style="28"/>
  </cols>
  <sheetData>
    <row r="1" spans="1:64" ht="21" customHeight="1" thickBot="1">
      <c r="A1" s="944">
        <v>48</v>
      </c>
      <c r="B1" s="944"/>
      <c r="C1" s="497" t="s">
        <v>99</v>
      </c>
      <c r="D1" s="497"/>
      <c r="E1" s="497"/>
      <c r="F1" s="497"/>
      <c r="G1" s="497"/>
      <c r="H1" s="497"/>
      <c r="I1" s="497"/>
      <c r="J1" s="497"/>
      <c r="K1" s="497"/>
      <c r="L1" s="497"/>
      <c r="M1" s="497"/>
      <c r="N1" s="497"/>
      <c r="O1" s="497"/>
      <c r="P1" s="497"/>
      <c r="Q1" s="497"/>
      <c r="R1" s="497"/>
      <c r="S1" s="497"/>
      <c r="T1" s="497"/>
      <c r="U1" s="497"/>
      <c r="V1" s="945" t="s">
        <v>866</v>
      </c>
      <c r="W1" s="946"/>
      <c r="X1" s="946"/>
      <c r="Y1" s="946"/>
      <c r="Z1" s="946"/>
      <c r="AA1" s="946"/>
      <c r="AC1" s="530" t="s">
        <v>964</v>
      </c>
      <c r="BC1" s="530" t="s">
        <v>100</v>
      </c>
    </row>
    <row r="3" spans="1:64" ht="10.5" customHeight="1">
      <c r="B3" s="970" t="s">
        <v>928</v>
      </c>
      <c r="C3" s="970"/>
      <c r="D3" s="970"/>
      <c r="E3" s="970"/>
      <c r="F3" s="970"/>
      <c r="G3" s="970"/>
      <c r="H3" s="970"/>
      <c r="I3" s="970"/>
      <c r="J3" s="970"/>
      <c r="K3" s="970"/>
      <c r="L3" s="970"/>
      <c r="N3" s="434"/>
      <c r="O3" s="435"/>
      <c r="P3" s="435"/>
      <c r="Q3" s="435"/>
      <c r="R3" s="435"/>
      <c r="S3" s="435"/>
      <c r="T3" s="435"/>
      <c r="U3" s="435"/>
      <c r="V3" s="435"/>
      <c r="W3" s="435"/>
      <c r="X3" s="435"/>
      <c r="Y3" s="435"/>
      <c r="Z3" s="435"/>
      <c r="AA3" s="436"/>
      <c r="AC3" s="1009" t="s">
        <v>154</v>
      </c>
      <c r="AD3" s="1009"/>
      <c r="AE3" s="1009"/>
      <c r="AF3" s="1009"/>
      <c r="AG3" s="1009"/>
      <c r="AH3" s="28" t="s">
        <v>79</v>
      </c>
      <c r="AN3" s="338" t="s">
        <v>670</v>
      </c>
      <c r="BC3" s="1009" t="s">
        <v>154</v>
      </c>
      <c r="BD3" s="1009"/>
      <c r="BE3" s="1009"/>
      <c r="BF3" s="1009"/>
      <c r="BG3" s="1009"/>
      <c r="BH3" s="28" t="s">
        <v>79</v>
      </c>
    </row>
    <row r="4" spans="1:64" ht="11.25" customHeight="1" thickBot="1">
      <c r="B4" s="970"/>
      <c r="C4" s="970"/>
      <c r="D4" s="970"/>
      <c r="E4" s="970"/>
      <c r="F4" s="970"/>
      <c r="G4" s="970"/>
      <c r="H4" s="970"/>
      <c r="I4" s="970"/>
      <c r="J4" s="970"/>
      <c r="K4" s="970"/>
      <c r="L4" s="970"/>
      <c r="N4" s="437"/>
      <c r="O4" s="89"/>
      <c r="P4" s="89"/>
      <c r="Q4" s="89"/>
      <c r="R4" s="89"/>
      <c r="S4" s="89"/>
      <c r="T4" s="89"/>
      <c r="U4" s="89"/>
      <c r="V4" s="89"/>
      <c r="W4" s="89"/>
      <c r="X4" s="89"/>
      <c r="Y4" s="89"/>
      <c r="Z4" s="89"/>
      <c r="AA4" s="438"/>
      <c r="AN4" s="338" t="str">
        <f>CONCATENATE("介護休業制度以外の支援制度について、「実施している」と回答した事業所が全体で",TEXT(AD6,"0.0％"),"となった。")</f>
        <v>介護休業制度以外の支援制度について、「実施している」と回答した事業所が全体で42.7%となった。</v>
      </c>
    </row>
    <row r="5" spans="1:64" ht="17.399999999999999" thickBot="1">
      <c r="B5" s="970"/>
      <c r="C5" s="970"/>
      <c r="D5" s="970"/>
      <c r="E5" s="970"/>
      <c r="F5" s="970"/>
      <c r="G5" s="970"/>
      <c r="H5" s="970"/>
      <c r="I5" s="970"/>
      <c r="J5" s="970"/>
      <c r="K5" s="970"/>
      <c r="L5" s="970"/>
      <c r="N5" s="437"/>
      <c r="O5" s="89"/>
      <c r="P5" s="89"/>
      <c r="Q5" s="89"/>
      <c r="R5" s="89"/>
      <c r="S5" s="89"/>
      <c r="T5" s="89"/>
      <c r="U5" s="89"/>
      <c r="V5" s="89"/>
      <c r="W5" s="89"/>
      <c r="X5" s="89"/>
      <c r="Y5" s="89"/>
      <c r="Z5" s="89"/>
      <c r="AA5" s="438"/>
      <c r="AC5" s="580"/>
      <c r="AD5" s="604" t="s">
        <v>306</v>
      </c>
      <c r="AE5" s="604" t="s">
        <v>329</v>
      </c>
      <c r="AF5" s="577" t="s">
        <v>397</v>
      </c>
      <c r="AH5" s="580"/>
      <c r="AI5" s="604" t="s">
        <v>306</v>
      </c>
      <c r="AJ5" s="604" t="s">
        <v>329</v>
      </c>
      <c r="AK5" s="577" t="s">
        <v>397</v>
      </c>
      <c r="AL5" s="577" t="s">
        <v>556</v>
      </c>
      <c r="AN5" s="338" t="s">
        <v>671</v>
      </c>
      <c r="AP5" s="799" t="s">
        <v>672</v>
      </c>
      <c r="AQ5" s="799" t="s">
        <v>673</v>
      </c>
      <c r="AR5" s="799" t="s">
        <v>674</v>
      </c>
      <c r="AS5" s="338" t="s">
        <v>675</v>
      </c>
      <c r="BC5" s="136"/>
      <c r="BD5" s="532" t="s">
        <v>306</v>
      </c>
      <c r="BE5" s="533" t="s">
        <v>329</v>
      </c>
      <c r="BF5" s="32" t="s">
        <v>397</v>
      </c>
      <c r="BH5" s="136"/>
      <c r="BI5" s="532" t="s">
        <v>306</v>
      </c>
      <c r="BJ5" s="533" t="s">
        <v>329</v>
      </c>
      <c r="BK5" s="45" t="s">
        <v>397</v>
      </c>
      <c r="BL5" s="105" t="s">
        <v>556</v>
      </c>
    </row>
    <row r="6" spans="1:64" ht="11.25" customHeight="1" thickBot="1">
      <c r="B6" s="970"/>
      <c r="C6" s="970"/>
      <c r="D6" s="970"/>
      <c r="E6" s="970"/>
      <c r="F6" s="970"/>
      <c r="G6" s="970"/>
      <c r="H6" s="970"/>
      <c r="I6" s="970"/>
      <c r="J6" s="970"/>
      <c r="K6" s="970"/>
      <c r="L6" s="970"/>
      <c r="N6" s="437"/>
      <c r="O6" s="89"/>
      <c r="P6" s="89"/>
      <c r="Q6" s="89"/>
      <c r="R6" s="89"/>
      <c r="S6" s="89"/>
      <c r="T6" s="89"/>
      <c r="U6" s="89"/>
      <c r="V6" s="89"/>
      <c r="W6" s="89"/>
      <c r="X6" s="89"/>
      <c r="Y6" s="89"/>
      <c r="Z6" s="89"/>
      <c r="AA6" s="438"/>
      <c r="AC6" s="577" t="s">
        <v>556</v>
      </c>
      <c r="AD6" s="698">
        <f>BD6</f>
        <v>0.42716711349419123</v>
      </c>
      <c r="AE6" s="698">
        <f>BE6</f>
        <v>0.46916890080428952</v>
      </c>
      <c r="AF6" s="698">
        <f>BF6</f>
        <v>0.10366398570151922</v>
      </c>
      <c r="AH6" s="577" t="s">
        <v>556</v>
      </c>
      <c r="AI6" s="719">
        <f>BI6</f>
        <v>478</v>
      </c>
      <c r="AJ6" s="719">
        <f>BJ6</f>
        <v>525</v>
      </c>
      <c r="AK6" s="719">
        <f>BK6</f>
        <v>116</v>
      </c>
      <c r="AL6" s="719">
        <f>BL6</f>
        <v>1119</v>
      </c>
      <c r="AN6" s="338" t="s">
        <v>698</v>
      </c>
      <c r="AP6" s="799" t="s">
        <v>677</v>
      </c>
      <c r="AQ6" s="799" t="s">
        <v>690</v>
      </c>
      <c r="AR6" s="799" t="s">
        <v>694</v>
      </c>
      <c r="AS6" s="338" t="s">
        <v>743</v>
      </c>
      <c r="BC6" s="33" t="s">
        <v>556</v>
      </c>
      <c r="BD6" s="132">
        <f>+BI6/$BL6</f>
        <v>0.42716711349419123</v>
      </c>
      <c r="BE6" s="133">
        <f>+BJ6/$BL6</f>
        <v>0.46916890080428952</v>
      </c>
      <c r="BF6" s="135">
        <f>+BK6/$BL6</f>
        <v>0.10366398570151922</v>
      </c>
      <c r="BH6" s="33" t="s">
        <v>556</v>
      </c>
      <c r="BI6" s="551">
        <f>+集計・資料②!F32</f>
        <v>478</v>
      </c>
      <c r="BJ6" s="553">
        <f>+集計・資料②!M32</f>
        <v>525</v>
      </c>
      <c r="BK6" s="552">
        <f>+集計・資料②!N32</f>
        <v>116</v>
      </c>
      <c r="BL6" s="242">
        <f>+SUM(BI6:BK6)</f>
        <v>1119</v>
      </c>
    </row>
    <row r="7" spans="1:64" ht="10.5" customHeight="1">
      <c r="B7" s="970"/>
      <c r="C7" s="970"/>
      <c r="D7" s="970"/>
      <c r="E7" s="970"/>
      <c r="F7" s="970"/>
      <c r="G7" s="970"/>
      <c r="H7" s="970"/>
      <c r="I7" s="970"/>
      <c r="J7" s="970"/>
      <c r="K7" s="970"/>
      <c r="L7" s="970"/>
      <c r="N7" s="437"/>
      <c r="O7" s="89"/>
      <c r="P7" s="89"/>
      <c r="Q7" s="89"/>
      <c r="R7" s="89"/>
      <c r="S7" s="89"/>
      <c r="T7" s="89"/>
      <c r="U7" s="89"/>
      <c r="V7" s="89"/>
      <c r="W7" s="89"/>
      <c r="X7" s="89"/>
      <c r="Y7" s="89"/>
      <c r="Z7" s="89"/>
      <c r="AA7" s="438"/>
      <c r="AK7" s="89"/>
      <c r="AL7" s="89"/>
      <c r="AN7" s="338" t="str">
        <f>CONCATENATE(AN6,AP6,AQ6,AR6,AS6)</f>
        <v>業種別では、「情報通信業」「金融･保険業」「医療・福祉」で、規模別では、「30人以上」の事業所において、実施率が高い。</v>
      </c>
      <c r="BK7" s="89"/>
      <c r="BL7" s="89"/>
    </row>
    <row r="8" spans="1:64" ht="10.5" customHeight="1">
      <c r="B8" s="970"/>
      <c r="C8" s="970"/>
      <c r="D8" s="970"/>
      <c r="E8" s="970"/>
      <c r="F8" s="970"/>
      <c r="G8" s="970"/>
      <c r="H8" s="970"/>
      <c r="I8" s="970"/>
      <c r="J8" s="970"/>
      <c r="K8" s="970"/>
      <c r="L8" s="970"/>
      <c r="N8" s="437"/>
      <c r="O8" s="89"/>
      <c r="P8" s="89"/>
      <c r="Q8" s="89"/>
      <c r="R8" s="89"/>
      <c r="S8" s="89"/>
      <c r="T8" s="89"/>
      <c r="U8" s="89"/>
      <c r="V8" s="89"/>
      <c r="W8" s="89"/>
      <c r="X8" s="89"/>
      <c r="Y8" s="89"/>
      <c r="Z8" s="89"/>
      <c r="AA8" s="438"/>
      <c r="AC8" s="539" t="s">
        <v>614</v>
      </c>
      <c r="AD8" s="539"/>
      <c r="AE8" s="539"/>
      <c r="AF8" s="539"/>
      <c r="AG8" s="539"/>
      <c r="AH8" s="539" t="s">
        <v>614</v>
      </c>
      <c r="AK8" s="89"/>
      <c r="AL8" s="89"/>
      <c r="AP8" s="799" t="s">
        <v>731</v>
      </c>
      <c r="AQ8" s="799" t="s">
        <v>714</v>
      </c>
      <c r="AR8" s="799" t="s">
        <v>715</v>
      </c>
      <c r="BC8" s="539" t="s">
        <v>155</v>
      </c>
      <c r="BD8" s="539"/>
      <c r="BE8" s="539"/>
      <c r="BF8" s="539"/>
      <c r="BG8" s="539"/>
      <c r="BH8" s="28" t="s">
        <v>80</v>
      </c>
      <c r="BK8" s="89"/>
      <c r="BL8" s="89"/>
    </row>
    <row r="9" spans="1:64" ht="11.25" customHeight="1" thickBot="1">
      <c r="B9" s="970"/>
      <c r="C9" s="970"/>
      <c r="D9" s="970"/>
      <c r="E9" s="970"/>
      <c r="F9" s="970"/>
      <c r="G9" s="970"/>
      <c r="H9" s="970"/>
      <c r="I9" s="970"/>
      <c r="J9" s="970"/>
      <c r="K9" s="970"/>
      <c r="L9" s="970"/>
      <c r="N9" s="437"/>
      <c r="O9" s="89"/>
      <c r="P9" s="89"/>
      <c r="Q9" s="89"/>
      <c r="R9" s="89"/>
      <c r="S9" s="89"/>
      <c r="T9" s="89"/>
      <c r="U9" s="89"/>
      <c r="V9" s="89"/>
      <c r="W9" s="89"/>
      <c r="X9" s="89"/>
      <c r="Y9" s="89"/>
      <c r="Z9" s="89"/>
      <c r="AA9" s="438"/>
      <c r="AK9" s="89"/>
      <c r="AL9" s="89"/>
      <c r="AP9" s="799"/>
      <c r="AQ9" s="799"/>
      <c r="AR9" s="799"/>
      <c r="BK9" s="528"/>
      <c r="BL9" s="528"/>
    </row>
    <row r="10" spans="1:64" ht="17.399999999999999" thickBot="1">
      <c r="B10" s="970"/>
      <c r="C10" s="970"/>
      <c r="D10" s="970"/>
      <c r="E10" s="970"/>
      <c r="F10" s="970"/>
      <c r="G10" s="970"/>
      <c r="H10" s="970"/>
      <c r="I10" s="970"/>
      <c r="J10" s="970"/>
      <c r="K10" s="970"/>
      <c r="L10" s="970"/>
      <c r="N10" s="437"/>
      <c r="O10" s="89"/>
      <c r="P10" s="89"/>
      <c r="Q10" s="89"/>
      <c r="R10" s="89"/>
      <c r="S10" s="89"/>
      <c r="T10" s="89"/>
      <c r="U10" s="89"/>
      <c r="V10" s="89"/>
      <c r="W10" s="89"/>
      <c r="X10" s="89"/>
      <c r="Y10" s="89"/>
      <c r="Z10" s="89"/>
      <c r="AA10" s="438"/>
      <c r="AC10" s="577" t="s">
        <v>548</v>
      </c>
      <c r="AD10" s="604" t="s">
        <v>306</v>
      </c>
      <c r="AE10" s="604" t="s">
        <v>329</v>
      </c>
      <c r="AF10" s="577" t="s">
        <v>397</v>
      </c>
      <c r="AH10" s="577" t="s">
        <v>548</v>
      </c>
      <c r="AI10" s="604" t="s">
        <v>306</v>
      </c>
      <c r="AJ10" s="604" t="s">
        <v>329</v>
      </c>
      <c r="AK10" s="577" t="s">
        <v>397</v>
      </c>
      <c r="AL10" s="577" t="s">
        <v>556</v>
      </c>
      <c r="BC10" s="33" t="s">
        <v>548</v>
      </c>
      <c r="BD10" s="532" t="s">
        <v>306</v>
      </c>
      <c r="BE10" s="533" t="s">
        <v>329</v>
      </c>
      <c r="BF10" s="32" t="s">
        <v>397</v>
      </c>
      <c r="BH10" s="33" t="s">
        <v>548</v>
      </c>
      <c r="BI10" s="532" t="s">
        <v>306</v>
      </c>
      <c r="BJ10" s="533" t="s">
        <v>329</v>
      </c>
      <c r="BK10" s="45" t="s">
        <v>397</v>
      </c>
      <c r="BL10" s="105" t="s">
        <v>556</v>
      </c>
    </row>
    <row r="11" spans="1:64" ht="10.5" customHeight="1">
      <c r="B11" s="970"/>
      <c r="C11" s="970"/>
      <c r="D11" s="970"/>
      <c r="E11" s="970"/>
      <c r="F11" s="970"/>
      <c r="G11" s="970"/>
      <c r="H11" s="970"/>
      <c r="I11" s="970"/>
      <c r="J11" s="970"/>
      <c r="K11" s="970"/>
      <c r="L11" s="970"/>
      <c r="N11" s="437"/>
      <c r="O11" s="89"/>
      <c r="P11" s="89"/>
      <c r="Q11" s="89"/>
      <c r="R11" s="89"/>
      <c r="S11" s="89"/>
      <c r="T11" s="89"/>
      <c r="U11" s="89"/>
      <c r="V11" s="89"/>
      <c r="W11" s="89"/>
      <c r="X11" s="89"/>
      <c r="Y11" s="89"/>
      <c r="Z11" s="89"/>
      <c r="AA11" s="438"/>
      <c r="AC11" s="575" t="s">
        <v>398</v>
      </c>
      <c r="AD11" s="707">
        <f>BD23</f>
        <v>0.34562211981566821</v>
      </c>
      <c r="AE11" s="698">
        <f>BE23</f>
        <v>0.56221198156682028</v>
      </c>
      <c r="AF11" s="698">
        <f>BF23</f>
        <v>9.2165898617511524E-2</v>
      </c>
      <c r="AH11" s="575" t="s">
        <v>398</v>
      </c>
      <c r="AI11" s="719">
        <f>BI23</f>
        <v>75</v>
      </c>
      <c r="AJ11" s="719">
        <f>BJ23</f>
        <v>122</v>
      </c>
      <c r="AK11" s="719">
        <f>BK23</f>
        <v>20</v>
      </c>
      <c r="AL11" s="719">
        <f>BL23</f>
        <v>217</v>
      </c>
      <c r="AN11" s="338" t="str">
        <f>CONCATENATE(AN9,AP9,AQ9,AR9,AS9,AN10,AP10,AQ10,AR10,AS10)</f>
        <v/>
      </c>
      <c r="BC11" s="46" t="s">
        <v>555</v>
      </c>
      <c r="BD11" s="92" t="e">
        <f>+BI11/$BL11</f>
        <v>#DIV/0!</v>
      </c>
      <c r="BE11" s="543" t="e">
        <f>+BJ11/$BL11</f>
        <v>#DIV/0!</v>
      </c>
      <c r="BF11" s="93" t="e">
        <f>+BK11/$BL11</f>
        <v>#DIV/0!</v>
      </c>
      <c r="BH11" s="149" t="s">
        <v>555</v>
      </c>
      <c r="BI11" s="554">
        <f>+集計・資料②!F6</f>
        <v>0</v>
      </c>
      <c r="BJ11" s="555">
        <f>+集計・資料②!M6</f>
        <v>0</v>
      </c>
      <c r="BK11" s="556">
        <f>+集計・資料②!N6</f>
        <v>0</v>
      </c>
      <c r="BL11" s="557">
        <f t="shared" ref="BL11:BL24" si="0">+SUM(BI11:BK11)</f>
        <v>0</v>
      </c>
    </row>
    <row r="12" spans="1:64" ht="10.5" customHeight="1">
      <c r="B12" s="970"/>
      <c r="C12" s="970"/>
      <c r="D12" s="970"/>
      <c r="E12" s="970"/>
      <c r="F12" s="970"/>
      <c r="G12" s="970"/>
      <c r="H12" s="970"/>
      <c r="I12" s="970"/>
      <c r="J12" s="970"/>
      <c r="K12" s="970"/>
      <c r="L12" s="970"/>
      <c r="N12" s="437"/>
      <c r="O12" s="89"/>
      <c r="P12" s="89"/>
      <c r="Q12" s="89"/>
      <c r="R12" s="89"/>
      <c r="S12" s="89"/>
      <c r="T12" s="89"/>
      <c r="U12" s="89"/>
      <c r="V12" s="89"/>
      <c r="W12" s="89"/>
      <c r="X12" s="89"/>
      <c r="Y12" s="89"/>
      <c r="Z12" s="89"/>
      <c r="AA12" s="438"/>
      <c r="AC12" s="700" t="s">
        <v>399</v>
      </c>
      <c r="AD12" s="707">
        <f>BD22</f>
        <v>0.41666666666666669</v>
      </c>
      <c r="AE12" s="698">
        <f>BE22</f>
        <v>0.47435897435897434</v>
      </c>
      <c r="AF12" s="698">
        <f>BF22</f>
        <v>0.10897435897435898</v>
      </c>
      <c r="AH12" s="700" t="s">
        <v>399</v>
      </c>
      <c r="AI12" s="719">
        <f>BI22</f>
        <v>65</v>
      </c>
      <c r="AJ12" s="719">
        <f>BJ22</f>
        <v>74</v>
      </c>
      <c r="AK12" s="719">
        <f>BK22</f>
        <v>17</v>
      </c>
      <c r="AL12" s="719">
        <f>BL22</f>
        <v>156</v>
      </c>
      <c r="AN12" s="338" t="s">
        <v>738</v>
      </c>
      <c r="BC12" s="8" t="s">
        <v>542</v>
      </c>
      <c r="BD12" s="98">
        <f t="shared" ref="BD12:BD23" si="1">+BI12/$BL12</f>
        <v>0.33812949640287771</v>
      </c>
      <c r="BE12" s="544">
        <f t="shared" ref="BE12:BF23" si="2">+BJ12/$BL12</f>
        <v>0.5467625899280576</v>
      </c>
      <c r="BF12" s="75">
        <f t="shared" si="2"/>
        <v>0.11510791366906475</v>
      </c>
      <c r="BH12" s="19" t="s">
        <v>542</v>
      </c>
      <c r="BI12" s="241">
        <f>+集計・資料②!F8</f>
        <v>47</v>
      </c>
      <c r="BJ12" s="238">
        <f>+集計・資料②!M8</f>
        <v>76</v>
      </c>
      <c r="BK12" s="238">
        <f>+集計・資料②!N8</f>
        <v>16</v>
      </c>
      <c r="BL12" s="78">
        <f t="shared" si="0"/>
        <v>139</v>
      </c>
    </row>
    <row r="13" spans="1:64" ht="10.5" customHeight="1">
      <c r="B13" s="970"/>
      <c r="C13" s="970"/>
      <c r="D13" s="970"/>
      <c r="E13" s="970"/>
      <c r="F13" s="970"/>
      <c r="G13" s="970"/>
      <c r="H13" s="970"/>
      <c r="I13" s="970"/>
      <c r="J13" s="970"/>
      <c r="K13" s="970"/>
      <c r="L13" s="970"/>
      <c r="N13" s="437"/>
      <c r="O13" s="89"/>
      <c r="P13" s="89"/>
      <c r="Q13" s="89"/>
      <c r="R13" s="89"/>
      <c r="S13" s="89"/>
      <c r="T13" s="89"/>
      <c r="U13" s="89"/>
      <c r="V13" s="89"/>
      <c r="W13" s="89"/>
      <c r="X13" s="89"/>
      <c r="Y13" s="89"/>
      <c r="Z13" s="89"/>
      <c r="AA13" s="438"/>
      <c r="AC13" s="575" t="s">
        <v>400</v>
      </c>
      <c r="AD13" s="707">
        <f>BD21</f>
        <v>0.72727272727272729</v>
      </c>
      <c r="AE13" s="698">
        <f>BE21</f>
        <v>0.18181818181818182</v>
      </c>
      <c r="AF13" s="698">
        <f>BF21</f>
        <v>9.0909090909090912E-2</v>
      </c>
      <c r="AH13" s="575" t="s">
        <v>400</v>
      </c>
      <c r="AI13" s="719">
        <f>BI21</f>
        <v>8</v>
      </c>
      <c r="AJ13" s="719">
        <f>BJ21</f>
        <v>2</v>
      </c>
      <c r="AK13" s="719">
        <f>BK21</f>
        <v>1</v>
      </c>
      <c r="AL13" s="719">
        <f>BL21</f>
        <v>11</v>
      </c>
      <c r="AN13" s="338" t="s">
        <v>739</v>
      </c>
      <c r="BC13" s="8" t="s">
        <v>543</v>
      </c>
      <c r="BD13" s="98">
        <f t="shared" si="1"/>
        <v>0.49264705882352944</v>
      </c>
      <c r="BE13" s="544">
        <f t="shared" si="2"/>
        <v>0.34558823529411764</v>
      </c>
      <c r="BF13" s="75">
        <f t="shared" si="2"/>
        <v>0.16176470588235295</v>
      </c>
      <c r="BH13" s="19" t="s">
        <v>543</v>
      </c>
      <c r="BI13" s="241">
        <f>+集計・資料②!F10</f>
        <v>67</v>
      </c>
      <c r="BJ13" s="238">
        <f>+集計・資料②!M10</f>
        <v>47</v>
      </c>
      <c r="BK13" s="238">
        <f>+集計・資料②!N10</f>
        <v>22</v>
      </c>
      <c r="BL13" s="78">
        <f t="shared" si="0"/>
        <v>136</v>
      </c>
    </row>
    <row r="14" spans="1:64" ht="10.5" customHeight="1">
      <c r="B14" s="970"/>
      <c r="C14" s="970"/>
      <c r="D14" s="970"/>
      <c r="E14" s="970"/>
      <c r="F14" s="970"/>
      <c r="G14" s="970"/>
      <c r="H14" s="970"/>
      <c r="I14" s="970"/>
      <c r="J14" s="970"/>
      <c r="K14" s="970"/>
      <c r="L14" s="970"/>
      <c r="N14" s="437"/>
      <c r="O14" s="89"/>
      <c r="P14" s="89"/>
      <c r="Q14" s="89"/>
      <c r="R14" s="89"/>
      <c r="S14" s="89"/>
      <c r="T14" s="89"/>
      <c r="U14" s="89"/>
      <c r="V14" s="89"/>
      <c r="W14" s="89"/>
      <c r="X14" s="89"/>
      <c r="Y14" s="89"/>
      <c r="Z14" s="89"/>
      <c r="AA14" s="438"/>
      <c r="AC14" s="700" t="s">
        <v>401</v>
      </c>
      <c r="AD14" s="707">
        <f>BD20</f>
        <v>0.43478260869565216</v>
      </c>
      <c r="AE14" s="698">
        <f>BE20</f>
        <v>0.43478260869565216</v>
      </c>
      <c r="AF14" s="698">
        <f>BF20</f>
        <v>0.13043478260869565</v>
      </c>
      <c r="AH14" s="700" t="s">
        <v>401</v>
      </c>
      <c r="AI14" s="719">
        <f>BI20</f>
        <v>10</v>
      </c>
      <c r="AJ14" s="719">
        <f>BJ20</f>
        <v>10</v>
      </c>
      <c r="AK14" s="719">
        <f>BK20</f>
        <v>3</v>
      </c>
      <c r="AL14" s="719">
        <f>BL20</f>
        <v>23</v>
      </c>
      <c r="AN14" s="338" t="s">
        <v>740</v>
      </c>
      <c r="BC14" s="8" t="s">
        <v>541</v>
      </c>
      <c r="BD14" s="98">
        <f t="shared" si="1"/>
        <v>0.55555555555555558</v>
      </c>
      <c r="BE14" s="544">
        <f t="shared" si="2"/>
        <v>0.33333333333333331</v>
      </c>
      <c r="BF14" s="75">
        <f t="shared" si="2"/>
        <v>0.1111111111111111</v>
      </c>
      <c r="BH14" s="19" t="s">
        <v>541</v>
      </c>
      <c r="BI14" s="241">
        <f>+集計・資料②!F12</f>
        <v>15</v>
      </c>
      <c r="BJ14" s="238">
        <f>+集計・資料②!M12</f>
        <v>9</v>
      </c>
      <c r="BK14" s="238">
        <f>+集計・資料②!N12</f>
        <v>3</v>
      </c>
      <c r="BL14" s="78">
        <f t="shared" si="0"/>
        <v>27</v>
      </c>
    </row>
    <row r="15" spans="1:64" ht="10.5" customHeight="1">
      <c r="B15" s="970"/>
      <c r="C15" s="970"/>
      <c r="D15" s="970"/>
      <c r="E15" s="970"/>
      <c r="F15" s="970"/>
      <c r="G15" s="970"/>
      <c r="H15" s="970"/>
      <c r="I15" s="970"/>
      <c r="J15" s="970"/>
      <c r="K15" s="970"/>
      <c r="L15" s="970"/>
      <c r="N15" s="437"/>
      <c r="O15" s="89"/>
      <c r="P15" s="89"/>
      <c r="Q15" s="89"/>
      <c r="R15" s="89"/>
      <c r="S15" s="89"/>
      <c r="T15" s="89"/>
      <c r="U15" s="89"/>
      <c r="V15" s="89"/>
      <c r="W15" s="89"/>
      <c r="X15" s="89"/>
      <c r="Y15" s="89"/>
      <c r="Z15" s="89"/>
      <c r="AA15" s="438"/>
      <c r="AC15" s="575" t="s">
        <v>402</v>
      </c>
      <c r="AD15" s="707">
        <f>BD19</f>
        <v>0.37430167597765363</v>
      </c>
      <c r="AE15" s="698">
        <f>BE19</f>
        <v>0.55865921787709494</v>
      </c>
      <c r="AF15" s="698">
        <f>BF19</f>
        <v>6.7039106145251395E-2</v>
      </c>
      <c r="AH15" s="575" t="s">
        <v>402</v>
      </c>
      <c r="AI15" s="719">
        <f>BI19</f>
        <v>67</v>
      </c>
      <c r="AJ15" s="719">
        <f>BJ19</f>
        <v>100</v>
      </c>
      <c r="AK15" s="719">
        <f>BK19</f>
        <v>12</v>
      </c>
      <c r="AL15" s="719">
        <f>BL19</f>
        <v>179</v>
      </c>
      <c r="AN15" s="338" t="s">
        <v>741</v>
      </c>
      <c r="BC15" s="8" t="s">
        <v>540</v>
      </c>
      <c r="BD15" s="98">
        <f t="shared" si="1"/>
        <v>0.6</v>
      </c>
      <c r="BE15" s="544">
        <f t="shared" si="2"/>
        <v>0.3032258064516129</v>
      </c>
      <c r="BF15" s="75">
        <f t="shared" si="2"/>
        <v>9.6774193548387094E-2</v>
      </c>
      <c r="BH15" s="19" t="s">
        <v>540</v>
      </c>
      <c r="BI15" s="241">
        <f>+集計・資料②!F14</f>
        <v>93</v>
      </c>
      <c r="BJ15" s="238">
        <f>+集計・資料②!M14</f>
        <v>47</v>
      </c>
      <c r="BK15" s="238">
        <f>+集計・資料②!N14</f>
        <v>15</v>
      </c>
      <c r="BL15" s="78">
        <f t="shared" si="0"/>
        <v>155</v>
      </c>
    </row>
    <row r="16" spans="1:64" ht="10.5" customHeight="1">
      <c r="B16" s="970"/>
      <c r="C16" s="970"/>
      <c r="D16" s="970"/>
      <c r="E16" s="970"/>
      <c r="F16" s="970"/>
      <c r="G16" s="970"/>
      <c r="H16" s="970"/>
      <c r="I16" s="970"/>
      <c r="J16" s="970"/>
      <c r="K16" s="970"/>
      <c r="L16" s="970"/>
      <c r="N16" s="439"/>
      <c r="O16" s="440"/>
      <c r="P16" s="440"/>
      <c r="Q16" s="440"/>
      <c r="R16" s="440"/>
      <c r="S16" s="440"/>
      <c r="T16" s="440"/>
      <c r="U16" s="440"/>
      <c r="V16" s="440"/>
      <c r="W16" s="440"/>
      <c r="X16" s="440"/>
      <c r="Y16" s="440"/>
      <c r="Z16" s="440"/>
      <c r="AA16" s="441"/>
      <c r="AC16" s="700" t="s">
        <v>403</v>
      </c>
      <c r="AD16" s="707">
        <f>BD18</f>
        <v>0.65</v>
      </c>
      <c r="AE16" s="698">
        <f>BE18</f>
        <v>0.35</v>
      </c>
      <c r="AF16" s="698">
        <f>BF18</f>
        <v>0</v>
      </c>
      <c r="AH16" s="700" t="s">
        <v>403</v>
      </c>
      <c r="AI16" s="719">
        <f>BI18</f>
        <v>13</v>
      </c>
      <c r="AJ16" s="719">
        <f>BJ18</f>
        <v>7</v>
      </c>
      <c r="AK16" s="719">
        <f>BK18</f>
        <v>0</v>
      </c>
      <c r="AL16" s="719">
        <f>BL18</f>
        <v>20</v>
      </c>
      <c r="AN16" s="338" t="s">
        <v>742</v>
      </c>
      <c r="BC16" s="8" t="s">
        <v>539</v>
      </c>
      <c r="BD16" s="98">
        <f t="shared" si="1"/>
        <v>0.34146341463414637</v>
      </c>
      <c r="BE16" s="544">
        <f t="shared" si="2"/>
        <v>0.51219512195121952</v>
      </c>
      <c r="BF16" s="75">
        <f t="shared" si="2"/>
        <v>0.14634146341463414</v>
      </c>
      <c r="BH16" s="19" t="s">
        <v>539</v>
      </c>
      <c r="BI16" s="241">
        <f>+集計・資料②!F16</f>
        <v>14</v>
      </c>
      <c r="BJ16" s="238">
        <f>+集計・資料②!M16</f>
        <v>21</v>
      </c>
      <c r="BK16" s="238">
        <f>+集計・資料②!N16</f>
        <v>6</v>
      </c>
      <c r="BL16" s="78">
        <f t="shared" si="0"/>
        <v>41</v>
      </c>
    </row>
    <row r="17" spans="1:65">
      <c r="B17" s="1010"/>
      <c r="C17" s="1010"/>
      <c r="D17" s="1010"/>
      <c r="E17" s="1010"/>
      <c r="F17" s="1010"/>
      <c r="G17" s="1010"/>
      <c r="H17" s="1010"/>
      <c r="I17" s="1010"/>
      <c r="J17" s="1010"/>
      <c r="K17" s="1010"/>
      <c r="L17" s="1010"/>
      <c r="O17" s="89"/>
      <c r="P17" s="89"/>
      <c r="Q17" s="89"/>
      <c r="R17" s="89"/>
      <c r="S17" s="89"/>
      <c r="T17" s="89"/>
      <c r="U17" s="89"/>
      <c r="V17" s="89"/>
      <c r="W17" s="89"/>
      <c r="X17" s="89"/>
      <c r="Y17" s="89"/>
      <c r="Z17" s="89"/>
      <c r="AA17" s="89"/>
      <c r="AC17" s="575" t="s">
        <v>404</v>
      </c>
      <c r="AD17" s="707">
        <f>BD17</f>
        <v>0.26666666666666666</v>
      </c>
      <c r="AE17" s="698">
        <f>BE17</f>
        <v>0.66666666666666663</v>
      </c>
      <c r="AF17" s="698">
        <f>BF17</f>
        <v>6.6666666666666666E-2</v>
      </c>
      <c r="AH17" s="575" t="s">
        <v>404</v>
      </c>
      <c r="AI17" s="719">
        <f>BI17</f>
        <v>4</v>
      </c>
      <c r="AJ17" s="719">
        <f>BJ17</f>
        <v>10</v>
      </c>
      <c r="AK17" s="719">
        <f>BK17</f>
        <v>1</v>
      </c>
      <c r="AL17" s="719">
        <f>BL17</f>
        <v>15</v>
      </c>
      <c r="AN17" s="338" t="str">
        <f>CONCATENATE("　　勤務時間短縮　 　　",TEXT(集計・資料②!BH32,"000社"))</f>
        <v>　　勤務時間短縮　 　　323社</v>
      </c>
      <c r="BC17" s="8" t="s">
        <v>544</v>
      </c>
      <c r="BD17" s="98">
        <f t="shared" si="1"/>
        <v>0.26666666666666666</v>
      </c>
      <c r="BE17" s="544">
        <f t="shared" si="2"/>
        <v>0.66666666666666663</v>
      </c>
      <c r="BF17" s="75">
        <f t="shared" si="2"/>
        <v>6.6666666666666666E-2</v>
      </c>
      <c r="BH17" s="19" t="s">
        <v>544</v>
      </c>
      <c r="BI17" s="241">
        <f>+集計・資料②!F18</f>
        <v>4</v>
      </c>
      <c r="BJ17" s="238">
        <f>+集計・資料②!M18</f>
        <v>10</v>
      </c>
      <c r="BK17" s="238">
        <f>+集計・資料②!N18</f>
        <v>1</v>
      </c>
      <c r="BL17" s="78">
        <f t="shared" si="0"/>
        <v>15</v>
      </c>
    </row>
    <row r="18" spans="1:65">
      <c r="A18" s="434"/>
      <c r="B18" s="435"/>
      <c r="C18" s="435"/>
      <c r="D18" s="435"/>
      <c r="E18" s="435"/>
      <c r="F18" s="435"/>
      <c r="G18" s="435"/>
      <c r="H18" s="435"/>
      <c r="I18" s="435"/>
      <c r="J18" s="435"/>
      <c r="K18" s="435"/>
      <c r="L18" s="435"/>
      <c r="M18" s="435"/>
      <c r="N18" s="435"/>
      <c r="O18" s="435"/>
      <c r="P18" s="435"/>
      <c r="Q18" s="435"/>
      <c r="R18" s="435"/>
      <c r="S18" s="435"/>
      <c r="T18" s="435"/>
      <c r="U18" s="435"/>
      <c r="V18" s="435"/>
      <c r="W18" s="435"/>
      <c r="X18" s="435"/>
      <c r="Y18" s="435"/>
      <c r="Z18" s="435"/>
      <c r="AA18" s="436"/>
      <c r="AC18" s="700" t="s">
        <v>405</v>
      </c>
      <c r="AD18" s="707">
        <f>BD16</f>
        <v>0.34146341463414637</v>
      </c>
      <c r="AE18" s="698">
        <f>BE16</f>
        <v>0.51219512195121952</v>
      </c>
      <c r="AF18" s="698">
        <f>BF16</f>
        <v>0.14634146341463414</v>
      </c>
      <c r="AH18" s="700" t="s">
        <v>405</v>
      </c>
      <c r="AI18" s="719">
        <f>BI16</f>
        <v>14</v>
      </c>
      <c r="AJ18" s="719">
        <f>BJ16</f>
        <v>21</v>
      </c>
      <c r="AK18" s="719">
        <f>BK16</f>
        <v>6</v>
      </c>
      <c r="AL18" s="719">
        <f>BL16</f>
        <v>41</v>
      </c>
      <c r="AN18" s="338" t="str">
        <f>CONCATENATE("　　時間外制限措置　　 ",TEXT(集計・資料②!BM32,"000社"))</f>
        <v>　　時間外制限措置　　 165社</v>
      </c>
      <c r="BC18" s="8" t="s">
        <v>538</v>
      </c>
      <c r="BD18" s="98">
        <f t="shared" si="1"/>
        <v>0.65</v>
      </c>
      <c r="BE18" s="544">
        <f t="shared" si="2"/>
        <v>0.35</v>
      </c>
      <c r="BF18" s="75">
        <f t="shared" si="2"/>
        <v>0</v>
      </c>
      <c r="BH18" s="19" t="s">
        <v>538</v>
      </c>
      <c r="BI18" s="241">
        <f>+集計・資料②!F20</f>
        <v>13</v>
      </c>
      <c r="BJ18" s="238">
        <f>+集計・資料②!M20</f>
        <v>7</v>
      </c>
      <c r="BK18" s="238">
        <f>+集計・資料②!N20</f>
        <v>0</v>
      </c>
      <c r="BL18" s="78">
        <f t="shared" si="0"/>
        <v>20</v>
      </c>
    </row>
    <row r="19" spans="1:65">
      <c r="A19" s="437"/>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438"/>
      <c r="AC19" s="575" t="s">
        <v>406</v>
      </c>
      <c r="AD19" s="779">
        <f>BD15</f>
        <v>0.6</v>
      </c>
      <c r="AE19" s="698">
        <f>BE15</f>
        <v>0.3032258064516129</v>
      </c>
      <c r="AF19" s="698">
        <f>BF15</f>
        <v>9.6774193548387094E-2</v>
      </c>
      <c r="AH19" s="575" t="s">
        <v>406</v>
      </c>
      <c r="AI19" s="719">
        <f>BI15</f>
        <v>93</v>
      </c>
      <c r="AJ19" s="719">
        <f>BJ15</f>
        <v>47</v>
      </c>
      <c r="AK19" s="719">
        <f>BK15</f>
        <v>15</v>
      </c>
      <c r="AL19" s="719">
        <f>BL15</f>
        <v>155</v>
      </c>
      <c r="AN19" s="338" t="str">
        <f>CONCATENATE("　　看護休暇　　       ",TEXT(集計・資料②!BJ32,"000社"))</f>
        <v>　　看護休暇　　       152社</v>
      </c>
      <c r="BC19" s="8" t="s">
        <v>537</v>
      </c>
      <c r="BD19" s="98">
        <f t="shared" si="1"/>
        <v>0.37430167597765363</v>
      </c>
      <c r="BE19" s="544">
        <f t="shared" si="2"/>
        <v>0.55865921787709494</v>
      </c>
      <c r="BF19" s="75">
        <f t="shared" si="2"/>
        <v>6.7039106145251395E-2</v>
      </c>
      <c r="BH19" s="19" t="s">
        <v>537</v>
      </c>
      <c r="BI19" s="241">
        <f>+集計・資料②!F22</f>
        <v>67</v>
      </c>
      <c r="BJ19" s="238">
        <f>+集計・資料②!M22</f>
        <v>100</v>
      </c>
      <c r="BK19" s="238">
        <f>+集計・資料②!N22</f>
        <v>12</v>
      </c>
      <c r="BL19" s="78">
        <f t="shared" si="0"/>
        <v>179</v>
      </c>
    </row>
    <row r="20" spans="1:65">
      <c r="A20" s="437"/>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438"/>
      <c r="AC20" s="700" t="s">
        <v>407</v>
      </c>
      <c r="AD20" s="707">
        <f>BD14</f>
        <v>0.55555555555555558</v>
      </c>
      <c r="AE20" s="698">
        <f>BE14</f>
        <v>0.33333333333333331</v>
      </c>
      <c r="AF20" s="698">
        <f>BF14</f>
        <v>0.1111111111111111</v>
      </c>
      <c r="AH20" s="700" t="s">
        <v>407</v>
      </c>
      <c r="AI20" s="719">
        <f>BI14</f>
        <v>15</v>
      </c>
      <c r="AJ20" s="719">
        <f>BJ14</f>
        <v>9</v>
      </c>
      <c r="AK20" s="719">
        <f>BK14</f>
        <v>3</v>
      </c>
      <c r="AL20" s="719">
        <f>BL14</f>
        <v>27</v>
      </c>
      <c r="BC20" s="8" t="s">
        <v>536</v>
      </c>
      <c r="BD20" s="98">
        <f t="shared" si="1"/>
        <v>0.43478260869565216</v>
      </c>
      <c r="BE20" s="544">
        <f t="shared" si="2"/>
        <v>0.43478260869565216</v>
      </c>
      <c r="BF20" s="75">
        <f t="shared" si="2"/>
        <v>0.13043478260869565</v>
      </c>
      <c r="BH20" s="19" t="s">
        <v>536</v>
      </c>
      <c r="BI20" s="241">
        <f>+集計・資料②!F24</f>
        <v>10</v>
      </c>
      <c r="BJ20" s="238">
        <f>+集計・資料②!M24</f>
        <v>10</v>
      </c>
      <c r="BK20" s="238">
        <f>+集計・資料②!N24</f>
        <v>3</v>
      </c>
      <c r="BL20" s="78">
        <f t="shared" si="0"/>
        <v>23</v>
      </c>
    </row>
    <row r="21" spans="1:65" ht="12">
      <c r="A21" s="437"/>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438"/>
      <c r="AC21" s="575" t="s">
        <v>408</v>
      </c>
      <c r="AD21" s="707">
        <f>BD13</f>
        <v>0.49264705882352944</v>
      </c>
      <c r="AE21" s="698">
        <f>BE13</f>
        <v>0.34558823529411764</v>
      </c>
      <c r="AF21" s="698">
        <f>BF13</f>
        <v>0.16176470588235295</v>
      </c>
      <c r="AH21" s="575" t="s">
        <v>408</v>
      </c>
      <c r="AI21" s="719">
        <f>BI13</f>
        <v>67</v>
      </c>
      <c r="AJ21" s="719">
        <f>BJ13</f>
        <v>47</v>
      </c>
      <c r="AK21" s="719">
        <f>BK13</f>
        <v>22</v>
      </c>
      <c r="AL21" s="719">
        <f>BL13</f>
        <v>136</v>
      </c>
      <c r="AN21" s="800" t="s">
        <v>679</v>
      </c>
      <c r="AO21" s="801"/>
      <c r="AP21" s="801"/>
      <c r="AQ21" s="801"/>
      <c r="AR21" s="801"/>
      <c r="AS21" s="801"/>
      <c r="AT21" s="801"/>
      <c r="AU21" s="801"/>
      <c r="AV21" s="801"/>
      <c r="AW21" s="801"/>
      <c r="AX21" s="801"/>
      <c r="AY21" s="801"/>
      <c r="BC21" s="8" t="s">
        <v>535</v>
      </c>
      <c r="BD21" s="98">
        <f t="shared" si="1"/>
        <v>0.72727272727272729</v>
      </c>
      <c r="BE21" s="544">
        <f t="shared" si="2"/>
        <v>0.18181818181818182</v>
      </c>
      <c r="BF21" s="75">
        <f t="shared" si="2"/>
        <v>9.0909090909090912E-2</v>
      </c>
      <c r="BH21" s="19" t="s">
        <v>535</v>
      </c>
      <c r="BI21" s="241">
        <f>+集計・資料②!F26</f>
        <v>8</v>
      </c>
      <c r="BJ21" s="238">
        <f>+集計・資料②!M26</f>
        <v>2</v>
      </c>
      <c r="BK21" s="238">
        <f>+集計・資料②!N26</f>
        <v>1</v>
      </c>
      <c r="BL21" s="78">
        <f t="shared" si="0"/>
        <v>11</v>
      </c>
    </row>
    <row r="22" spans="1:65">
      <c r="A22" s="437"/>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438"/>
      <c r="AC22" s="700" t="s">
        <v>409</v>
      </c>
      <c r="AD22" s="707">
        <f>BD12</f>
        <v>0.33812949640287771</v>
      </c>
      <c r="AE22" s="698">
        <f>BE12</f>
        <v>0.5467625899280576</v>
      </c>
      <c r="AF22" s="698">
        <f>BF12</f>
        <v>0.11510791366906475</v>
      </c>
      <c r="AH22" s="700" t="s">
        <v>409</v>
      </c>
      <c r="AI22" s="719">
        <f>BI12</f>
        <v>47</v>
      </c>
      <c r="AJ22" s="719">
        <f>BJ12</f>
        <v>76</v>
      </c>
      <c r="AK22" s="719">
        <f>BK12</f>
        <v>16</v>
      </c>
      <c r="AL22" s="719">
        <f>BL12</f>
        <v>139</v>
      </c>
      <c r="AN22" s="991" t="str">
        <f>CONCATENATE("　",AN4,CHAR(10),"　",AN7,CHAR(10),AN13,CHAR(10),AN14,CHAR(10),AN15,CHAR(10),AN16,CHAR(10),AN17,CHAR(10),AN18,CHAR(10),AN19)</f>
        <v>　介護休業制度以外の支援制度について、「実施している」と回答した事業所が全体で42.7%となった。
　業種別では、「情報通信業」「金融･保険業」「医療・福祉」で、規模別では、「30人以上」の事業所において、実施率が高い。
【実施項目】～資料編より抜粋
　勤務時間短縮　フレックスタイム制
　看護休暇　時差出勤等
　※実施結果（上位3項目）
　　勤務時間短縮　 　　323社
　　時間外制限措置　　 165社
　　看護休暇　　       152社</v>
      </c>
      <c r="AO22" s="992"/>
      <c r="AP22" s="992"/>
      <c r="AQ22" s="992"/>
      <c r="AR22" s="992"/>
      <c r="AS22" s="992"/>
      <c r="AT22" s="992"/>
      <c r="AU22" s="992"/>
      <c r="AV22" s="992"/>
      <c r="AW22" s="992"/>
      <c r="AX22" s="992"/>
      <c r="AY22" s="993"/>
      <c r="BC22" s="17" t="s">
        <v>545</v>
      </c>
      <c r="BD22" s="98">
        <f t="shared" si="1"/>
        <v>0.41666666666666669</v>
      </c>
      <c r="BE22" s="544">
        <f t="shared" si="2"/>
        <v>0.47435897435897434</v>
      </c>
      <c r="BF22" s="75">
        <f t="shared" si="2"/>
        <v>0.10897435897435898</v>
      </c>
      <c r="BH22" s="20" t="s">
        <v>545</v>
      </c>
      <c r="BI22" s="241">
        <f>+集計・資料②!F28</f>
        <v>65</v>
      </c>
      <c r="BJ22" s="238">
        <f>+集計・資料②!M28</f>
        <v>74</v>
      </c>
      <c r="BK22" s="238">
        <f>+集計・資料②!N28</f>
        <v>17</v>
      </c>
      <c r="BL22" s="78">
        <f t="shared" si="0"/>
        <v>156</v>
      </c>
    </row>
    <row r="23" spans="1:65" ht="10.199999999999999" thickBot="1">
      <c r="A23" s="437"/>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438"/>
      <c r="AC23" s="575" t="s">
        <v>23</v>
      </c>
      <c r="AD23" s="698" t="e">
        <f>BD11</f>
        <v>#DIV/0!</v>
      </c>
      <c r="AE23" s="698" t="e">
        <f>BE11</f>
        <v>#DIV/0!</v>
      </c>
      <c r="AF23" s="698" t="e">
        <f>BF11</f>
        <v>#DIV/0!</v>
      </c>
      <c r="AH23" s="575" t="s">
        <v>23</v>
      </c>
      <c r="AI23" s="719">
        <f>BI11</f>
        <v>0</v>
      </c>
      <c r="AJ23" s="719">
        <f>BJ11</f>
        <v>0</v>
      </c>
      <c r="AK23" s="719">
        <f>BK11</f>
        <v>0</v>
      </c>
      <c r="AL23" s="719">
        <f>BL11</f>
        <v>0</v>
      </c>
      <c r="AN23" s="994"/>
      <c r="AO23" s="995"/>
      <c r="AP23" s="995"/>
      <c r="AQ23" s="995"/>
      <c r="AR23" s="995"/>
      <c r="AS23" s="995"/>
      <c r="AT23" s="995"/>
      <c r="AU23" s="995"/>
      <c r="AV23" s="995"/>
      <c r="AW23" s="995"/>
      <c r="AX23" s="995"/>
      <c r="AY23" s="996"/>
      <c r="BC23" s="11" t="s">
        <v>546</v>
      </c>
      <c r="BD23" s="57">
        <f t="shared" si="1"/>
        <v>0.34562211981566821</v>
      </c>
      <c r="BE23" s="545">
        <f t="shared" si="2"/>
        <v>0.56221198156682028</v>
      </c>
      <c r="BF23" s="59">
        <f t="shared" si="2"/>
        <v>9.2165898617511524E-2</v>
      </c>
      <c r="BH23" s="22" t="s">
        <v>546</v>
      </c>
      <c r="BI23" s="245">
        <f>+集計・資料②!F30</f>
        <v>75</v>
      </c>
      <c r="BJ23" s="246">
        <f>+集計・資料②!M30</f>
        <v>122</v>
      </c>
      <c r="BK23" s="246">
        <f>+集計・資料②!N30</f>
        <v>20</v>
      </c>
      <c r="BL23" s="83">
        <f t="shared" si="0"/>
        <v>217</v>
      </c>
    </row>
    <row r="24" spans="1:65" ht="10.8" thickTop="1" thickBot="1">
      <c r="A24" s="437"/>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438"/>
      <c r="AH24" s="577" t="s">
        <v>554</v>
      </c>
      <c r="AI24" s="719">
        <f>SUM(AI11:AI23)</f>
        <v>478</v>
      </c>
      <c r="AJ24" s="719">
        <f>SUM(AJ11:AJ23)</f>
        <v>525</v>
      </c>
      <c r="AK24" s="719">
        <f>SUM(AK11:AK23)</f>
        <v>116</v>
      </c>
      <c r="AL24" s="719">
        <f>SUM(AL11:AL23)</f>
        <v>1119</v>
      </c>
      <c r="AN24" s="994"/>
      <c r="AO24" s="995"/>
      <c r="AP24" s="995"/>
      <c r="AQ24" s="995"/>
      <c r="AR24" s="995"/>
      <c r="AS24" s="995"/>
      <c r="AT24" s="995"/>
      <c r="AU24" s="995"/>
      <c r="AV24" s="995"/>
      <c r="AW24" s="995"/>
      <c r="AX24" s="995"/>
      <c r="AY24" s="996"/>
      <c r="BH24" s="546" t="s">
        <v>554</v>
      </c>
      <c r="BI24" s="518">
        <f>+集計・資料②!F32</f>
        <v>478</v>
      </c>
      <c r="BJ24" s="252">
        <f>+集計・資料②!M32</f>
        <v>525</v>
      </c>
      <c r="BK24" s="558">
        <f>+集計・資料②!N32</f>
        <v>116</v>
      </c>
      <c r="BL24" s="140">
        <f t="shared" si="0"/>
        <v>1119</v>
      </c>
    </row>
    <row r="25" spans="1:65">
      <c r="A25" s="437"/>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438"/>
      <c r="AK25" s="89"/>
      <c r="AL25" s="89"/>
      <c r="AN25" s="994"/>
      <c r="AO25" s="995"/>
      <c r="AP25" s="995"/>
      <c r="AQ25" s="995"/>
      <c r="AR25" s="995"/>
      <c r="AS25" s="995"/>
      <c r="AT25" s="995"/>
      <c r="AU25" s="995"/>
      <c r="AV25" s="995"/>
      <c r="AW25" s="995"/>
      <c r="AX25" s="995"/>
      <c r="AY25" s="996"/>
      <c r="BK25" s="89"/>
      <c r="BL25" s="89"/>
    </row>
    <row r="26" spans="1:65" ht="10.5" customHeight="1">
      <c r="A26" s="437"/>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438"/>
      <c r="AC26" s="550" t="s">
        <v>292</v>
      </c>
      <c r="AD26" s="541"/>
      <c r="AE26" s="541"/>
      <c r="AF26" s="541"/>
      <c r="AG26" s="541"/>
      <c r="AH26" s="542" t="s">
        <v>80</v>
      </c>
      <c r="AI26" s="542"/>
      <c r="AJ26" s="542"/>
      <c r="AK26" s="542"/>
      <c r="AL26" s="542"/>
      <c r="AN26" s="994"/>
      <c r="AO26" s="995"/>
      <c r="AP26" s="995"/>
      <c r="AQ26" s="995"/>
      <c r="AR26" s="995"/>
      <c r="AS26" s="995"/>
      <c r="AT26" s="995"/>
      <c r="AU26" s="995"/>
      <c r="AV26" s="995"/>
      <c r="AW26" s="995"/>
      <c r="AX26" s="995"/>
      <c r="AY26" s="996"/>
      <c r="BC26" s="550" t="s">
        <v>155</v>
      </c>
      <c r="BD26" s="541"/>
      <c r="BE26" s="541"/>
      <c r="BF26" s="541"/>
      <c r="BG26" s="541"/>
      <c r="BH26" s="542" t="s">
        <v>80</v>
      </c>
      <c r="BI26" s="542"/>
      <c r="BJ26" s="542"/>
      <c r="BK26" s="542"/>
      <c r="BL26" s="542"/>
      <c r="BM26" s="529"/>
    </row>
    <row r="27" spans="1:65">
      <c r="A27" s="437"/>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438"/>
      <c r="AC27" s="541"/>
      <c r="AD27" s="541"/>
      <c r="AE27" s="541"/>
      <c r="AF27" s="541"/>
      <c r="AG27" s="541"/>
      <c r="AH27" s="542"/>
      <c r="AI27" s="542"/>
      <c r="AJ27" s="542"/>
      <c r="AK27" s="542"/>
      <c r="AL27" s="542"/>
      <c r="AN27" s="994"/>
      <c r="AO27" s="995"/>
      <c r="AP27" s="995"/>
      <c r="AQ27" s="995"/>
      <c r="AR27" s="995"/>
      <c r="AS27" s="995"/>
      <c r="AT27" s="995"/>
      <c r="AU27" s="995"/>
      <c r="AV27" s="995"/>
      <c r="AW27" s="995"/>
      <c r="AX27" s="995"/>
      <c r="AY27" s="996"/>
      <c r="BC27" s="541"/>
      <c r="BD27" s="541"/>
      <c r="BE27" s="541"/>
      <c r="BF27" s="541"/>
      <c r="BG27" s="541"/>
      <c r="BH27" s="542"/>
      <c r="BI27" s="542"/>
      <c r="BJ27" s="542"/>
      <c r="BK27" s="542"/>
      <c r="BL27" s="542"/>
      <c r="BM27" s="89"/>
    </row>
    <row r="28" spans="1:65" ht="10.199999999999999" thickBot="1">
      <c r="A28" s="437"/>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438"/>
      <c r="AN28" s="994"/>
      <c r="AO28" s="995"/>
      <c r="AP28" s="995"/>
      <c r="AQ28" s="995"/>
      <c r="AR28" s="995"/>
      <c r="AS28" s="995"/>
      <c r="AT28" s="995"/>
      <c r="AU28" s="995"/>
      <c r="AV28" s="995"/>
      <c r="AW28" s="995"/>
      <c r="AX28" s="995"/>
      <c r="AY28" s="996"/>
    </row>
    <row r="29" spans="1:65" ht="17.399999999999999" thickBot="1">
      <c r="A29" s="437"/>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438"/>
      <c r="AC29" s="577" t="s">
        <v>8</v>
      </c>
      <c r="AD29" s="604" t="s">
        <v>306</v>
      </c>
      <c r="AE29" s="604" t="s">
        <v>329</v>
      </c>
      <c r="AF29" s="577" t="s">
        <v>397</v>
      </c>
      <c r="AH29" s="577" t="s">
        <v>8</v>
      </c>
      <c r="AI29" s="604" t="s">
        <v>306</v>
      </c>
      <c r="AJ29" s="604" t="s">
        <v>329</v>
      </c>
      <c r="AK29" s="577" t="s">
        <v>397</v>
      </c>
      <c r="AL29" s="577" t="s">
        <v>556</v>
      </c>
      <c r="AN29" s="994"/>
      <c r="AO29" s="995"/>
      <c r="AP29" s="995"/>
      <c r="AQ29" s="995"/>
      <c r="AR29" s="995"/>
      <c r="AS29" s="995"/>
      <c r="AT29" s="995"/>
      <c r="AU29" s="995"/>
      <c r="AV29" s="995"/>
      <c r="AW29" s="995"/>
      <c r="AX29" s="995"/>
      <c r="AY29" s="996"/>
      <c r="BC29" s="33" t="s">
        <v>8</v>
      </c>
      <c r="BD29" s="532" t="s">
        <v>306</v>
      </c>
      <c r="BE29" s="533" t="s">
        <v>329</v>
      </c>
      <c r="BF29" s="32" t="s">
        <v>397</v>
      </c>
      <c r="BH29" s="33" t="s">
        <v>8</v>
      </c>
      <c r="BI29" s="532" t="s">
        <v>306</v>
      </c>
      <c r="BJ29" s="533" t="s">
        <v>329</v>
      </c>
      <c r="BK29" s="45" t="s">
        <v>397</v>
      </c>
      <c r="BL29" s="105" t="s">
        <v>556</v>
      </c>
    </row>
    <row r="30" spans="1:65">
      <c r="A30" s="437"/>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438"/>
      <c r="AC30" s="579" t="s">
        <v>410</v>
      </c>
      <c r="AD30" s="698">
        <f>BD35</f>
        <v>0.29665071770334928</v>
      </c>
      <c r="AE30" s="698">
        <f>BE35</f>
        <v>0.56459330143540665</v>
      </c>
      <c r="AF30" s="698">
        <f>BF35</f>
        <v>0.13875598086124402</v>
      </c>
      <c r="AH30" s="579" t="s">
        <v>410</v>
      </c>
      <c r="AI30" s="706">
        <f>BI35</f>
        <v>62</v>
      </c>
      <c r="AJ30" s="706">
        <f>BJ35</f>
        <v>118</v>
      </c>
      <c r="AK30" s="706">
        <f>BK35</f>
        <v>29</v>
      </c>
      <c r="AL30" s="706">
        <f>BL35</f>
        <v>209</v>
      </c>
      <c r="AN30" s="994"/>
      <c r="AO30" s="995"/>
      <c r="AP30" s="995"/>
      <c r="AQ30" s="995"/>
      <c r="AR30" s="995"/>
      <c r="AS30" s="995"/>
      <c r="AT30" s="995"/>
      <c r="AU30" s="995"/>
      <c r="AV30" s="995"/>
      <c r="AW30" s="995"/>
      <c r="AX30" s="995"/>
      <c r="AY30" s="996"/>
      <c r="BC30" s="69" t="s">
        <v>553</v>
      </c>
      <c r="BD30" s="92">
        <f t="shared" ref="BD30:BF35" si="3">+BI30/$BL30</f>
        <v>0.8125</v>
      </c>
      <c r="BE30" s="48">
        <f t="shared" si="3"/>
        <v>0.1875</v>
      </c>
      <c r="BF30" s="93">
        <f t="shared" si="3"/>
        <v>0</v>
      </c>
      <c r="BH30" s="69" t="s">
        <v>553</v>
      </c>
      <c r="BI30" s="535">
        <f>集計・資料②!F40</f>
        <v>13</v>
      </c>
      <c r="BJ30" s="95">
        <f>集計・資料②!M40</f>
        <v>3</v>
      </c>
      <c r="BK30" s="538">
        <f>集計・資料②!N40</f>
        <v>0</v>
      </c>
      <c r="BL30" s="512">
        <f t="shared" ref="BL30:BL35" si="4">+SUM(BI30:BK30)</f>
        <v>16</v>
      </c>
    </row>
    <row r="31" spans="1:65">
      <c r="A31" s="437"/>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438"/>
      <c r="AC31" s="579" t="s">
        <v>411</v>
      </c>
      <c r="AD31" s="698">
        <f>BD34</f>
        <v>0.3693467336683417</v>
      </c>
      <c r="AE31" s="698">
        <f>BE34</f>
        <v>0.52512562814070352</v>
      </c>
      <c r="AF31" s="698">
        <f>BF34</f>
        <v>0.10552763819095477</v>
      </c>
      <c r="AH31" s="579" t="s">
        <v>411</v>
      </c>
      <c r="AI31" s="706">
        <f>BI34</f>
        <v>147</v>
      </c>
      <c r="AJ31" s="706">
        <f>BJ34</f>
        <v>209</v>
      </c>
      <c r="AK31" s="706">
        <f>BK34</f>
        <v>42</v>
      </c>
      <c r="AL31" s="706">
        <f>BL34</f>
        <v>398</v>
      </c>
      <c r="AN31" s="994"/>
      <c r="AO31" s="995"/>
      <c r="AP31" s="995"/>
      <c r="AQ31" s="995"/>
      <c r="AR31" s="995"/>
      <c r="AS31" s="995"/>
      <c r="AT31" s="995"/>
      <c r="AU31" s="995"/>
      <c r="AV31" s="995"/>
      <c r="AW31" s="995"/>
      <c r="AX31" s="995"/>
      <c r="AY31" s="996"/>
      <c r="BC31" s="72" t="s">
        <v>427</v>
      </c>
      <c r="BD31" s="98">
        <f t="shared" si="3"/>
        <v>0.88888888888888884</v>
      </c>
      <c r="BE31" s="74">
        <f t="shared" si="3"/>
        <v>0.1111111111111111</v>
      </c>
      <c r="BF31" s="75">
        <f t="shared" si="3"/>
        <v>0</v>
      </c>
      <c r="BH31" s="72" t="s">
        <v>427</v>
      </c>
      <c r="BI31" s="536">
        <f>集計・資料②!F42</f>
        <v>24</v>
      </c>
      <c r="BJ31" s="51">
        <f>集計・資料②!M42</f>
        <v>3</v>
      </c>
      <c r="BK31" s="70">
        <f>集計・資料②!N42</f>
        <v>0</v>
      </c>
      <c r="BL31" s="78">
        <f t="shared" si="4"/>
        <v>27</v>
      </c>
    </row>
    <row r="32" spans="1:65">
      <c r="A32" s="437"/>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438"/>
      <c r="AC32" s="579" t="s">
        <v>412</v>
      </c>
      <c r="AD32" s="698">
        <f>BD33</f>
        <v>0.46493506493506492</v>
      </c>
      <c r="AE32" s="698">
        <f>BE33</f>
        <v>0.43116883116883115</v>
      </c>
      <c r="AF32" s="698">
        <f>BF33</f>
        <v>0.1038961038961039</v>
      </c>
      <c r="AH32" s="579" t="s">
        <v>412</v>
      </c>
      <c r="AI32" s="706">
        <f>BI33</f>
        <v>179</v>
      </c>
      <c r="AJ32" s="706">
        <f>BJ33</f>
        <v>166</v>
      </c>
      <c r="AK32" s="706">
        <f>BK33</f>
        <v>40</v>
      </c>
      <c r="AL32" s="706">
        <f>BL33</f>
        <v>385</v>
      </c>
      <c r="AN32" s="994"/>
      <c r="AO32" s="995"/>
      <c r="AP32" s="995"/>
      <c r="AQ32" s="995"/>
      <c r="AR32" s="995"/>
      <c r="AS32" s="995"/>
      <c r="AT32" s="995"/>
      <c r="AU32" s="995"/>
      <c r="AV32" s="995"/>
      <c r="AW32" s="995"/>
      <c r="AX32" s="995"/>
      <c r="AY32" s="996"/>
      <c r="BC32" s="72" t="s">
        <v>428</v>
      </c>
      <c r="BD32" s="98">
        <f t="shared" si="3"/>
        <v>0.63095238095238093</v>
      </c>
      <c r="BE32" s="74">
        <f t="shared" si="3"/>
        <v>0.30952380952380953</v>
      </c>
      <c r="BF32" s="75">
        <f t="shared" si="3"/>
        <v>5.9523809523809521E-2</v>
      </c>
      <c r="BH32" s="72" t="s">
        <v>428</v>
      </c>
      <c r="BI32" s="536">
        <f>集計・資料②!F44</f>
        <v>53</v>
      </c>
      <c r="BJ32" s="51">
        <f>集計・資料②!M44</f>
        <v>26</v>
      </c>
      <c r="BK32" s="70">
        <f>集計・資料②!N44</f>
        <v>5</v>
      </c>
      <c r="BL32" s="78">
        <f t="shared" si="4"/>
        <v>84</v>
      </c>
    </row>
    <row r="33" spans="1:64">
      <c r="A33" s="437"/>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438"/>
      <c r="AC33" s="579" t="s">
        <v>413</v>
      </c>
      <c r="AD33" s="779">
        <f>BD32</f>
        <v>0.63095238095238093</v>
      </c>
      <c r="AE33" s="698">
        <f>BE32</f>
        <v>0.30952380952380953</v>
      </c>
      <c r="AF33" s="698">
        <f>BF32</f>
        <v>5.9523809523809521E-2</v>
      </c>
      <c r="AH33" s="579" t="s">
        <v>413</v>
      </c>
      <c r="AI33" s="706">
        <f>BI32</f>
        <v>53</v>
      </c>
      <c r="AJ33" s="706">
        <f>BJ32</f>
        <v>26</v>
      </c>
      <c r="AK33" s="706">
        <f>BK32</f>
        <v>5</v>
      </c>
      <c r="AL33" s="706">
        <f>BL32</f>
        <v>84</v>
      </c>
      <c r="AN33" s="994"/>
      <c r="AO33" s="995"/>
      <c r="AP33" s="995"/>
      <c r="AQ33" s="995"/>
      <c r="AR33" s="995"/>
      <c r="AS33" s="995"/>
      <c r="AT33" s="995"/>
      <c r="AU33" s="995"/>
      <c r="AV33" s="995"/>
      <c r="AW33" s="995"/>
      <c r="AX33" s="995"/>
      <c r="AY33" s="996"/>
      <c r="BC33" s="72" t="s">
        <v>429</v>
      </c>
      <c r="BD33" s="98">
        <f t="shared" si="3"/>
        <v>0.46493506493506492</v>
      </c>
      <c r="BE33" s="74">
        <f t="shared" si="3"/>
        <v>0.43116883116883115</v>
      </c>
      <c r="BF33" s="75">
        <f t="shared" si="3"/>
        <v>0.1038961038961039</v>
      </c>
      <c r="BH33" s="72" t="s">
        <v>429</v>
      </c>
      <c r="BI33" s="536">
        <f>集計・資料②!F46</f>
        <v>179</v>
      </c>
      <c r="BJ33" s="51">
        <f>集計・資料②!M46</f>
        <v>166</v>
      </c>
      <c r="BK33" s="70">
        <f>集計・資料②!N46</f>
        <v>40</v>
      </c>
      <c r="BL33" s="78">
        <f t="shared" si="4"/>
        <v>385</v>
      </c>
    </row>
    <row r="34" spans="1:64">
      <c r="A34" s="437"/>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438"/>
      <c r="AC34" s="579" t="s">
        <v>414</v>
      </c>
      <c r="AD34" s="779">
        <f>BD31</f>
        <v>0.88888888888888884</v>
      </c>
      <c r="AE34" s="698">
        <f>BE31</f>
        <v>0.1111111111111111</v>
      </c>
      <c r="AF34" s="698">
        <f>BF31</f>
        <v>0</v>
      </c>
      <c r="AH34" s="579" t="s">
        <v>414</v>
      </c>
      <c r="AI34" s="706">
        <f>BI31</f>
        <v>24</v>
      </c>
      <c r="AJ34" s="706">
        <f>BJ31</f>
        <v>3</v>
      </c>
      <c r="AK34" s="706">
        <f>BK31</f>
        <v>0</v>
      </c>
      <c r="AL34" s="706">
        <f>BL31</f>
        <v>27</v>
      </c>
      <c r="AN34" s="997"/>
      <c r="AO34" s="998"/>
      <c r="AP34" s="998"/>
      <c r="AQ34" s="998"/>
      <c r="AR34" s="998"/>
      <c r="AS34" s="998"/>
      <c r="AT34" s="998"/>
      <c r="AU34" s="998"/>
      <c r="AV34" s="998"/>
      <c r="AW34" s="998"/>
      <c r="AX34" s="998"/>
      <c r="AY34" s="999"/>
      <c r="BC34" s="72" t="s">
        <v>430</v>
      </c>
      <c r="BD34" s="98">
        <f t="shared" si="3"/>
        <v>0.3693467336683417</v>
      </c>
      <c r="BE34" s="74">
        <f t="shared" si="3"/>
        <v>0.52512562814070352</v>
      </c>
      <c r="BF34" s="75">
        <f t="shared" si="3"/>
        <v>0.10552763819095477</v>
      </c>
      <c r="BH34" s="72" t="s">
        <v>430</v>
      </c>
      <c r="BI34" s="536">
        <f>集計・資料②!F48</f>
        <v>147</v>
      </c>
      <c r="BJ34" s="51">
        <f>集計・資料②!M48</f>
        <v>209</v>
      </c>
      <c r="BK34" s="70">
        <f>集計・資料②!N48</f>
        <v>42</v>
      </c>
      <c r="BL34" s="78">
        <f t="shared" si="4"/>
        <v>398</v>
      </c>
    </row>
    <row r="35" spans="1:64" ht="10.199999999999999" thickBot="1">
      <c r="A35" s="437"/>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438"/>
      <c r="AC35" s="579" t="s">
        <v>415</v>
      </c>
      <c r="AD35" s="779">
        <f>BD30</f>
        <v>0.8125</v>
      </c>
      <c r="AE35" s="698">
        <f>BE30</f>
        <v>0.1875</v>
      </c>
      <c r="AF35" s="698">
        <f>BF30</f>
        <v>0</v>
      </c>
      <c r="AH35" s="579" t="s">
        <v>415</v>
      </c>
      <c r="AI35" s="706">
        <f>BI30</f>
        <v>13</v>
      </c>
      <c r="AJ35" s="706">
        <f>BJ30</f>
        <v>3</v>
      </c>
      <c r="AK35" s="706">
        <f>BK30</f>
        <v>0</v>
      </c>
      <c r="AL35" s="706">
        <f>BL30</f>
        <v>16</v>
      </c>
      <c r="BC35" s="79" t="s">
        <v>431</v>
      </c>
      <c r="BD35" s="57">
        <f t="shared" si="3"/>
        <v>0.29665071770334928</v>
      </c>
      <c r="BE35" s="58">
        <f t="shared" si="3"/>
        <v>0.56459330143540665</v>
      </c>
      <c r="BF35" s="59">
        <f t="shared" si="3"/>
        <v>0.13875598086124402</v>
      </c>
      <c r="BH35" s="81" t="s">
        <v>431</v>
      </c>
      <c r="BI35" s="537">
        <f>集計・資料②!F50</f>
        <v>62</v>
      </c>
      <c r="BJ35" s="61">
        <f>集計・資料②!M50</f>
        <v>118</v>
      </c>
      <c r="BK35" s="82">
        <f>集計・資料②!N50</f>
        <v>29</v>
      </c>
      <c r="BL35" s="83">
        <f t="shared" si="4"/>
        <v>209</v>
      </c>
    </row>
    <row r="36" spans="1:64" ht="10.199999999999999" thickBot="1">
      <c r="A36" s="437"/>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438"/>
      <c r="AH36" s="577" t="s">
        <v>554</v>
      </c>
      <c r="AI36" s="706">
        <f>SUM(AI30:AI35)</f>
        <v>478</v>
      </c>
      <c r="AJ36" s="706">
        <f>SUM(AJ30:AJ35)</f>
        <v>525</v>
      </c>
      <c r="AK36" s="706">
        <f>SUM(AK30:AK35)</f>
        <v>116</v>
      </c>
      <c r="AL36" s="706">
        <f>SUM(AL30:AL35)</f>
        <v>1119</v>
      </c>
      <c r="AM36" s="802"/>
      <c r="BH36" s="39" t="s">
        <v>554</v>
      </c>
      <c r="BI36" s="64">
        <f>集計・資料②!F52</f>
        <v>478</v>
      </c>
      <c r="BJ36" s="85">
        <f>集計・資料②!M52</f>
        <v>525</v>
      </c>
      <c r="BK36" s="84">
        <f>集計・資料②!N52</f>
        <v>116</v>
      </c>
      <c r="BL36" s="140">
        <f>+SUM(BL30:BL35)</f>
        <v>1119</v>
      </c>
    </row>
    <row r="37" spans="1:64">
      <c r="A37" s="437"/>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438"/>
      <c r="AM37" s="803"/>
    </row>
    <row r="38" spans="1:64">
      <c r="A38" s="437"/>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438"/>
      <c r="AM38" s="802"/>
    </row>
    <row r="39" spans="1:64">
      <c r="A39" s="437"/>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438"/>
      <c r="AI39" s="88"/>
      <c r="AJ39" s="88"/>
      <c r="AK39" s="88"/>
      <c r="AM39" s="803"/>
      <c r="BI39" s="88"/>
      <c r="BJ39" s="88"/>
      <c r="BK39" s="88"/>
    </row>
    <row r="40" spans="1:64">
      <c r="A40" s="437"/>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438"/>
      <c r="AI40" s="89"/>
      <c r="AJ40" s="89"/>
      <c r="AK40" s="89"/>
      <c r="AM40" s="802"/>
      <c r="BI40" s="89"/>
      <c r="BJ40" s="89"/>
      <c r="BK40" s="89"/>
    </row>
    <row r="41" spans="1:64">
      <c r="A41" s="437"/>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438"/>
      <c r="AM41" s="803"/>
    </row>
    <row r="42" spans="1:64">
      <c r="A42" s="437"/>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438"/>
      <c r="AM42" s="802"/>
    </row>
    <row r="43" spans="1:64">
      <c r="A43" s="437"/>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438"/>
      <c r="AM43" s="803"/>
    </row>
    <row r="44" spans="1:64">
      <c r="A44" s="437"/>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438"/>
      <c r="AM44" s="802"/>
    </row>
    <row r="45" spans="1:64">
      <c r="A45" s="437"/>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438"/>
      <c r="AM45" s="803"/>
    </row>
    <row r="46" spans="1:64">
      <c r="A46" s="437"/>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438"/>
      <c r="AM46" s="802"/>
    </row>
    <row r="47" spans="1:64">
      <c r="A47" s="437"/>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438"/>
      <c r="AM47" s="803"/>
    </row>
    <row r="48" spans="1:64">
      <c r="A48" s="437"/>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438"/>
      <c r="AM48" s="802"/>
    </row>
    <row r="49" spans="1:40">
      <c r="A49" s="437"/>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438"/>
      <c r="AM49" s="803"/>
    </row>
    <row r="50" spans="1:40">
      <c r="A50" s="437"/>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438"/>
      <c r="AM50" s="802"/>
      <c r="AN50" s="802"/>
    </row>
    <row r="51" spans="1:40">
      <c r="A51" s="437"/>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438"/>
      <c r="AM51" s="803"/>
      <c r="AN51" s="802"/>
    </row>
    <row r="52" spans="1:40">
      <c r="A52" s="437"/>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438"/>
      <c r="AM52" s="802"/>
      <c r="AN52" s="802"/>
    </row>
    <row r="53" spans="1:40">
      <c r="A53" s="437"/>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438"/>
      <c r="AM53" s="803"/>
      <c r="AN53" s="802"/>
    </row>
    <row r="54" spans="1:40">
      <c r="A54" s="437"/>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438"/>
      <c r="AM54" s="802"/>
      <c r="AN54" s="802"/>
    </row>
    <row r="55" spans="1:40">
      <c r="A55" s="437"/>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438"/>
    </row>
    <row r="56" spans="1:40">
      <c r="A56" s="437"/>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438"/>
    </row>
    <row r="57" spans="1:40">
      <c r="A57" s="437"/>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438"/>
    </row>
    <row r="58" spans="1:40">
      <c r="A58" s="437"/>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438"/>
    </row>
    <row r="59" spans="1:40">
      <c r="A59" s="437"/>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438"/>
    </row>
    <row r="60" spans="1:40">
      <c r="A60" s="439"/>
      <c r="B60" s="440"/>
      <c r="C60" s="440"/>
      <c r="D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1"/>
    </row>
  </sheetData>
  <mergeCells count="6">
    <mergeCell ref="AN22:AY34"/>
    <mergeCell ref="BC3:BG3"/>
    <mergeCell ref="A1:B1"/>
    <mergeCell ref="V1:AA1"/>
    <mergeCell ref="AC3:AG3"/>
    <mergeCell ref="B3:L17"/>
  </mergeCells>
  <phoneticPr fontId="10"/>
  <conditionalFormatting sqref="AD11:AD22">
    <cfRule type="top10" dxfId="15" priority="1" rank="2"/>
  </conditionalFormatting>
  <dataValidations count="1">
    <dataValidation type="list" allowBlank="1" showInputMessage="1" showErrorMessage="1" sqref="AP9:AR9" xr:uid="{00000000-0002-0000-1500-000000000000}">
      <formula1>"「1～4人」,「5～9人」,「10～29人」,「30～49人」,「50～99人」,「100人以上」"</formula1>
    </dataValidation>
  </dataValidations>
  <pageMargins left="0.75" right="0.75" top="1" bottom="1" header="0.51200000000000001" footer="0.51200000000000001"/>
  <pageSetup paperSize="9" scale="97" orientation="portrait" r:id="rId1"/>
  <headerFooter alignWithMargins="0"/>
  <colBreaks count="2" manualBreakCount="2">
    <brk id="27" max="1048575"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1000000}">
          <x14:formula1>
            <xm:f>業種リスト!$A$2:$A$14</xm:f>
          </x14:formula1>
          <xm:sqref>AP6:AR6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FFC000"/>
  </sheetPr>
  <dimension ref="A1:BQ60"/>
  <sheetViews>
    <sheetView showGridLines="0" view="pageBreakPreview" zoomScale="94" zoomScaleNormal="100" zoomScaleSheetLayoutView="94" workbookViewId="0">
      <selection activeCell="AC2" sqref="AC2"/>
    </sheetView>
  </sheetViews>
  <sheetFormatPr defaultColWidth="10.33203125" defaultRowHeight="9.6"/>
  <cols>
    <col min="1" max="27" width="3.5546875" style="28" customWidth="1"/>
    <col min="28" max="28" width="1.109375" style="28" customWidth="1"/>
    <col min="29" max="29" width="14.88671875" style="28" customWidth="1"/>
    <col min="30" max="30" width="7.33203125" style="28" customWidth="1"/>
    <col min="31" max="31" width="8" style="28" customWidth="1"/>
    <col min="32" max="32" width="6.88671875" style="28" bestFit="1" customWidth="1"/>
    <col min="33" max="33" width="7.33203125" style="28" customWidth="1"/>
    <col min="34" max="34" width="0.88671875" style="28" customWidth="1"/>
    <col min="35" max="35" width="14.88671875" style="28" customWidth="1"/>
    <col min="36" max="36" width="7.109375" style="28" bestFit="1" customWidth="1"/>
    <col min="37" max="37" width="8.33203125" style="28" bestFit="1" customWidth="1"/>
    <col min="38" max="38" width="6" style="28" bestFit="1" customWidth="1"/>
    <col min="39" max="40" width="6.88671875" style="28" bestFit="1" customWidth="1"/>
    <col min="41" max="41" width="15.88671875" style="338" bestFit="1" customWidth="1"/>
    <col min="42" max="42" width="7.109375" style="338" bestFit="1" customWidth="1"/>
    <col min="43" max="43" width="5.44140625" style="338" bestFit="1" customWidth="1"/>
    <col min="44" max="45" width="7.109375" style="338" bestFit="1" customWidth="1"/>
    <col min="46" max="46" width="8.33203125" style="338" bestFit="1" customWidth="1"/>
    <col min="47" max="47" width="5.44140625" style="338" bestFit="1" customWidth="1"/>
    <col min="48" max="55" width="5.44140625" style="338" customWidth="1"/>
    <col min="56" max="56" width="1.6640625" style="28" customWidth="1"/>
    <col min="57" max="57" width="14.88671875" style="28" customWidth="1"/>
    <col min="58" max="58" width="7.44140625" style="28" customWidth="1"/>
    <col min="59" max="59" width="8.33203125" style="28" bestFit="1" customWidth="1"/>
    <col min="60" max="61" width="7.44140625" style="28" customWidth="1"/>
    <col min="62" max="62" width="1.6640625" style="28" customWidth="1"/>
    <col min="63" max="63" width="14.88671875" style="28" customWidth="1"/>
    <col min="64" max="64" width="7.109375" style="28" bestFit="1" customWidth="1"/>
    <col min="65" max="65" width="8.33203125" style="28" bestFit="1" customWidth="1"/>
    <col min="66" max="66" width="7.5546875" style="28" customWidth="1"/>
    <col min="67" max="68" width="6.88671875" style="28" bestFit="1" customWidth="1"/>
    <col min="69" max="16384" width="10.33203125" style="28"/>
  </cols>
  <sheetData>
    <row r="1" spans="1:68" ht="21" customHeight="1" thickBot="1">
      <c r="A1" s="944">
        <v>49</v>
      </c>
      <c r="B1" s="944"/>
      <c r="C1" s="497" t="s">
        <v>101</v>
      </c>
      <c r="D1" s="497"/>
      <c r="E1" s="497"/>
      <c r="F1" s="497"/>
      <c r="G1" s="497"/>
      <c r="H1" s="497"/>
      <c r="I1" s="497"/>
      <c r="J1" s="497"/>
      <c r="K1" s="497"/>
      <c r="L1" s="497"/>
      <c r="M1" s="497"/>
      <c r="N1" s="497"/>
      <c r="O1" s="497"/>
      <c r="P1" s="497"/>
      <c r="Q1" s="497"/>
      <c r="R1" s="497"/>
      <c r="S1" s="497"/>
      <c r="T1" s="497"/>
      <c r="U1" s="497"/>
      <c r="V1" s="945" t="s">
        <v>867</v>
      </c>
      <c r="W1" s="946"/>
      <c r="X1" s="946"/>
      <c r="Y1" s="946"/>
      <c r="Z1" s="946"/>
      <c r="AA1" s="946"/>
      <c r="AC1" s="530" t="s">
        <v>965</v>
      </c>
      <c r="BE1" s="530" t="s">
        <v>102</v>
      </c>
    </row>
    <row r="3" spans="1:68">
      <c r="B3" s="970" t="s">
        <v>929</v>
      </c>
      <c r="C3" s="1019"/>
      <c r="D3" s="1019"/>
      <c r="E3" s="1019"/>
      <c r="F3" s="1019"/>
      <c r="G3" s="1019"/>
      <c r="H3" s="1019"/>
      <c r="I3" s="1019"/>
      <c r="J3" s="1019"/>
      <c r="K3" s="1019"/>
      <c r="L3" s="1019"/>
      <c r="N3" s="434"/>
      <c r="O3" s="435"/>
      <c r="P3" s="435"/>
      <c r="Q3" s="435"/>
      <c r="R3" s="435"/>
      <c r="S3" s="435"/>
      <c r="T3" s="435"/>
      <c r="U3" s="435"/>
      <c r="V3" s="435"/>
      <c r="W3" s="435"/>
      <c r="X3" s="435"/>
      <c r="Y3" s="435"/>
      <c r="Z3" s="435"/>
      <c r="AA3" s="436"/>
      <c r="AC3" s="1009" t="s">
        <v>327</v>
      </c>
      <c r="AD3" s="1009"/>
      <c r="AE3" s="1009"/>
      <c r="AF3" s="1009"/>
      <c r="AG3" s="1009"/>
      <c r="AH3" s="1009"/>
      <c r="AI3" s="28" t="s">
        <v>81</v>
      </c>
      <c r="AP3" s="338" t="s">
        <v>670</v>
      </c>
      <c r="BE3" s="1009" t="s">
        <v>327</v>
      </c>
      <c r="BF3" s="1009"/>
      <c r="BG3" s="1009"/>
      <c r="BH3" s="1009"/>
      <c r="BI3" s="1009"/>
      <c r="BJ3" s="1009"/>
      <c r="BK3" s="28" t="s">
        <v>81</v>
      </c>
    </row>
    <row r="4" spans="1:68" ht="10.199999999999999" thickBot="1">
      <c r="B4" s="1019"/>
      <c r="C4" s="1019"/>
      <c r="D4" s="1019"/>
      <c r="E4" s="1019"/>
      <c r="F4" s="1019"/>
      <c r="G4" s="1019"/>
      <c r="H4" s="1019"/>
      <c r="I4" s="1019"/>
      <c r="J4" s="1019"/>
      <c r="K4" s="1019"/>
      <c r="L4" s="1019"/>
      <c r="N4" s="437"/>
      <c r="O4" s="89"/>
      <c r="P4" s="89"/>
      <c r="Q4" s="89"/>
      <c r="R4" s="89"/>
      <c r="S4" s="89"/>
      <c r="T4" s="89"/>
      <c r="U4" s="89"/>
      <c r="V4" s="89"/>
      <c r="W4" s="89"/>
      <c r="X4" s="89"/>
      <c r="Y4" s="89"/>
      <c r="Z4" s="89"/>
      <c r="AA4" s="438"/>
      <c r="AP4" s="338" t="str">
        <f>CONCATENATE("出産･育児･介護等による退職者の再雇用について、「常用雇用で再雇用」と回答した事業所が全体で",TEXT(AD6,"0.0％"),"、「パートタイマー・アルバイトで再雇用」は",TEXT(AE6,"0.0％"),"となった。")</f>
        <v>出産･育児･介護等による退職者の再雇用について、「常用雇用で再雇用」と回答した事業所が全体で14.1%、「パートタイマー・アルバイトで再雇用」は6.3%となった。</v>
      </c>
    </row>
    <row r="5" spans="1:68" ht="25.8" thickBot="1">
      <c r="B5" s="1019"/>
      <c r="C5" s="1019"/>
      <c r="D5" s="1019"/>
      <c r="E5" s="1019"/>
      <c r="F5" s="1019"/>
      <c r="G5" s="1019"/>
      <c r="H5" s="1019"/>
      <c r="I5" s="1019"/>
      <c r="J5" s="1019"/>
      <c r="K5" s="1019"/>
      <c r="L5" s="1019"/>
      <c r="N5" s="437"/>
      <c r="O5" s="89"/>
      <c r="P5" s="89"/>
      <c r="Q5" s="89"/>
      <c r="R5" s="89"/>
      <c r="S5" s="89"/>
      <c r="T5" s="89"/>
      <c r="U5" s="89"/>
      <c r="V5" s="89"/>
      <c r="W5" s="89"/>
      <c r="X5" s="89"/>
      <c r="Y5" s="89"/>
      <c r="Z5" s="89"/>
      <c r="AA5" s="438"/>
      <c r="AC5" s="580"/>
      <c r="AD5" s="604" t="s">
        <v>325</v>
      </c>
      <c r="AE5" s="604" t="s">
        <v>326</v>
      </c>
      <c r="AF5" s="578" t="s">
        <v>293</v>
      </c>
      <c r="AG5" s="577" t="s">
        <v>397</v>
      </c>
      <c r="AI5" s="580"/>
      <c r="AJ5" s="604" t="s">
        <v>325</v>
      </c>
      <c r="AK5" s="604" t="s">
        <v>326</v>
      </c>
      <c r="AL5" s="578" t="s">
        <v>293</v>
      </c>
      <c r="AM5" s="577" t="s">
        <v>397</v>
      </c>
      <c r="AN5" s="577" t="s">
        <v>556</v>
      </c>
      <c r="AP5" s="338" t="s">
        <v>671</v>
      </c>
      <c r="AR5" s="799" t="s">
        <v>672</v>
      </c>
      <c r="AS5" s="799" t="s">
        <v>673</v>
      </c>
      <c r="AT5" s="799" t="s">
        <v>674</v>
      </c>
      <c r="AU5" s="338" t="s">
        <v>675</v>
      </c>
      <c r="BE5" s="136"/>
      <c r="BF5" s="532" t="s">
        <v>325</v>
      </c>
      <c r="BG5" s="533" t="s">
        <v>326</v>
      </c>
      <c r="BH5" s="531" t="s">
        <v>324</v>
      </c>
      <c r="BI5" s="32" t="s">
        <v>397</v>
      </c>
      <c r="BK5" s="136"/>
      <c r="BL5" s="532" t="s">
        <v>325</v>
      </c>
      <c r="BM5" s="533" t="s">
        <v>326</v>
      </c>
      <c r="BN5" s="531" t="s">
        <v>324</v>
      </c>
      <c r="BO5" s="45" t="s">
        <v>397</v>
      </c>
      <c r="BP5" s="105" t="s">
        <v>556</v>
      </c>
    </row>
    <row r="6" spans="1:68" ht="10.199999999999999" thickBot="1">
      <c r="B6" s="1019"/>
      <c r="C6" s="1019"/>
      <c r="D6" s="1019"/>
      <c r="E6" s="1019"/>
      <c r="F6" s="1019"/>
      <c r="G6" s="1019"/>
      <c r="H6" s="1019"/>
      <c r="I6" s="1019"/>
      <c r="J6" s="1019"/>
      <c r="K6" s="1019"/>
      <c r="L6" s="1019"/>
      <c r="N6" s="437"/>
      <c r="O6" s="89"/>
      <c r="P6" s="89"/>
      <c r="Q6" s="89"/>
      <c r="R6" s="89"/>
      <c r="S6" s="89"/>
      <c r="T6" s="89"/>
      <c r="U6" s="89"/>
      <c r="V6" s="89"/>
      <c r="W6" s="89"/>
      <c r="X6" s="89"/>
      <c r="Y6" s="89"/>
      <c r="Z6" s="89"/>
      <c r="AA6" s="438"/>
      <c r="AC6" s="577" t="s">
        <v>556</v>
      </c>
      <c r="AD6" s="779">
        <f>BF6</f>
        <v>0.14119749776586238</v>
      </c>
      <c r="AE6" s="779">
        <f>BG6</f>
        <v>6.3449508489722972E-2</v>
      </c>
      <c r="AF6" s="698">
        <f>BH6</f>
        <v>0.69168900804289546</v>
      </c>
      <c r="AG6" s="698">
        <f>BI6</f>
        <v>0.10366398570151922</v>
      </c>
      <c r="AI6" s="577" t="s">
        <v>556</v>
      </c>
      <c r="AJ6" s="706">
        <f>BL6</f>
        <v>158</v>
      </c>
      <c r="AK6" s="706">
        <f>BM6</f>
        <v>71</v>
      </c>
      <c r="AL6" s="706">
        <f>BN6</f>
        <v>774</v>
      </c>
      <c r="AM6" s="706">
        <f>BO6</f>
        <v>116</v>
      </c>
      <c r="AN6" s="706">
        <f>BP6</f>
        <v>1119</v>
      </c>
      <c r="AP6" s="338" t="s">
        <v>698</v>
      </c>
      <c r="AR6" s="799" t="s">
        <v>695</v>
      </c>
      <c r="AS6" s="799" t="s">
        <v>690</v>
      </c>
      <c r="AT6" s="799"/>
      <c r="AU6" s="338" t="s">
        <v>780</v>
      </c>
      <c r="BE6" s="33" t="s">
        <v>556</v>
      </c>
      <c r="BF6" s="132">
        <f>+BL6/$BP6</f>
        <v>0.14119749776586238</v>
      </c>
      <c r="BG6" s="133">
        <f>+BM6/$BP6</f>
        <v>6.3449508489722972E-2</v>
      </c>
      <c r="BH6" s="133">
        <f>+BN6/$BP6</f>
        <v>0.69168900804289546</v>
      </c>
      <c r="BI6" s="135">
        <f>+BO6/$BP6</f>
        <v>0.10366398570151922</v>
      </c>
      <c r="BK6" s="33" t="s">
        <v>556</v>
      </c>
      <c r="BL6" s="40">
        <f>+集計・資料②!BQ32</f>
        <v>158</v>
      </c>
      <c r="BM6" s="41">
        <f>+集計・資料②!BR32</f>
        <v>71</v>
      </c>
      <c r="BN6" s="41">
        <f>+集計・資料②!BS32</f>
        <v>774</v>
      </c>
      <c r="BO6" s="41">
        <f>+集計・資料②!BT32</f>
        <v>116</v>
      </c>
      <c r="BP6" s="242">
        <f>+SUM(BL6:BO6)</f>
        <v>1119</v>
      </c>
    </row>
    <row r="7" spans="1:68">
      <c r="B7" s="1019"/>
      <c r="C7" s="1019"/>
      <c r="D7" s="1019"/>
      <c r="E7" s="1019"/>
      <c r="F7" s="1019"/>
      <c r="G7" s="1019"/>
      <c r="H7" s="1019"/>
      <c r="I7" s="1019"/>
      <c r="J7" s="1019"/>
      <c r="K7" s="1019"/>
      <c r="L7" s="1019"/>
      <c r="N7" s="437"/>
      <c r="O7" s="89"/>
      <c r="P7" s="89"/>
      <c r="Q7" s="89"/>
      <c r="R7" s="89"/>
      <c r="S7" s="89"/>
      <c r="T7" s="89"/>
      <c r="U7" s="89"/>
      <c r="V7" s="89"/>
      <c r="W7" s="89"/>
      <c r="X7" s="89"/>
      <c r="Y7" s="89"/>
      <c r="Z7" s="89"/>
      <c r="AA7" s="438"/>
      <c r="AM7" s="89"/>
      <c r="AN7" s="89"/>
      <c r="AR7" s="799" t="s">
        <v>693</v>
      </c>
      <c r="AS7" s="799" t="s">
        <v>695</v>
      </c>
      <c r="AT7" s="799"/>
      <c r="AU7" s="338" t="s">
        <v>781</v>
      </c>
      <c r="BO7" s="527"/>
      <c r="BP7" s="527"/>
    </row>
    <row r="8" spans="1:68">
      <c r="B8" s="1019"/>
      <c r="C8" s="1019"/>
      <c r="D8" s="1019"/>
      <c r="E8" s="1019"/>
      <c r="F8" s="1019"/>
      <c r="G8" s="1019"/>
      <c r="H8" s="1019"/>
      <c r="I8" s="1019"/>
      <c r="J8" s="1019"/>
      <c r="K8" s="1019"/>
      <c r="L8" s="1019"/>
      <c r="N8" s="437"/>
      <c r="O8" s="89"/>
      <c r="P8" s="89"/>
      <c r="Q8" s="89"/>
      <c r="R8" s="89"/>
      <c r="S8" s="89"/>
      <c r="T8" s="89"/>
      <c r="U8" s="89"/>
      <c r="V8" s="89"/>
      <c r="W8" s="89"/>
      <c r="X8" s="89"/>
      <c r="Y8" s="89"/>
      <c r="Z8" s="89"/>
      <c r="AA8" s="438"/>
      <c r="AC8" s="1018" t="s">
        <v>615</v>
      </c>
      <c r="AD8" s="1018"/>
      <c r="AE8" s="1018"/>
      <c r="AF8" s="1018"/>
      <c r="AG8" s="1018"/>
      <c r="AH8" s="1018"/>
      <c r="AI8" s="28" t="s">
        <v>616</v>
      </c>
      <c r="AM8" s="89"/>
      <c r="AN8" s="89"/>
      <c r="AP8" s="338" t="str">
        <f>CONCATENATE(AP6,AR6,AS6,AT6,AU6,AP7,AR7,AS7,AT7,AU7)</f>
        <v>業種別では、「教育・学習支援業」「金融･保険業」で「常用雇用で再雇用」の割合が高く、「飲食店・宿泊業」「教育・学習支援業」で「パートタイマ―・アルバイトで再雇用」の割合が高い。</v>
      </c>
      <c r="BE8" s="1018" t="s">
        <v>327</v>
      </c>
      <c r="BF8" s="1018"/>
      <c r="BG8" s="1018"/>
      <c r="BH8" s="1018"/>
      <c r="BI8" s="1018"/>
      <c r="BJ8" s="1018"/>
      <c r="BK8" s="28" t="s">
        <v>82</v>
      </c>
      <c r="BO8" s="89"/>
      <c r="BP8" s="89"/>
    </row>
    <row r="9" spans="1:68" ht="10.199999999999999" thickBot="1">
      <c r="B9" s="1019"/>
      <c r="C9" s="1019"/>
      <c r="D9" s="1019"/>
      <c r="E9" s="1019"/>
      <c r="F9" s="1019"/>
      <c r="G9" s="1019"/>
      <c r="H9" s="1019"/>
      <c r="I9" s="1019"/>
      <c r="J9" s="1019"/>
      <c r="K9" s="1019"/>
      <c r="L9" s="1019"/>
      <c r="N9" s="437"/>
      <c r="O9" s="89"/>
      <c r="P9" s="89"/>
      <c r="Q9" s="89"/>
      <c r="R9" s="89"/>
      <c r="S9" s="89"/>
      <c r="T9" s="89"/>
      <c r="U9" s="89"/>
      <c r="V9" s="89"/>
      <c r="W9" s="89"/>
      <c r="X9" s="89"/>
      <c r="Y9" s="89"/>
      <c r="Z9" s="89"/>
      <c r="AA9" s="438"/>
      <c r="AM9" s="89"/>
      <c r="AN9" s="89"/>
      <c r="AP9" s="338" t="s">
        <v>678</v>
      </c>
      <c r="AR9" s="799" t="s">
        <v>731</v>
      </c>
      <c r="AS9" s="799" t="s">
        <v>714</v>
      </c>
      <c r="AT9" s="799" t="s">
        <v>715</v>
      </c>
      <c r="BO9" s="528"/>
      <c r="BP9" s="528"/>
    </row>
    <row r="10" spans="1:68" ht="30.75" customHeight="1" thickBot="1">
      <c r="B10" s="1019"/>
      <c r="C10" s="1019"/>
      <c r="D10" s="1019"/>
      <c r="E10" s="1019"/>
      <c r="F10" s="1019"/>
      <c r="G10" s="1019"/>
      <c r="H10" s="1019"/>
      <c r="I10" s="1019"/>
      <c r="J10" s="1019"/>
      <c r="K10" s="1019"/>
      <c r="L10" s="1019"/>
      <c r="N10" s="437"/>
      <c r="O10" s="89"/>
      <c r="P10" s="89"/>
      <c r="Q10" s="89"/>
      <c r="R10" s="89"/>
      <c r="S10" s="89"/>
      <c r="T10" s="89"/>
      <c r="U10" s="89"/>
      <c r="V10" s="89"/>
      <c r="W10" s="89"/>
      <c r="X10" s="89"/>
      <c r="Y10" s="89"/>
      <c r="Z10" s="89"/>
      <c r="AA10" s="438"/>
      <c r="AC10" s="577" t="s">
        <v>548</v>
      </c>
      <c r="AD10" s="604" t="s">
        <v>325</v>
      </c>
      <c r="AE10" s="604" t="s">
        <v>326</v>
      </c>
      <c r="AF10" s="578" t="s">
        <v>293</v>
      </c>
      <c r="AG10" s="577" t="s">
        <v>397</v>
      </c>
      <c r="AI10" s="577" t="s">
        <v>548</v>
      </c>
      <c r="AJ10" s="604" t="s">
        <v>325</v>
      </c>
      <c r="AK10" s="604" t="s">
        <v>326</v>
      </c>
      <c r="AL10" s="578" t="s">
        <v>293</v>
      </c>
      <c r="AM10" s="577" t="s">
        <v>397</v>
      </c>
      <c r="AN10" s="577" t="s">
        <v>556</v>
      </c>
      <c r="AP10" s="338" t="s">
        <v>744</v>
      </c>
      <c r="AR10" s="799" t="s">
        <v>687</v>
      </c>
      <c r="AS10" s="799"/>
      <c r="AT10" s="799"/>
      <c r="AU10" s="338" t="s">
        <v>930</v>
      </c>
      <c r="BE10" s="33" t="s">
        <v>548</v>
      </c>
      <c r="BF10" s="532" t="s">
        <v>325</v>
      </c>
      <c r="BG10" s="533" t="s">
        <v>326</v>
      </c>
      <c r="BH10" s="531" t="s">
        <v>324</v>
      </c>
      <c r="BI10" s="105" t="s">
        <v>397</v>
      </c>
      <c r="BK10" s="33" t="s">
        <v>548</v>
      </c>
      <c r="BL10" s="532" t="s">
        <v>325</v>
      </c>
      <c r="BM10" s="533" t="s">
        <v>326</v>
      </c>
      <c r="BN10" s="531" t="s">
        <v>324</v>
      </c>
      <c r="BO10" s="106" t="s">
        <v>397</v>
      </c>
      <c r="BP10" s="105" t="s">
        <v>556</v>
      </c>
    </row>
    <row r="11" spans="1:68">
      <c r="B11" s="1019"/>
      <c r="C11" s="1019"/>
      <c r="D11" s="1019"/>
      <c r="E11" s="1019"/>
      <c r="F11" s="1019"/>
      <c r="G11" s="1019"/>
      <c r="H11" s="1019"/>
      <c r="I11" s="1019"/>
      <c r="J11" s="1019"/>
      <c r="K11" s="1019"/>
      <c r="L11" s="1019"/>
      <c r="N11" s="437"/>
      <c r="O11" s="89"/>
      <c r="P11" s="89"/>
      <c r="Q11" s="89"/>
      <c r="R11" s="89"/>
      <c r="S11" s="89"/>
      <c r="T11" s="89"/>
      <c r="U11" s="89"/>
      <c r="V11" s="89"/>
      <c r="W11" s="89"/>
      <c r="X11" s="89"/>
      <c r="Y11" s="89"/>
      <c r="Z11" s="89"/>
      <c r="AA11" s="438"/>
      <c r="AC11" s="575" t="s">
        <v>398</v>
      </c>
      <c r="AD11" s="707">
        <f>BF23</f>
        <v>0.16589861751152074</v>
      </c>
      <c r="AE11" s="707">
        <f>BG23</f>
        <v>2.3041474654377881E-2</v>
      </c>
      <c r="AF11" s="698">
        <f>BH23</f>
        <v>0.71889400921658986</v>
      </c>
      <c r="AG11" s="698">
        <f>BI23</f>
        <v>9.2165898617511524E-2</v>
      </c>
      <c r="AI11" s="575" t="s">
        <v>398</v>
      </c>
      <c r="AJ11" s="719">
        <f>BL23</f>
        <v>36</v>
      </c>
      <c r="AK11" s="719">
        <f>BM23</f>
        <v>5</v>
      </c>
      <c r="AL11" s="719">
        <f>BN23</f>
        <v>156</v>
      </c>
      <c r="AM11" s="719">
        <f>BO23</f>
        <v>20</v>
      </c>
      <c r="AN11" s="719">
        <f>BP23</f>
        <v>217</v>
      </c>
      <c r="AR11" s="799"/>
      <c r="AS11" s="799"/>
      <c r="AT11" s="799"/>
      <c r="BE11" s="46" t="s">
        <v>555</v>
      </c>
      <c r="BF11" s="92" t="e">
        <f t="shared" ref="BF11:BF23" si="0">+BL11/$BP11</f>
        <v>#DIV/0!</v>
      </c>
      <c r="BG11" s="48" t="e">
        <f t="shared" ref="BG11:BG23" si="1">+BM11/$BP11</f>
        <v>#DIV/0!</v>
      </c>
      <c r="BH11" s="48" t="e">
        <f t="shared" ref="BH11:BH23" si="2">+BN11/$BP11</f>
        <v>#DIV/0!</v>
      </c>
      <c r="BI11" s="93" t="e">
        <f t="shared" ref="BI11:BI23" si="3">+BO11/$BP11</f>
        <v>#DIV/0!</v>
      </c>
      <c r="BK11" s="149" t="s">
        <v>555</v>
      </c>
      <c r="BL11" s="513">
        <f>+集計・資料②!BQ6</f>
        <v>0</v>
      </c>
      <c r="BM11" s="240">
        <f>+集計・資料②!BR6</f>
        <v>0</v>
      </c>
      <c r="BN11" s="240">
        <f>+集計・資料②!BS6</f>
        <v>0</v>
      </c>
      <c r="BO11" s="521">
        <f>+集計・資料②!BT6</f>
        <v>0</v>
      </c>
      <c r="BP11" s="512">
        <f>+SUM(BL11:BO11)</f>
        <v>0</v>
      </c>
    </row>
    <row r="12" spans="1:68" ht="10.5" customHeight="1">
      <c r="B12" s="1019"/>
      <c r="C12" s="1019"/>
      <c r="D12" s="1019"/>
      <c r="E12" s="1019"/>
      <c r="F12" s="1019"/>
      <c r="G12" s="1019"/>
      <c r="H12" s="1019"/>
      <c r="I12" s="1019"/>
      <c r="J12" s="1019"/>
      <c r="K12" s="1019"/>
      <c r="L12" s="1019"/>
      <c r="N12" s="437"/>
      <c r="O12" s="89"/>
      <c r="P12" s="89"/>
      <c r="Q12" s="89"/>
      <c r="R12" s="89"/>
      <c r="S12" s="89"/>
      <c r="T12" s="89"/>
      <c r="U12" s="89"/>
      <c r="V12" s="89"/>
      <c r="W12" s="89"/>
      <c r="X12" s="89"/>
      <c r="Y12" s="89"/>
      <c r="Z12" s="89"/>
      <c r="AA12" s="438"/>
      <c r="AC12" s="700" t="s">
        <v>399</v>
      </c>
      <c r="AD12" s="707">
        <f>BF22</f>
        <v>0.12179487179487179</v>
      </c>
      <c r="AE12" s="707">
        <f>BG22</f>
        <v>5.128205128205128E-2</v>
      </c>
      <c r="AF12" s="698">
        <f>BH22</f>
        <v>0.75</v>
      </c>
      <c r="AG12" s="698">
        <f>BI22</f>
        <v>7.6923076923076927E-2</v>
      </c>
      <c r="AI12" s="700" t="s">
        <v>399</v>
      </c>
      <c r="AJ12" s="719">
        <f>BL22</f>
        <v>19</v>
      </c>
      <c r="AK12" s="719">
        <f>BM22</f>
        <v>8</v>
      </c>
      <c r="AL12" s="719">
        <f>BN22</f>
        <v>117</v>
      </c>
      <c r="AM12" s="719">
        <f>BO22</f>
        <v>12</v>
      </c>
      <c r="AN12" s="719">
        <f>BP22</f>
        <v>156</v>
      </c>
      <c r="AP12" s="338" t="str">
        <f>CONCATENATE(AP10,AR10,AU10,AR11,AU11)</f>
        <v>規模別では、「30～49人」の事業所で、「常用雇用で再雇用」「パートタイマー・アルバイトで再雇用」の割合が高い。</v>
      </c>
      <c r="BE12" s="8" t="s">
        <v>542</v>
      </c>
      <c r="BF12" s="98">
        <f t="shared" si="0"/>
        <v>0.11510791366906475</v>
      </c>
      <c r="BG12" s="74">
        <f t="shared" si="1"/>
        <v>4.3165467625899283E-2</v>
      </c>
      <c r="BH12" s="74">
        <f t="shared" si="2"/>
        <v>0.69064748201438853</v>
      </c>
      <c r="BI12" s="75">
        <f t="shared" si="3"/>
        <v>0.15107913669064749</v>
      </c>
      <c r="BK12" s="19" t="s">
        <v>542</v>
      </c>
      <c r="BL12" s="514">
        <f>+集計・資料②!BQ8</f>
        <v>16</v>
      </c>
      <c r="BM12" s="519">
        <f>+集計・資料②!BR8</f>
        <v>6</v>
      </c>
      <c r="BN12" s="519">
        <f>+集計・資料②!BS8</f>
        <v>96</v>
      </c>
      <c r="BO12" s="522">
        <f>+集計・資料②!BT8</f>
        <v>21</v>
      </c>
      <c r="BP12" s="78">
        <f>+SUM(BL12:BO12)</f>
        <v>139</v>
      </c>
    </row>
    <row r="13" spans="1:68" ht="10.5" customHeight="1">
      <c r="B13" s="1019"/>
      <c r="C13" s="1019"/>
      <c r="D13" s="1019"/>
      <c r="E13" s="1019"/>
      <c r="F13" s="1019"/>
      <c r="G13" s="1019"/>
      <c r="H13" s="1019"/>
      <c r="I13" s="1019"/>
      <c r="J13" s="1019"/>
      <c r="K13" s="1019"/>
      <c r="L13" s="1019"/>
      <c r="N13" s="437"/>
      <c r="O13" s="89"/>
      <c r="P13" s="89"/>
      <c r="Q13" s="89"/>
      <c r="R13" s="89"/>
      <c r="S13" s="89"/>
      <c r="T13" s="89"/>
      <c r="U13" s="89"/>
      <c r="V13" s="89"/>
      <c r="W13" s="89"/>
      <c r="X13" s="89"/>
      <c r="Y13" s="89"/>
      <c r="Z13" s="89"/>
      <c r="AA13" s="438"/>
      <c r="AC13" s="575" t="s">
        <v>400</v>
      </c>
      <c r="AD13" s="707">
        <f>BF21</f>
        <v>0.18181818181818182</v>
      </c>
      <c r="AE13" s="707">
        <f>BG21</f>
        <v>0</v>
      </c>
      <c r="AF13" s="698">
        <f>BH21</f>
        <v>0.72727272727272729</v>
      </c>
      <c r="AG13" s="698">
        <f>BI21</f>
        <v>9.0909090909090912E-2</v>
      </c>
      <c r="AI13" s="575" t="s">
        <v>400</v>
      </c>
      <c r="AJ13" s="719">
        <f>BL21</f>
        <v>2</v>
      </c>
      <c r="AK13" s="719">
        <f>BM21</f>
        <v>0</v>
      </c>
      <c r="AL13" s="719">
        <f>BN21</f>
        <v>8</v>
      </c>
      <c r="AM13" s="719">
        <f>BO21</f>
        <v>1</v>
      </c>
      <c r="AN13" s="719">
        <f>BP21</f>
        <v>11</v>
      </c>
      <c r="BE13" s="8" t="s">
        <v>543</v>
      </c>
      <c r="BF13" s="98">
        <f t="shared" si="0"/>
        <v>0.15441176470588236</v>
      </c>
      <c r="BG13" s="74">
        <f t="shared" si="1"/>
        <v>8.8235294117647065E-2</v>
      </c>
      <c r="BH13" s="74">
        <f t="shared" si="2"/>
        <v>0.61029411764705888</v>
      </c>
      <c r="BI13" s="75">
        <f t="shared" si="3"/>
        <v>0.14705882352941177</v>
      </c>
      <c r="BK13" s="19" t="s">
        <v>543</v>
      </c>
      <c r="BL13" s="515">
        <f>+集計・資料②!BQ10</f>
        <v>21</v>
      </c>
      <c r="BM13" s="238">
        <f>+集計・資料②!BR10</f>
        <v>12</v>
      </c>
      <c r="BN13" s="238">
        <f>+集計・資料②!BS10</f>
        <v>83</v>
      </c>
      <c r="BO13" s="523">
        <f>+集計・資料②!BT10</f>
        <v>20</v>
      </c>
      <c r="BP13" s="78">
        <f t="shared" ref="BP13:BP23" si="4">+SUM(BL13:BO13)</f>
        <v>136</v>
      </c>
    </row>
    <row r="14" spans="1:68" ht="10.5" customHeight="1">
      <c r="B14" s="1019"/>
      <c r="C14" s="1019"/>
      <c r="D14" s="1019"/>
      <c r="E14" s="1019"/>
      <c r="F14" s="1019"/>
      <c r="G14" s="1019"/>
      <c r="H14" s="1019"/>
      <c r="I14" s="1019"/>
      <c r="J14" s="1019"/>
      <c r="K14" s="1019"/>
      <c r="L14" s="1019"/>
      <c r="N14" s="437"/>
      <c r="O14" s="89"/>
      <c r="P14" s="89"/>
      <c r="Q14" s="89"/>
      <c r="R14" s="89"/>
      <c r="S14" s="89"/>
      <c r="T14" s="89"/>
      <c r="U14" s="89"/>
      <c r="V14" s="89"/>
      <c r="W14" s="89"/>
      <c r="X14" s="89"/>
      <c r="Y14" s="89"/>
      <c r="Z14" s="89"/>
      <c r="AA14" s="438"/>
      <c r="AC14" s="700" t="s">
        <v>401</v>
      </c>
      <c r="AD14" s="707">
        <f>BF20</f>
        <v>4.3478260869565216E-2</v>
      </c>
      <c r="AE14" s="707">
        <f>BG20</f>
        <v>0</v>
      </c>
      <c r="AF14" s="698">
        <f>BH20</f>
        <v>0.82608695652173914</v>
      </c>
      <c r="AG14" s="698">
        <f>BI20</f>
        <v>0.13043478260869565</v>
      </c>
      <c r="AI14" s="700" t="s">
        <v>401</v>
      </c>
      <c r="AJ14" s="719">
        <f>BL20</f>
        <v>1</v>
      </c>
      <c r="AK14" s="719">
        <f>BM20</f>
        <v>0</v>
      </c>
      <c r="AL14" s="719">
        <f>BN20</f>
        <v>19</v>
      </c>
      <c r="AM14" s="719">
        <f>BO20</f>
        <v>3</v>
      </c>
      <c r="AN14" s="719">
        <f>BP20</f>
        <v>23</v>
      </c>
      <c r="AP14" s="800" t="s">
        <v>679</v>
      </c>
      <c r="AQ14" s="801"/>
      <c r="AR14" s="801"/>
      <c r="AS14" s="801"/>
      <c r="AT14" s="801"/>
      <c r="AU14" s="801"/>
      <c r="AV14" s="801"/>
      <c r="AW14" s="801"/>
      <c r="AX14" s="801"/>
      <c r="AY14" s="801"/>
      <c r="AZ14" s="801"/>
      <c r="BA14" s="801"/>
      <c r="BE14" s="8" t="s">
        <v>541</v>
      </c>
      <c r="BF14" s="98">
        <f t="shared" si="0"/>
        <v>0.25925925925925924</v>
      </c>
      <c r="BG14" s="74">
        <f t="shared" si="1"/>
        <v>0.1111111111111111</v>
      </c>
      <c r="BH14" s="74">
        <f t="shared" si="2"/>
        <v>0.59259259259259256</v>
      </c>
      <c r="BI14" s="75">
        <f t="shared" si="3"/>
        <v>3.7037037037037035E-2</v>
      </c>
      <c r="BK14" s="19" t="s">
        <v>541</v>
      </c>
      <c r="BL14" s="515">
        <f>+集計・資料②!BQ12</f>
        <v>7</v>
      </c>
      <c r="BM14" s="238">
        <f>+集計・資料②!BR12</f>
        <v>3</v>
      </c>
      <c r="BN14" s="238">
        <f>+集計・資料②!BS12</f>
        <v>16</v>
      </c>
      <c r="BO14" s="523">
        <f>+集計・資料②!BT12</f>
        <v>1</v>
      </c>
      <c r="BP14" s="78">
        <f t="shared" si="4"/>
        <v>27</v>
      </c>
    </row>
    <row r="15" spans="1:68" ht="10.5" customHeight="1">
      <c r="B15" s="1019"/>
      <c r="C15" s="1019"/>
      <c r="D15" s="1019"/>
      <c r="E15" s="1019"/>
      <c r="F15" s="1019"/>
      <c r="G15" s="1019"/>
      <c r="H15" s="1019"/>
      <c r="I15" s="1019"/>
      <c r="J15" s="1019"/>
      <c r="K15" s="1019"/>
      <c r="L15" s="1019"/>
      <c r="N15" s="437"/>
      <c r="O15" s="89"/>
      <c r="P15" s="89"/>
      <c r="Q15" s="89"/>
      <c r="R15" s="89"/>
      <c r="S15" s="89"/>
      <c r="T15" s="89"/>
      <c r="U15" s="89"/>
      <c r="V15" s="89"/>
      <c r="W15" s="89"/>
      <c r="X15" s="89"/>
      <c r="Y15" s="89"/>
      <c r="Z15" s="89"/>
      <c r="AA15" s="438"/>
      <c r="AC15" s="575" t="s">
        <v>402</v>
      </c>
      <c r="AD15" s="707">
        <f>BF19</f>
        <v>0.1005586592178771</v>
      </c>
      <c r="AE15" s="707">
        <f>BG19</f>
        <v>8.3798882681564241E-2</v>
      </c>
      <c r="AF15" s="698">
        <f>BH19</f>
        <v>0.72625698324022347</v>
      </c>
      <c r="AG15" s="698">
        <f>BI19</f>
        <v>8.9385474860335198E-2</v>
      </c>
      <c r="AI15" s="575" t="s">
        <v>402</v>
      </c>
      <c r="AJ15" s="719">
        <f>BL19</f>
        <v>18</v>
      </c>
      <c r="AK15" s="719">
        <f>BM19</f>
        <v>15</v>
      </c>
      <c r="AL15" s="719">
        <f>BN19</f>
        <v>130</v>
      </c>
      <c r="AM15" s="719">
        <f>BO19</f>
        <v>16</v>
      </c>
      <c r="AN15" s="719">
        <f>BP19</f>
        <v>179</v>
      </c>
      <c r="AP15" s="930" t="str">
        <f>CONCATENATE("　",AP4,CHAR(10),"　",AP8,CHAR(10),"　",AP12)</f>
        <v>　出産･育児･介護等による退職者の再雇用について、「常用雇用で再雇用」と回答した事業所が全体で14.1%、「パートタイマー・アルバイトで再雇用」は6.3%となった。
　業種別では、「教育・学習支援業」「金融･保険業」で「常用雇用で再雇用」の割合が高く、「飲食店・宿泊業」「教育・学習支援業」で「パートタイマ―・アルバイトで再雇用」の割合が高い。
　規模別では、「30～49人」の事業所で、「常用雇用で再雇用」「パートタイマー・アルバイトで再雇用」の割合が高い。</v>
      </c>
      <c r="AQ15" s="930"/>
      <c r="AR15" s="930"/>
      <c r="AS15" s="930"/>
      <c r="AT15" s="930"/>
      <c r="AU15" s="930"/>
      <c r="AV15" s="930"/>
      <c r="AW15" s="930"/>
      <c r="AX15" s="930"/>
      <c r="AY15" s="930"/>
      <c r="AZ15" s="930"/>
      <c r="BA15" s="930"/>
      <c r="BE15" s="8" t="s">
        <v>540</v>
      </c>
      <c r="BF15" s="98">
        <f t="shared" si="0"/>
        <v>0.18709677419354839</v>
      </c>
      <c r="BG15" s="74">
        <f t="shared" si="1"/>
        <v>0.1032258064516129</v>
      </c>
      <c r="BH15" s="74">
        <f t="shared" si="2"/>
        <v>0.62580645161290327</v>
      </c>
      <c r="BI15" s="75">
        <f t="shared" si="3"/>
        <v>8.387096774193549E-2</v>
      </c>
      <c r="BK15" s="19" t="s">
        <v>540</v>
      </c>
      <c r="BL15" s="515">
        <f>+集計・資料②!BQ14</f>
        <v>29</v>
      </c>
      <c r="BM15" s="238">
        <f>+集計・資料②!BR14</f>
        <v>16</v>
      </c>
      <c r="BN15" s="238">
        <f>+集計・資料②!BS14</f>
        <v>97</v>
      </c>
      <c r="BO15" s="523">
        <f>+集計・資料②!BT14</f>
        <v>13</v>
      </c>
      <c r="BP15" s="78">
        <f t="shared" si="4"/>
        <v>155</v>
      </c>
    </row>
    <row r="16" spans="1:68" ht="10.5" customHeight="1">
      <c r="B16" s="1019"/>
      <c r="C16" s="1019"/>
      <c r="D16" s="1019"/>
      <c r="E16" s="1019"/>
      <c r="F16" s="1019"/>
      <c r="G16" s="1019"/>
      <c r="H16" s="1019"/>
      <c r="I16" s="1019"/>
      <c r="J16" s="1019"/>
      <c r="K16" s="1019"/>
      <c r="L16" s="1019"/>
      <c r="N16" s="439"/>
      <c r="O16" s="440"/>
      <c r="P16" s="440"/>
      <c r="Q16" s="440"/>
      <c r="R16" s="440"/>
      <c r="S16" s="440"/>
      <c r="T16" s="440"/>
      <c r="U16" s="440"/>
      <c r="V16" s="440"/>
      <c r="W16" s="440"/>
      <c r="X16" s="440"/>
      <c r="Y16" s="440"/>
      <c r="Z16" s="440"/>
      <c r="AA16" s="441"/>
      <c r="AC16" s="700" t="s">
        <v>403</v>
      </c>
      <c r="AD16" s="707">
        <f>BF18</f>
        <v>0.25</v>
      </c>
      <c r="AE16" s="707">
        <f>BG18</f>
        <v>0</v>
      </c>
      <c r="AF16" s="698">
        <f>BH18</f>
        <v>0.65</v>
      </c>
      <c r="AG16" s="698">
        <f>BI18</f>
        <v>0.1</v>
      </c>
      <c r="AI16" s="700" t="s">
        <v>403</v>
      </c>
      <c r="AJ16" s="719">
        <f>BL18</f>
        <v>5</v>
      </c>
      <c r="AK16" s="719">
        <f>BM18</f>
        <v>0</v>
      </c>
      <c r="AL16" s="719">
        <f>BN18</f>
        <v>13</v>
      </c>
      <c r="AM16" s="719">
        <f>BO18</f>
        <v>2</v>
      </c>
      <c r="AN16" s="719">
        <f>BP18</f>
        <v>20</v>
      </c>
      <c r="AP16" s="930"/>
      <c r="AQ16" s="930"/>
      <c r="AR16" s="930"/>
      <c r="AS16" s="930"/>
      <c r="AT16" s="930"/>
      <c r="AU16" s="930"/>
      <c r="AV16" s="930"/>
      <c r="AW16" s="930"/>
      <c r="AX16" s="930"/>
      <c r="AY16" s="930"/>
      <c r="AZ16" s="930"/>
      <c r="BA16" s="930"/>
      <c r="BE16" s="8" t="s">
        <v>539</v>
      </c>
      <c r="BF16" s="98">
        <f t="shared" si="0"/>
        <v>4.878048780487805E-2</v>
      </c>
      <c r="BG16" s="74">
        <f t="shared" si="1"/>
        <v>0.14634146341463414</v>
      </c>
      <c r="BH16" s="74">
        <f t="shared" si="2"/>
        <v>0.65853658536585369</v>
      </c>
      <c r="BI16" s="75">
        <f t="shared" si="3"/>
        <v>0.14634146341463414</v>
      </c>
      <c r="BK16" s="19" t="s">
        <v>539</v>
      </c>
      <c r="BL16" s="515">
        <f>+集計・資料②!BQ16</f>
        <v>2</v>
      </c>
      <c r="BM16" s="238">
        <f>+集計・資料②!BR16</f>
        <v>6</v>
      </c>
      <c r="BN16" s="238">
        <f>+集計・資料②!BS16</f>
        <v>27</v>
      </c>
      <c r="BO16" s="523">
        <f>+集計・資料②!BT16</f>
        <v>6</v>
      </c>
      <c r="BP16" s="78">
        <f t="shared" si="4"/>
        <v>41</v>
      </c>
    </row>
    <row r="17" spans="1:69" ht="10.5" customHeight="1">
      <c r="B17" s="1020"/>
      <c r="C17" s="1020"/>
      <c r="D17" s="1020"/>
      <c r="E17" s="1020"/>
      <c r="F17" s="1020"/>
      <c r="G17" s="1020"/>
      <c r="H17" s="1020"/>
      <c r="I17" s="1020"/>
      <c r="J17" s="1020"/>
      <c r="K17" s="1020"/>
      <c r="L17" s="1020"/>
      <c r="O17" s="89"/>
      <c r="P17" s="89"/>
      <c r="Q17" s="89"/>
      <c r="R17" s="89"/>
      <c r="S17" s="89"/>
      <c r="T17" s="89"/>
      <c r="U17" s="89"/>
      <c r="V17" s="89"/>
      <c r="W17" s="89"/>
      <c r="X17" s="89"/>
      <c r="Y17" s="89"/>
      <c r="Z17" s="89"/>
      <c r="AA17" s="89"/>
      <c r="AC17" s="575" t="s">
        <v>404</v>
      </c>
      <c r="AD17" s="707">
        <f>BF17</f>
        <v>0.13333333333333333</v>
      </c>
      <c r="AE17" s="707">
        <f>BG17</f>
        <v>0</v>
      </c>
      <c r="AF17" s="698">
        <f>BH17</f>
        <v>0.8</v>
      </c>
      <c r="AG17" s="698">
        <f>BI17</f>
        <v>6.6666666666666666E-2</v>
      </c>
      <c r="AI17" s="575" t="s">
        <v>404</v>
      </c>
      <c r="AJ17" s="719">
        <f>BL17</f>
        <v>2</v>
      </c>
      <c r="AK17" s="719">
        <f>BM17</f>
        <v>0</v>
      </c>
      <c r="AL17" s="719">
        <f>BN17</f>
        <v>12</v>
      </c>
      <c r="AM17" s="719">
        <f>BO17</f>
        <v>1</v>
      </c>
      <c r="AN17" s="719">
        <f>BP17</f>
        <v>15</v>
      </c>
      <c r="AP17" s="930"/>
      <c r="AQ17" s="930"/>
      <c r="AR17" s="930"/>
      <c r="AS17" s="930"/>
      <c r="AT17" s="930"/>
      <c r="AU17" s="930"/>
      <c r="AV17" s="930"/>
      <c r="AW17" s="930"/>
      <c r="AX17" s="930"/>
      <c r="AY17" s="930"/>
      <c r="AZ17" s="930"/>
      <c r="BA17" s="930"/>
      <c r="BE17" s="8" t="s">
        <v>544</v>
      </c>
      <c r="BF17" s="98">
        <f t="shared" si="0"/>
        <v>0.13333333333333333</v>
      </c>
      <c r="BG17" s="74">
        <f t="shared" si="1"/>
        <v>0</v>
      </c>
      <c r="BH17" s="74">
        <f t="shared" si="2"/>
        <v>0.8</v>
      </c>
      <c r="BI17" s="75">
        <f t="shared" si="3"/>
        <v>6.6666666666666666E-2</v>
      </c>
      <c r="BK17" s="19" t="s">
        <v>544</v>
      </c>
      <c r="BL17" s="516">
        <f>+集計・資料②!BQ18</f>
        <v>2</v>
      </c>
      <c r="BM17" s="520">
        <f>+集計・資料②!BR18</f>
        <v>0</v>
      </c>
      <c r="BN17" s="520">
        <f>+集計・資料②!BS18</f>
        <v>12</v>
      </c>
      <c r="BO17" s="524">
        <f>+集計・資料②!BT18</f>
        <v>1</v>
      </c>
      <c r="BP17" s="78">
        <f t="shared" si="4"/>
        <v>15</v>
      </c>
    </row>
    <row r="18" spans="1:69" ht="10.5" customHeight="1">
      <c r="A18" s="434"/>
      <c r="B18" s="435"/>
      <c r="C18" s="435"/>
      <c r="D18" s="435"/>
      <c r="E18" s="435"/>
      <c r="F18" s="435"/>
      <c r="G18" s="435"/>
      <c r="H18" s="435"/>
      <c r="I18" s="435"/>
      <c r="J18" s="435"/>
      <c r="K18" s="435"/>
      <c r="L18" s="435"/>
      <c r="M18" s="435"/>
      <c r="N18" s="435"/>
      <c r="O18" s="435"/>
      <c r="P18" s="435"/>
      <c r="Q18" s="435"/>
      <c r="R18" s="435"/>
      <c r="S18" s="435"/>
      <c r="T18" s="435"/>
      <c r="U18" s="435"/>
      <c r="V18" s="435"/>
      <c r="W18" s="435"/>
      <c r="X18" s="435"/>
      <c r="Y18" s="435"/>
      <c r="Z18" s="435"/>
      <c r="AA18" s="436"/>
      <c r="AC18" s="700" t="s">
        <v>405</v>
      </c>
      <c r="AD18" s="707">
        <f>BF16</f>
        <v>4.878048780487805E-2</v>
      </c>
      <c r="AE18" s="707">
        <f>BG16</f>
        <v>0.14634146341463414</v>
      </c>
      <c r="AF18" s="698">
        <f>BH16</f>
        <v>0.65853658536585369</v>
      </c>
      <c r="AG18" s="698">
        <f>BI16</f>
        <v>0.14634146341463414</v>
      </c>
      <c r="AI18" s="700" t="s">
        <v>405</v>
      </c>
      <c r="AJ18" s="719">
        <f>BL16</f>
        <v>2</v>
      </c>
      <c r="AK18" s="719">
        <f>BM16</f>
        <v>6</v>
      </c>
      <c r="AL18" s="719">
        <f>BN16</f>
        <v>27</v>
      </c>
      <c r="AM18" s="719">
        <f>BO16</f>
        <v>6</v>
      </c>
      <c r="AN18" s="719">
        <f>BP16</f>
        <v>41</v>
      </c>
      <c r="AP18" s="930"/>
      <c r="AQ18" s="930"/>
      <c r="AR18" s="930"/>
      <c r="AS18" s="930"/>
      <c r="AT18" s="930"/>
      <c r="AU18" s="930"/>
      <c r="AV18" s="930"/>
      <c r="AW18" s="930"/>
      <c r="AX18" s="930"/>
      <c r="AY18" s="930"/>
      <c r="AZ18" s="930"/>
      <c r="BA18" s="930"/>
      <c r="BE18" s="8" t="s">
        <v>538</v>
      </c>
      <c r="BF18" s="98">
        <f t="shared" si="0"/>
        <v>0.25</v>
      </c>
      <c r="BG18" s="74">
        <f t="shared" si="1"/>
        <v>0</v>
      </c>
      <c r="BH18" s="74">
        <f t="shared" si="2"/>
        <v>0.65</v>
      </c>
      <c r="BI18" s="75">
        <f t="shared" si="3"/>
        <v>0.1</v>
      </c>
      <c r="BK18" s="19" t="s">
        <v>538</v>
      </c>
      <c r="BL18" s="514">
        <f>+集計・資料②!BQ20</f>
        <v>5</v>
      </c>
      <c r="BM18" s="519">
        <f>+集計・資料②!BR20</f>
        <v>0</v>
      </c>
      <c r="BN18" s="519">
        <f>+集計・資料②!BS20</f>
        <v>13</v>
      </c>
      <c r="BO18" s="522">
        <f>+集計・資料②!BT20</f>
        <v>2</v>
      </c>
      <c r="BP18" s="78">
        <f t="shared" si="4"/>
        <v>20</v>
      </c>
    </row>
    <row r="19" spans="1:69" ht="10.5" customHeight="1">
      <c r="A19" s="437"/>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438"/>
      <c r="AC19" s="575" t="s">
        <v>406</v>
      </c>
      <c r="AD19" s="707">
        <f>BF15</f>
        <v>0.18709677419354839</v>
      </c>
      <c r="AE19" s="775">
        <f>BG15</f>
        <v>0.1032258064516129</v>
      </c>
      <c r="AF19" s="698">
        <f>BH15</f>
        <v>0.62580645161290327</v>
      </c>
      <c r="AG19" s="698">
        <f>BI15</f>
        <v>8.387096774193549E-2</v>
      </c>
      <c r="AI19" s="575" t="s">
        <v>406</v>
      </c>
      <c r="AJ19" s="719">
        <f>BL15</f>
        <v>29</v>
      </c>
      <c r="AK19" s="719">
        <f>BM15</f>
        <v>16</v>
      </c>
      <c r="AL19" s="719">
        <f>BN15</f>
        <v>97</v>
      </c>
      <c r="AM19" s="719">
        <f>BO15</f>
        <v>13</v>
      </c>
      <c r="AN19" s="719">
        <f>BP15</f>
        <v>155</v>
      </c>
      <c r="AP19" s="930"/>
      <c r="AQ19" s="930"/>
      <c r="AR19" s="930"/>
      <c r="AS19" s="930"/>
      <c r="AT19" s="930"/>
      <c r="AU19" s="930"/>
      <c r="AV19" s="930"/>
      <c r="AW19" s="930"/>
      <c r="AX19" s="930"/>
      <c r="AY19" s="930"/>
      <c r="AZ19" s="930"/>
      <c r="BA19" s="930"/>
      <c r="BE19" s="8" t="s">
        <v>537</v>
      </c>
      <c r="BF19" s="98">
        <f t="shared" si="0"/>
        <v>0.1005586592178771</v>
      </c>
      <c r="BG19" s="74">
        <f t="shared" si="1"/>
        <v>8.3798882681564241E-2</v>
      </c>
      <c r="BH19" s="74">
        <f t="shared" si="2"/>
        <v>0.72625698324022347</v>
      </c>
      <c r="BI19" s="75">
        <f t="shared" si="3"/>
        <v>8.9385474860335198E-2</v>
      </c>
      <c r="BK19" s="19" t="s">
        <v>537</v>
      </c>
      <c r="BL19" s="515">
        <f>+集計・資料②!BQ22</f>
        <v>18</v>
      </c>
      <c r="BM19" s="238">
        <f>+集計・資料②!BR22</f>
        <v>15</v>
      </c>
      <c r="BN19" s="238">
        <f>+集計・資料②!BS22</f>
        <v>130</v>
      </c>
      <c r="BO19" s="523">
        <f>+集計・資料②!BT22</f>
        <v>16</v>
      </c>
      <c r="BP19" s="78">
        <f t="shared" si="4"/>
        <v>179</v>
      </c>
    </row>
    <row r="20" spans="1:69" ht="10.5" customHeight="1">
      <c r="A20" s="437"/>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438"/>
      <c r="AC20" s="700" t="s">
        <v>407</v>
      </c>
      <c r="AD20" s="707">
        <f>BF14</f>
        <v>0.25925925925925924</v>
      </c>
      <c r="AE20" s="707">
        <f>BG14</f>
        <v>0.1111111111111111</v>
      </c>
      <c r="AF20" s="698">
        <f>BH14</f>
        <v>0.59259259259259256</v>
      </c>
      <c r="AG20" s="698">
        <f>BI14</f>
        <v>3.7037037037037035E-2</v>
      </c>
      <c r="AI20" s="700" t="s">
        <v>407</v>
      </c>
      <c r="AJ20" s="719">
        <f>BL14</f>
        <v>7</v>
      </c>
      <c r="AK20" s="719">
        <f>BM14</f>
        <v>3</v>
      </c>
      <c r="AL20" s="719">
        <f>BN14</f>
        <v>16</v>
      </c>
      <c r="AM20" s="719">
        <f>BO14</f>
        <v>1</v>
      </c>
      <c r="AN20" s="719">
        <f>BP14</f>
        <v>27</v>
      </c>
      <c r="AP20" s="930"/>
      <c r="AQ20" s="930"/>
      <c r="AR20" s="930"/>
      <c r="AS20" s="930"/>
      <c r="AT20" s="930"/>
      <c r="AU20" s="930"/>
      <c r="AV20" s="930"/>
      <c r="AW20" s="930"/>
      <c r="AX20" s="930"/>
      <c r="AY20" s="930"/>
      <c r="AZ20" s="930"/>
      <c r="BA20" s="930"/>
      <c r="BE20" s="8" t="s">
        <v>536</v>
      </c>
      <c r="BF20" s="98">
        <f t="shared" si="0"/>
        <v>4.3478260869565216E-2</v>
      </c>
      <c r="BG20" s="74">
        <f t="shared" si="1"/>
        <v>0</v>
      </c>
      <c r="BH20" s="74">
        <f t="shared" si="2"/>
        <v>0.82608695652173914</v>
      </c>
      <c r="BI20" s="75">
        <f t="shared" si="3"/>
        <v>0.13043478260869565</v>
      </c>
      <c r="BK20" s="19" t="s">
        <v>536</v>
      </c>
      <c r="BL20" s="515">
        <f>+集計・資料②!BQ24</f>
        <v>1</v>
      </c>
      <c r="BM20" s="238">
        <f>+集計・資料②!BR24</f>
        <v>0</v>
      </c>
      <c r="BN20" s="238">
        <f>+集計・資料②!BS24</f>
        <v>19</v>
      </c>
      <c r="BO20" s="523">
        <f>+集計・資料②!BT24</f>
        <v>3</v>
      </c>
      <c r="BP20" s="78">
        <f t="shared" si="4"/>
        <v>23</v>
      </c>
    </row>
    <row r="21" spans="1:69" ht="10.5" customHeight="1">
      <c r="A21" s="437"/>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438"/>
      <c r="AC21" s="575" t="s">
        <v>408</v>
      </c>
      <c r="AD21" s="707">
        <f>BF13</f>
        <v>0.15441176470588236</v>
      </c>
      <c r="AE21" s="707">
        <f>BG13</f>
        <v>8.8235294117647065E-2</v>
      </c>
      <c r="AF21" s="698">
        <f>BH13</f>
        <v>0.61029411764705888</v>
      </c>
      <c r="AG21" s="698">
        <f>BI13</f>
        <v>0.14705882352941177</v>
      </c>
      <c r="AI21" s="575" t="s">
        <v>408</v>
      </c>
      <c r="AJ21" s="719">
        <f>BL13</f>
        <v>21</v>
      </c>
      <c r="AK21" s="719">
        <f>BM13</f>
        <v>12</v>
      </c>
      <c r="AL21" s="719">
        <f>BN13</f>
        <v>83</v>
      </c>
      <c r="AM21" s="719">
        <f>BO13</f>
        <v>20</v>
      </c>
      <c r="AN21" s="719">
        <f>BP13</f>
        <v>136</v>
      </c>
      <c r="AP21" s="930"/>
      <c r="AQ21" s="930"/>
      <c r="AR21" s="930"/>
      <c r="AS21" s="930"/>
      <c r="AT21" s="930"/>
      <c r="AU21" s="930"/>
      <c r="AV21" s="930"/>
      <c r="AW21" s="930"/>
      <c r="AX21" s="930"/>
      <c r="AY21" s="930"/>
      <c r="AZ21" s="930"/>
      <c r="BA21" s="930"/>
      <c r="BE21" s="8" t="s">
        <v>535</v>
      </c>
      <c r="BF21" s="98">
        <f t="shared" si="0"/>
        <v>0.18181818181818182</v>
      </c>
      <c r="BG21" s="74">
        <f t="shared" si="1"/>
        <v>0</v>
      </c>
      <c r="BH21" s="74">
        <f t="shared" si="2"/>
        <v>0.72727272727272729</v>
      </c>
      <c r="BI21" s="75">
        <f t="shared" si="3"/>
        <v>9.0909090909090912E-2</v>
      </c>
      <c r="BK21" s="19" t="s">
        <v>535</v>
      </c>
      <c r="BL21" s="516">
        <f>+集計・資料②!BQ26</f>
        <v>2</v>
      </c>
      <c r="BM21" s="520">
        <f>+集計・資料②!BR26</f>
        <v>0</v>
      </c>
      <c r="BN21" s="520">
        <f>+集計・資料②!BS26</f>
        <v>8</v>
      </c>
      <c r="BO21" s="524">
        <f>+集計・資料②!BT26</f>
        <v>1</v>
      </c>
      <c r="BP21" s="78">
        <f t="shared" si="4"/>
        <v>11</v>
      </c>
    </row>
    <row r="22" spans="1:69" ht="10.5" customHeight="1">
      <c r="A22" s="437"/>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438"/>
      <c r="AC22" s="700" t="s">
        <v>409</v>
      </c>
      <c r="AD22" s="707">
        <f>BF12</f>
        <v>0.11510791366906475</v>
      </c>
      <c r="AE22" s="707">
        <f>BG12</f>
        <v>4.3165467625899283E-2</v>
      </c>
      <c r="AF22" s="698">
        <f>BH12</f>
        <v>0.69064748201438853</v>
      </c>
      <c r="AG22" s="698">
        <f>BI12</f>
        <v>0.15107913669064749</v>
      </c>
      <c r="AI22" s="700" t="s">
        <v>409</v>
      </c>
      <c r="AJ22" s="719">
        <f>BL12</f>
        <v>16</v>
      </c>
      <c r="AK22" s="719">
        <f>BM12</f>
        <v>6</v>
      </c>
      <c r="AL22" s="719">
        <f>BN12</f>
        <v>96</v>
      </c>
      <c r="AM22" s="719">
        <f>BO12</f>
        <v>21</v>
      </c>
      <c r="AN22" s="719">
        <f>BP12</f>
        <v>139</v>
      </c>
      <c r="AP22" s="930"/>
      <c r="AQ22" s="930"/>
      <c r="AR22" s="930"/>
      <c r="AS22" s="930"/>
      <c r="AT22" s="930"/>
      <c r="AU22" s="930"/>
      <c r="AV22" s="930"/>
      <c r="AW22" s="930"/>
      <c r="AX22" s="930"/>
      <c r="AY22" s="930"/>
      <c r="AZ22" s="930"/>
      <c r="BA22" s="930"/>
      <c r="BE22" s="17" t="s">
        <v>545</v>
      </c>
      <c r="BF22" s="98">
        <f t="shared" si="0"/>
        <v>0.12179487179487179</v>
      </c>
      <c r="BG22" s="74">
        <f t="shared" si="1"/>
        <v>5.128205128205128E-2</v>
      </c>
      <c r="BH22" s="74">
        <f t="shared" si="2"/>
        <v>0.75</v>
      </c>
      <c r="BI22" s="75">
        <f t="shared" si="3"/>
        <v>7.6923076923076927E-2</v>
      </c>
      <c r="BK22" s="20" t="s">
        <v>545</v>
      </c>
      <c r="BL22" s="515">
        <f>+集計・資料②!BQ28</f>
        <v>19</v>
      </c>
      <c r="BM22" s="238">
        <f>+集計・資料②!BR28</f>
        <v>8</v>
      </c>
      <c r="BN22" s="238">
        <f>+集計・資料②!BS28</f>
        <v>117</v>
      </c>
      <c r="BO22" s="523">
        <f>+集計・資料②!BT28</f>
        <v>12</v>
      </c>
      <c r="BP22" s="78">
        <f t="shared" si="4"/>
        <v>156</v>
      </c>
    </row>
    <row r="23" spans="1:69" ht="11.25" customHeight="1" thickBot="1">
      <c r="A23" s="437"/>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438"/>
      <c r="AC23" s="575" t="s">
        <v>23</v>
      </c>
      <c r="AD23" s="698" t="e">
        <f>BF11</f>
        <v>#DIV/0!</v>
      </c>
      <c r="AE23" s="698" t="e">
        <f>BG11</f>
        <v>#DIV/0!</v>
      </c>
      <c r="AF23" s="698" t="e">
        <f>BH11</f>
        <v>#DIV/0!</v>
      </c>
      <c r="AG23" s="698" t="e">
        <f>BI11</f>
        <v>#DIV/0!</v>
      </c>
      <c r="AI23" s="575" t="s">
        <v>23</v>
      </c>
      <c r="AJ23" s="719">
        <f>BL11</f>
        <v>0</v>
      </c>
      <c r="AK23" s="719">
        <f>BM11</f>
        <v>0</v>
      </c>
      <c r="AL23" s="719">
        <f>BN11</f>
        <v>0</v>
      </c>
      <c r="AM23" s="719">
        <f>BO11</f>
        <v>0</v>
      </c>
      <c r="AN23" s="719">
        <f>BP11</f>
        <v>0</v>
      </c>
      <c r="AP23" s="930"/>
      <c r="AQ23" s="930"/>
      <c r="AR23" s="930"/>
      <c r="AS23" s="930"/>
      <c r="AT23" s="930"/>
      <c r="AU23" s="930"/>
      <c r="AV23" s="930"/>
      <c r="AW23" s="930"/>
      <c r="AX23" s="930"/>
      <c r="AY23" s="930"/>
      <c r="AZ23" s="930"/>
      <c r="BA23" s="930"/>
      <c r="BE23" s="11" t="s">
        <v>546</v>
      </c>
      <c r="BF23" s="57">
        <f t="shared" si="0"/>
        <v>0.16589861751152074</v>
      </c>
      <c r="BG23" s="58">
        <f t="shared" si="1"/>
        <v>2.3041474654377881E-2</v>
      </c>
      <c r="BH23" s="58">
        <f t="shared" si="2"/>
        <v>0.71889400921658986</v>
      </c>
      <c r="BI23" s="59">
        <f t="shared" si="3"/>
        <v>9.2165898617511524E-2</v>
      </c>
      <c r="BK23" s="22" t="s">
        <v>546</v>
      </c>
      <c r="BL23" s="517">
        <f>+集計・資料②!BQ30</f>
        <v>36</v>
      </c>
      <c r="BM23" s="246">
        <f>+集計・資料②!BR30</f>
        <v>5</v>
      </c>
      <c r="BN23" s="246">
        <f>+集計・資料②!BS30</f>
        <v>156</v>
      </c>
      <c r="BO23" s="525">
        <f>+集計・資料②!BT30</f>
        <v>20</v>
      </c>
      <c r="BP23" s="83">
        <f t="shared" si="4"/>
        <v>217</v>
      </c>
    </row>
    <row r="24" spans="1:69" ht="12" customHeight="1" thickTop="1" thickBot="1">
      <c r="A24" s="437"/>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438"/>
      <c r="AI24" s="577" t="s">
        <v>554</v>
      </c>
      <c r="AJ24" s="719">
        <f>SUM(AJ11:AJ23)</f>
        <v>158</v>
      </c>
      <c r="AK24" s="719">
        <f>SUM(AK11:AK23)</f>
        <v>71</v>
      </c>
      <c r="AL24" s="719">
        <f>SUM(AL11:AL23)</f>
        <v>774</v>
      </c>
      <c r="AM24" s="719">
        <f>SUM(AM11:AM23)</f>
        <v>116</v>
      </c>
      <c r="AN24" s="719">
        <f>SUM(AN11:AN23)</f>
        <v>1119</v>
      </c>
      <c r="AP24" s="930"/>
      <c r="AQ24" s="930"/>
      <c r="AR24" s="930"/>
      <c r="AS24" s="930"/>
      <c r="AT24" s="930"/>
      <c r="AU24" s="930"/>
      <c r="AV24" s="930"/>
      <c r="AW24" s="930"/>
      <c r="AX24" s="930"/>
      <c r="AY24" s="930"/>
      <c r="AZ24" s="930"/>
      <c r="BA24" s="930"/>
      <c r="BK24" s="39" t="s">
        <v>554</v>
      </c>
      <c r="BL24" s="518">
        <f>+集計・資料②!BQ32</f>
        <v>158</v>
      </c>
      <c r="BM24" s="534">
        <f>+集計・資料②!BR32</f>
        <v>71</v>
      </c>
      <c r="BN24" s="534">
        <f>+集計・資料②!BS32</f>
        <v>774</v>
      </c>
      <c r="BO24" s="526">
        <f>+集計・資料②!BT32</f>
        <v>116</v>
      </c>
      <c r="BP24" s="140">
        <f>+SUM(BL24:BO24)</f>
        <v>1119</v>
      </c>
    </row>
    <row r="25" spans="1:69" ht="10.5" customHeight="1">
      <c r="A25" s="437"/>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438"/>
      <c r="AM25" s="89"/>
      <c r="AN25" s="89"/>
      <c r="AP25" s="930"/>
      <c r="AQ25" s="930"/>
      <c r="AR25" s="930"/>
      <c r="AS25" s="930"/>
      <c r="AT25" s="930"/>
      <c r="AU25" s="930"/>
      <c r="AV25" s="930"/>
      <c r="AW25" s="930"/>
      <c r="AX25" s="930"/>
      <c r="AY25" s="930"/>
      <c r="AZ25" s="930"/>
      <c r="BA25" s="930"/>
      <c r="BO25" s="527"/>
      <c r="BP25" s="527"/>
    </row>
    <row r="26" spans="1:69" ht="10.5" customHeight="1">
      <c r="A26" s="437"/>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438"/>
      <c r="AC26" s="979" t="s">
        <v>328</v>
      </c>
      <c r="AD26" s="979"/>
      <c r="AE26" s="979"/>
      <c r="AF26" s="979"/>
      <c r="AG26" s="979"/>
      <c r="AH26" s="979"/>
      <c r="AI26" s="1017" t="s">
        <v>83</v>
      </c>
      <c r="AJ26" s="1017"/>
      <c r="AK26" s="1017"/>
      <c r="AL26" s="1017"/>
      <c r="AM26" s="1017"/>
      <c r="AN26" s="1017"/>
      <c r="AP26" s="930"/>
      <c r="AQ26" s="930"/>
      <c r="AR26" s="930"/>
      <c r="AS26" s="930"/>
      <c r="AT26" s="930"/>
      <c r="AU26" s="930"/>
      <c r="AV26" s="930"/>
      <c r="AW26" s="930"/>
      <c r="AX26" s="930"/>
      <c r="AY26" s="930"/>
      <c r="AZ26" s="930"/>
      <c r="BA26" s="930"/>
      <c r="BE26" s="979" t="s">
        <v>328</v>
      </c>
      <c r="BF26" s="979"/>
      <c r="BG26" s="979"/>
      <c r="BH26" s="979"/>
      <c r="BI26" s="979"/>
      <c r="BJ26" s="979"/>
      <c r="BK26" s="1017" t="s">
        <v>83</v>
      </c>
      <c r="BL26" s="1017"/>
      <c r="BM26" s="1017"/>
      <c r="BN26" s="1017"/>
      <c r="BO26" s="1017"/>
      <c r="BP26" s="1017"/>
      <c r="BQ26" s="529"/>
    </row>
    <row r="27" spans="1:69">
      <c r="A27" s="437"/>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438"/>
      <c r="AC27" s="979"/>
      <c r="AD27" s="979"/>
      <c r="AE27" s="979"/>
      <c r="AF27" s="979"/>
      <c r="AG27" s="979"/>
      <c r="AH27" s="979"/>
      <c r="AI27" s="1017"/>
      <c r="AJ27" s="1017"/>
      <c r="AK27" s="1017"/>
      <c r="AL27" s="1017"/>
      <c r="AM27" s="1017"/>
      <c r="AN27" s="1017"/>
      <c r="AP27" s="930"/>
      <c r="AQ27" s="930"/>
      <c r="AR27" s="930"/>
      <c r="AS27" s="930"/>
      <c r="AT27" s="930"/>
      <c r="AU27" s="930"/>
      <c r="AV27" s="930"/>
      <c r="AW27" s="930"/>
      <c r="AX27" s="930"/>
      <c r="AY27" s="930"/>
      <c r="AZ27" s="930"/>
      <c r="BA27" s="930"/>
      <c r="BE27" s="979"/>
      <c r="BF27" s="979"/>
      <c r="BG27" s="979"/>
      <c r="BH27" s="979"/>
      <c r="BI27" s="979"/>
      <c r="BJ27" s="979"/>
      <c r="BK27" s="1017"/>
      <c r="BL27" s="1017"/>
      <c r="BM27" s="1017"/>
      <c r="BN27" s="1017"/>
      <c r="BO27" s="1017"/>
      <c r="BP27" s="1017"/>
      <c r="BQ27" s="89"/>
    </row>
    <row r="28" spans="1:69" ht="10.199999999999999" thickBot="1">
      <c r="A28" s="437"/>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438"/>
    </row>
    <row r="29" spans="1:69" ht="25.8" thickBot="1">
      <c r="A29" s="437"/>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438"/>
      <c r="AC29" s="577" t="s">
        <v>8</v>
      </c>
      <c r="AD29" s="604" t="s">
        <v>325</v>
      </c>
      <c r="AE29" s="604" t="s">
        <v>326</v>
      </c>
      <c r="AF29" s="578" t="s">
        <v>293</v>
      </c>
      <c r="AG29" s="577" t="s">
        <v>397</v>
      </c>
      <c r="AI29" s="577" t="s">
        <v>8</v>
      </c>
      <c r="AJ29" s="604" t="s">
        <v>325</v>
      </c>
      <c r="AK29" s="604" t="s">
        <v>326</v>
      </c>
      <c r="AL29" s="578" t="s">
        <v>293</v>
      </c>
      <c r="AM29" s="577" t="s">
        <v>397</v>
      </c>
      <c r="AN29" s="577" t="s">
        <v>556</v>
      </c>
      <c r="BE29" s="33" t="s">
        <v>8</v>
      </c>
      <c r="BF29" s="532" t="s">
        <v>325</v>
      </c>
      <c r="BG29" s="533" t="s">
        <v>326</v>
      </c>
      <c r="BH29" s="531" t="s">
        <v>324</v>
      </c>
      <c r="BI29" s="32" t="s">
        <v>397</v>
      </c>
      <c r="BK29" s="33" t="s">
        <v>8</v>
      </c>
      <c r="BL29" s="532" t="s">
        <v>325</v>
      </c>
      <c r="BM29" s="533" t="s">
        <v>326</v>
      </c>
      <c r="BN29" s="531" t="s">
        <v>324</v>
      </c>
      <c r="BO29" s="45" t="s">
        <v>397</v>
      </c>
      <c r="BP29" s="105" t="s">
        <v>556</v>
      </c>
    </row>
    <row r="30" spans="1:69">
      <c r="A30" s="437"/>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438"/>
      <c r="AC30" s="579" t="s">
        <v>410</v>
      </c>
      <c r="AD30" s="707">
        <f>BF35</f>
        <v>9.569377990430622E-2</v>
      </c>
      <c r="AE30" s="707">
        <f>BG35</f>
        <v>2.3923444976076555E-2</v>
      </c>
      <c r="AF30" s="698">
        <f>BH35</f>
        <v>0.74162679425837319</v>
      </c>
      <c r="AG30" s="698">
        <f>BI35</f>
        <v>0.13875598086124402</v>
      </c>
      <c r="AI30" s="579" t="s">
        <v>410</v>
      </c>
      <c r="AJ30" s="706">
        <f>BL35</f>
        <v>20</v>
      </c>
      <c r="AK30" s="706">
        <f>BM35</f>
        <v>5</v>
      </c>
      <c r="AL30" s="706">
        <f>BN35</f>
        <v>155</v>
      </c>
      <c r="AM30" s="706">
        <f>BO35</f>
        <v>29</v>
      </c>
      <c r="AN30" s="706">
        <f>BP35</f>
        <v>209</v>
      </c>
      <c r="BE30" s="69" t="s">
        <v>553</v>
      </c>
      <c r="BF30" s="92">
        <f t="shared" ref="BF30:BI35" si="5">+BL30/$BP30</f>
        <v>0.125</v>
      </c>
      <c r="BG30" s="48">
        <f t="shared" si="5"/>
        <v>0</v>
      </c>
      <c r="BH30" s="48">
        <f t="shared" si="5"/>
        <v>0.875</v>
      </c>
      <c r="BI30" s="93">
        <f t="shared" si="5"/>
        <v>0</v>
      </c>
      <c r="BK30" s="69" t="s">
        <v>553</v>
      </c>
      <c r="BL30" s="535">
        <f>集計・資料②!BQ40</f>
        <v>2</v>
      </c>
      <c r="BM30" s="95">
        <f>集計・資料②!BR40</f>
        <v>0</v>
      </c>
      <c r="BN30" s="95">
        <f>集計・資料②!BS40</f>
        <v>14</v>
      </c>
      <c r="BO30" s="538">
        <f>集計・資料②!BT40</f>
        <v>0</v>
      </c>
      <c r="BP30" s="512">
        <f t="shared" ref="BP30:BP35" si="6">+SUM(BL30:BO30)</f>
        <v>16</v>
      </c>
    </row>
    <row r="31" spans="1:69">
      <c r="A31" s="437"/>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438"/>
      <c r="AC31" s="579" t="s">
        <v>411</v>
      </c>
      <c r="AD31" s="707">
        <f>BF34</f>
        <v>0.11557788944723618</v>
      </c>
      <c r="AE31" s="707">
        <f>BG34</f>
        <v>6.5326633165829151E-2</v>
      </c>
      <c r="AF31" s="698">
        <f>BH34</f>
        <v>0.68844221105527637</v>
      </c>
      <c r="AG31" s="698">
        <f>BI34</f>
        <v>0.1306532663316583</v>
      </c>
      <c r="AI31" s="579" t="s">
        <v>411</v>
      </c>
      <c r="AJ31" s="706">
        <f>BL34</f>
        <v>46</v>
      </c>
      <c r="AK31" s="706">
        <f>BM34</f>
        <v>26</v>
      </c>
      <c r="AL31" s="706">
        <f>BN34</f>
        <v>274</v>
      </c>
      <c r="AM31" s="706">
        <f>BO34</f>
        <v>52</v>
      </c>
      <c r="AN31" s="706">
        <f>BP34</f>
        <v>398</v>
      </c>
      <c r="BE31" s="72" t="s">
        <v>427</v>
      </c>
      <c r="BF31" s="98">
        <f t="shared" si="5"/>
        <v>0.1111111111111111</v>
      </c>
      <c r="BG31" s="74">
        <f t="shared" si="5"/>
        <v>7.407407407407407E-2</v>
      </c>
      <c r="BH31" s="74">
        <f t="shared" si="5"/>
        <v>0.77777777777777779</v>
      </c>
      <c r="BI31" s="75">
        <f t="shared" si="5"/>
        <v>3.7037037037037035E-2</v>
      </c>
      <c r="BK31" s="72" t="s">
        <v>427</v>
      </c>
      <c r="BL31" s="536">
        <f>集計・資料②!BQ42</f>
        <v>3</v>
      </c>
      <c r="BM31" s="51">
        <f>集計・資料②!BR42</f>
        <v>2</v>
      </c>
      <c r="BN31" s="51">
        <f>集計・資料②!BS42</f>
        <v>21</v>
      </c>
      <c r="BO31" s="70">
        <f>集計・資料②!BT42</f>
        <v>1</v>
      </c>
      <c r="BP31" s="78">
        <f t="shared" si="6"/>
        <v>27</v>
      </c>
    </row>
    <row r="32" spans="1:69">
      <c r="A32" s="437"/>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438"/>
      <c r="AC32" s="579" t="s">
        <v>412</v>
      </c>
      <c r="AD32" s="707">
        <f>BF33</f>
        <v>0.17662337662337663</v>
      </c>
      <c r="AE32" s="707">
        <f>BG33</f>
        <v>8.0519480519480519E-2</v>
      </c>
      <c r="AF32" s="698">
        <f>BH33</f>
        <v>0.65714285714285714</v>
      </c>
      <c r="AG32" s="698">
        <f>BI33</f>
        <v>8.5714285714285715E-2</v>
      </c>
      <c r="AI32" s="579" t="s">
        <v>412</v>
      </c>
      <c r="AJ32" s="706">
        <f>BL33</f>
        <v>68</v>
      </c>
      <c r="AK32" s="706">
        <f>BM33</f>
        <v>31</v>
      </c>
      <c r="AL32" s="706">
        <f>BN33</f>
        <v>253</v>
      </c>
      <c r="AM32" s="706">
        <f>BO33</f>
        <v>33</v>
      </c>
      <c r="AN32" s="706">
        <f>BP33</f>
        <v>385</v>
      </c>
      <c r="BE32" s="72" t="s">
        <v>428</v>
      </c>
      <c r="BF32" s="98">
        <f t="shared" si="5"/>
        <v>0.22619047619047619</v>
      </c>
      <c r="BG32" s="74">
        <f t="shared" si="5"/>
        <v>8.3333333333333329E-2</v>
      </c>
      <c r="BH32" s="74">
        <f t="shared" si="5"/>
        <v>0.6785714285714286</v>
      </c>
      <c r="BI32" s="75">
        <f t="shared" si="5"/>
        <v>1.1904761904761904E-2</v>
      </c>
      <c r="BK32" s="72" t="s">
        <v>428</v>
      </c>
      <c r="BL32" s="536">
        <f>集計・資料②!BQ44</f>
        <v>19</v>
      </c>
      <c r="BM32" s="51">
        <f>集計・資料②!BR44</f>
        <v>7</v>
      </c>
      <c r="BN32" s="51">
        <f>集計・資料②!BS44</f>
        <v>57</v>
      </c>
      <c r="BO32" s="70">
        <f>集計・資料②!BT44</f>
        <v>1</v>
      </c>
      <c r="BP32" s="78">
        <f t="shared" si="6"/>
        <v>84</v>
      </c>
    </row>
    <row r="33" spans="1:68">
      <c r="A33" s="437"/>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438"/>
      <c r="AC33" s="579" t="s">
        <v>413</v>
      </c>
      <c r="AD33" s="707">
        <f>BF32</f>
        <v>0.22619047619047619</v>
      </c>
      <c r="AE33" s="707">
        <f>BG32</f>
        <v>8.3333333333333329E-2</v>
      </c>
      <c r="AF33" s="698">
        <f>BH32</f>
        <v>0.6785714285714286</v>
      </c>
      <c r="AG33" s="698">
        <f>BI32</f>
        <v>1.1904761904761904E-2</v>
      </c>
      <c r="AI33" s="579" t="s">
        <v>413</v>
      </c>
      <c r="AJ33" s="706">
        <f>BL32</f>
        <v>19</v>
      </c>
      <c r="AK33" s="706">
        <f>BM32</f>
        <v>7</v>
      </c>
      <c r="AL33" s="706">
        <f>BN32</f>
        <v>57</v>
      </c>
      <c r="AM33" s="706">
        <f>BO32</f>
        <v>1</v>
      </c>
      <c r="AN33" s="706">
        <f>BP32</f>
        <v>84</v>
      </c>
      <c r="BE33" s="72" t="s">
        <v>429</v>
      </c>
      <c r="BF33" s="98">
        <f t="shared" si="5"/>
        <v>0.17662337662337663</v>
      </c>
      <c r="BG33" s="74">
        <f t="shared" si="5"/>
        <v>8.0519480519480519E-2</v>
      </c>
      <c r="BH33" s="74">
        <f t="shared" si="5"/>
        <v>0.65714285714285714</v>
      </c>
      <c r="BI33" s="75">
        <f t="shared" si="5"/>
        <v>8.5714285714285715E-2</v>
      </c>
      <c r="BK33" s="72" t="s">
        <v>429</v>
      </c>
      <c r="BL33" s="536">
        <f>集計・資料②!BQ46</f>
        <v>68</v>
      </c>
      <c r="BM33" s="51">
        <f>集計・資料②!BR46</f>
        <v>31</v>
      </c>
      <c r="BN33" s="51">
        <f>集計・資料②!BS46</f>
        <v>253</v>
      </c>
      <c r="BO33" s="70">
        <f>集計・資料②!BT46</f>
        <v>33</v>
      </c>
      <c r="BP33" s="78">
        <f t="shared" si="6"/>
        <v>385</v>
      </c>
    </row>
    <row r="34" spans="1:68">
      <c r="A34" s="437"/>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438"/>
      <c r="AC34" s="579" t="s">
        <v>414</v>
      </c>
      <c r="AD34" s="707">
        <f>BF31</f>
        <v>0.1111111111111111</v>
      </c>
      <c r="AE34" s="707">
        <f>BG31</f>
        <v>7.407407407407407E-2</v>
      </c>
      <c r="AF34" s="698">
        <f>BH31</f>
        <v>0.77777777777777779</v>
      </c>
      <c r="AG34" s="698">
        <f>BI31</f>
        <v>3.7037037037037035E-2</v>
      </c>
      <c r="AI34" s="579" t="s">
        <v>414</v>
      </c>
      <c r="AJ34" s="706">
        <f>BL31</f>
        <v>3</v>
      </c>
      <c r="AK34" s="706">
        <f>BM31</f>
        <v>2</v>
      </c>
      <c r="AL34" s="706">
        <f>BN31</f>
        <v>21</v>
      </c>
      <c r="AM34" s="706">
        <f>BO31</f>
        <v>1</v>
      </c>
      <c r="AN34" s="706">
        <f>BP31</f>
        <v>27</v>
      </c>
      <c r="BE34" s="72" t="s">
        <v>430</v>
      </c>
      <c r="BF34" s="98">
        <f t="shared" si="5"/>
        <v>0.11557788944723618</v>
      </c>
      <c r="BG34" s="74">
        <f t="shared" si="5"/>
        <v>6.5326633165829151E-2</v>
      </c>
      <c r="BH34" s="74">
        <f t="shared" si="5"/>
        <v>0.68844221105527637</v>
      </c>
      <c r="BI34" s="75">
        <f t="shared" si="5"/>
        <v>0.1306532663316583</v>
      </c>
      <c r="BK34" s="72" t="s">
        <v>430</v>
      </c>
      <c r="BL34" s="536">
        <f>集計・資料②!BQ48</f>
        <v>46</v>
      </c>
      <c r="BM34" s="51">
        <f>集計・資料②!BR48</f>
        <v>26</v>
      </c>
      <c r="BN34" s="51">
        <f>集計・資料②!BS48</f>
        <v>274</v>
      </c>
      <c r="BO34" s="70">
        <f>集計・資料②!BT48</f>
        <v>52</v>
      </c>
      <c r="BP34" s="78">
        <f t="shared" si="6"/>
        <v>398</v>
      </c>
    </row>
    <row r="35" spans="1:68" ht="10.199999999999999" thickBot="1">
      <c r="A35" s="437"/>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438"/>
      <c r="AC35" s="579" t="s">
        <v>415</v>
      </c>
      <c r="AD35" s="707">
        <f>BF30</f>
        <v>0.125</v>
      </c>
      <c r="AE35" s="707">
        <f>BG30</f>
        <v>0</v>
      </c>
      <c r="AF35" s="698">
        <f>BH30</f>
        <v>0.875</v>
      </c>
      <c r="AG35" s="698">
        <f>BI30</f>
        <v>0</v>
      </c>
      <c r="AI35" s="579" t="s">
        <v>415</v>
      </c>
      <c r="AJ35" s="706">
        <f>BL30</f>
        <v>2</v>
      </c>
      <c r="AK35" s="706">
        <f>BM30</f>
        <v>0</v>
      </c>
      <c r="AL35" s="706">
        <f>BN30</f>
        <v>14</v>
      </c>
      <c r="AM35" s="706">
        <f>BO30</f>
        <v>0</v>
      </c>
      <c r="AN35" s="706">
        <f>BP30</f>
        <v>16</v>
      </c>
      <c r="BE35" s="79" t="s">
        <v>431</v>
      </c>
      <c r="BF35" s="57">
        <f t="shared" si="5"/>
        <v>9.569377990430622E-2</v>
      </c>
      <c r="BG35" s="58">
        <f t="shared" si="5"/>
        <v>2.3923444976076555E-2</v>
      </c>
      <c r="BH35" s="58">
        <f t="shared" si="5"/>
        <v>0.74162679425837319</v>
      </c>
      <c r="BI35" s="59">
        <f t="shared" si="5"/>
        <v>0.13875598086124402</v>
      </c>
      <c r="BK35" s="81" t="s">
        <v>431</v>
      </c>
      <c r="BL35" s="537">
        <f>集計・資料②!BQ50</f>
        <v>20</v>
      </c>
      <c r="BM35" s="61">
        <f>集計・資料②!BR50</f>
        <v>5</v>
      </c>
      <c r="BN35" s="61">
        <f>集計・資料②!BS50</f>
        <v>155</v>
      </c>
      <c r="BO35" s="82">
        <f>集計・資料②!BT50</f>
        <v>29</v>
      </c>
      <c r="BP35" s="83">
        <f t="shared" si="6"/>
        <v>209</v>
      </c>
    </row>
    <row r="36" spans="1:68" ht="10.199999999999999" thickBot="1">
      <c r="A36" s="437"/>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438"/>
      <c r="AI36" s="577" t="s">
        <v>554</v>
      </c>
      <c r="AJ36" s="706">
        <f>SUM(AJ30:AJ35)</f>
        <v>158</v>
      </c>
      <c r="AK36" s="706">
        <f>SUM(AK30:AK35)</f>
        <v>71</v>
      </c>
      <c r="AL36" s="706">
        <f>SUM(AL30:AL35)</f>
        <v>774</v>
      </c>
      <c r="AM36" s="706">
        <f>SUM(AM30:AM35)</f>
        <v>116</v>
      </c>
      <c r="AN36" s="706">
        <f>SUM(AN30:AN35)</f>
        <v>1119</v>
      </c>
      <c r="AO36" s="802"/>
      <c r="BK36" s="39" t="s">
        <v>554</v>
      </c>
      <c r="BL36" s="64">
        <f>集計・資料②!BQ52</f>
        <v>158</v>
      </c>
      <c r="BM36" s="85">
        <f>集計・資料②!BR52</f>
        <v>71</v>
      </c>
      <c r="BN36" s="85">
        <f>集計・資料②!BS52</f>
        <v>774</v>
      </c>
      <c r="BO36" s="84">
        <f>集計・資料②!BT52</f>
        <v>116</v>
      </c>
      <c r="BP36" s="140">
        <f>+SUM(BP30:BP35)</f>
        <v>1119</v>
      </c>
    </row>
    <row r="37" spans="1:68">
      <c r="A37" s="437"/>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438"/>
      <c r="AO37" s="803"/>
    </row>
    <row r="38" spans="1:68">
      <c r="A38" s="437"/>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438"/>
      <c r="AO38" s="802"/>
    </row>
    <row r="39" spans="1:68">
      <c r="A39" s="437"/>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438"/>
      <c r="AJ39" s="88"/>
      <c r="AK39" s="88"/>
      <c r="AL39" s="88"/>
      <c r="AM39" s="88"/>
      <c r="AO39" s="803"/>
      <c r="BL39" s="88"/>
      <c r="BM39" s="88"/>
      <c r="BN39" s="88"/>
      <c r="BO39" s="88"/>
    </row>
    <row r="40" spans="1:68">
      <c r="A40" s="437"/>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438"/>
      <c r="AC40" s="28" t="s">
        <v>846</v>
      </c>
      <c r="AJ40" s="89"/>
      <c r="AK40" s="89"/>
      <c r="AL40" s="89"/>
      <c r="AM40" s="89"/>
      <c r="AO40" s="802"/>
      <c r="BL40" s="89"/>
      <c r="BM40" s="89"/>
      <c r="BN40" s="89"/>
      <c r="BO40" s="89"/>
    </row>
    <row r="41" spans="1:68" ht="21" customHeight="1">
      <c r="A41" s="437"/>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438"/>
      <c r="AC41" s="1015"/>
      <c r="AD41" s="1011" t="s">
        <v>844</v>
      </c>
      <c r="AE41" s="1012"/>
      <c r="AF41" s="1013" t="s">
        <v>845</v>
      </c>
      <c r="AG41" s="1014"/>
      <c r="AH41" s="89"/>
      <c r="AI41" s="89"/>
      <c r="AO41" s="803"/>
    </row>
    <row r="42" spans="1:68">
      <c r="A42" s="437"/>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438"/>
      <c r="AC42" s="1016"/>
      <c r="AD42" s="918" t="s">
        <v>838</v>
      </c>
      <c r="AE42" s="918" t="s">
        <v>839</v>
      </c>
      <c r="AF42" s="918" t="s">
        <v>838</v>
      </c>
      <c r="AG42" s="918" t="s">
        <v>839</v>
      </c>
      <c r="AH42" s="89"/>
      <c r="AI42" s="89"/>
      <c r="AO42" s="802"/>
    </row>
    <row r="43" spans="1:68">
      <c r="A43" s="437"/>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438"/>
      <c r="AC43" s="919" t="s">
        <v>840</v>
      </c>
      <c r="AD43" s="720">
        <f>集計・資料②!BU52</f>
        <v>0</v>
      </c>
      <c r="AE43" s="720">
        <f>集計・資料②!BV52</f>
        <v>23</v>
      </c>
      <c r="AF43" s="720">
        <f>集計・資料②!BW52</f>
        <v>0</v>
      </c>
      <c r="AG43" s="720">
        <f>集計・資料②!BX52</f>
        <v>15</v>
      </c>
      <c r="AH43" s="89"/>
      <c r="AI43" s="89"/>
      <c r="AO43" s="803"/>
    </row>
    <row r="44" spans="1:68">
      <c r="A44" s="437"/>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438"/>
      <c r="AC44" s="919" t="s">
        <v>841</v>
      </c>
      <c r="AD44" s="720">
        <f>集計・資料②!BY52</f>
        <v>0</v>
      </c>
      <c r="AE44" s="720">
        <f>集計・資料②!BZ52</f>
        <v>20</v>
      </c>
      <c r="AF44" s="720">
        <f>集計・資料②!CA52</f>
        <v>0</v>
      </c>
      <c r="AG44" s="720">
        <f>集計・資料②!CB52</f>
        <v>14</v>
      </c>
      <c r="AH44" s="89"/>
      <c r="AI44" s="89"/>
      <c r="AO44" s="802"/>
    </row>
    <row r="45" spans="1:68">
      <c r="A45" s="437"/>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438"/>
      <c r="AC45" s="919" t="s">
        <v>842</v>
      </c>
      <c r="AD45" s="720">
        <f>集計・資料②!CC52</f>
        <v>5</v>
      </c>
      <c r="AE45" s="720">
        <f>集計・資料②!CD52</f>
        <v>2</v>
      </c>
      <c r="AF45" s="720">
        <f>集計・資料②!CE52</f>
        <v>0</v>
      </c>
      <c r="AG45" s="720">
        <f>集計・資料②!CF52</f>
        <v>2</v>
      </c>
      <c r="AH45" s="89"/>
      <c r="AI45" s="89"/>
      <c r="AO45" s="803"/>
    </row>
    <row r="46" spans="1:68">
      <c r="A46" s="437"/>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438"/>
      <c r="AC46" s="919" t="s">
        <v>843</v>
      </c>
      <c r="AD46" s="720">
        <f>集計・資料②!CG52</f>
        <v>5</v>
      </c>
      <c r="AE46" s="720">
        <f>集計・資料②!CH52</f>
        <v>4</v>
      </c>
      <c r="AF46" s="720">
        <f>集計・資料②!CI52</f>
        <v>0</v>
      </c>
      <c r="AG46" s="720">
        <f>集計・資料②!CJ52</f>
        <v>6</v>
      </c>
      <c r="AH46" s="89"/>
      <c r="AI46" s="89"/>
      <c r="AO46" s="802"/>
    </row>
    <row r="47" spans="1:68">
      <c r="A47" s="437"/>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438"/>
      <c r="AO47" s="803"/>
    </row>
    <row r="48" spans="1:68">
      <c r="A48" s="437"/>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438"/>
      <c r="AO48" s="802"/>
    </row>
    <row r="49" spans="1:42">
      <c r="A49" s="437"/>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438"/>
      <c r="AO49" s="803"/>
    </row>
    <row r="50" spans="1:42">
      <c r="A50" s="437"/>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438"/>
      <c r="AO50" s="802"/>
      <c r="AP50" s="802"/>
    </row>
    <row r="51" spans="1:42">
      <c r="A51" s="437"/>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438"/>
      <c r="AO51" s="803"/>
      <c r="AP51" s="802"/>
    </row>
    <row r="52" spans="1:42">
      <c r="A52" s="437"/>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438"/>
      <c r="AO52" s="802"/>
      <c r="AP52" s="802"/>
    </row>
    <row r="53" spans="1:42">
      <c r="A53" s="437"/>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438"/>
      <c r="AO53" s="803"/>
      <c r="AP53" s="802"/>
    </row>
    <row r="54" spans="1:42">
      <c r="A54" s="437"/>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438"/>
      <c r="AO54" s="802"/>
      <c r="AP54" s="802"/>
    </row>
    <row r="55" spans="1:42">
      <c r="A55" s="437"/>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438"/>
    </row>
    <row r="56" spans="1:42">
      <c r="A56" s="437"/>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438"/>
    </row>
    <row r="57" spans="1:42">
      <c r="A57" s="437"/>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438"/>
    </row>
    <row r="58" spans="1:42">
      <c r="A58" s="437"/>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438"/>
    </row>
    <row r="59" spans="1:42">
      <c r="A59" s="437"/>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438"/>
    </row>
    <row r="60" spans="1:42">
      <c r="A60" s="439"/>
      <c r="B60" s="440"/>
      <c r="C60" s="440"/>
      <c r="D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1"/>
    </row>
  </sheetData>
  <mergeCells count="15">
    <mergeCell ref="BE8:BJ8"/>
    <mergeCell ref="BE3:BJ3"/>
    <mergeCell ref="AI26:AN27"/>
    <mergeCell ref="AP15:BA27"/>
    <mergeCell ref="A1:B1"/>
    <mergeCell ref="V1:AA1"/>
    <mergeCell ref="AC3:AH3"/>
    <mergeCell ref="AC8:AH8"/>
    <mergeCell ref="AC26:AH27"/>
    <mergeCell ref="B3:L17"/>
    <mergeCell ref="AD41:AE41"/>
    <mergeCell ref="AF41:AG41"/>
    <mergeCell ref="AC41:AC42"/>
    <mergeCell ref="BK26:BP27"/>
    <mergeCell ref="BE26:BJ27"/>
  </mergeCells>
  <phoneticPr fontId="10"/>
  <conditionalFormatting sqref="AD11:AD22">
    <cfRule type="top10" dxfId="14" priority="4" rank="2"/>
  </conditionalFormatting>
  <conditionalFormatting sqref="AD30:AD35">
    <cfRule type="top10" dxfId="13" priority="2" rank="1"/>
  </conditionalFormatting>
  <conditionalFormatting sqref="AE11:AE22">
    <cfRule type="top10" dxfId="12" priority="3" rank="2"/>
  </conditionalFormatting>
  <conditionalFormatting sqref="AE30:AE35">
    <cfRule type="top10" dxfId="11" priority="1" rank="1"/>
  </conditionalFormatting>
  <dataValidations count="1">
    <dataValidation type="list" allowBlank="1" showInputMessage="1" showErrorMessage="1" sqref="AR10:AT11" xr:uid="{00000000-0002-0000-1600-000000000000}">
      <formula1>"「1～4人」,「5～9人」,「10～29人」,「30～49人」,「50～99人」,「100人以上」"</formula1>
    </dataValidation>
  </dataValidations>
  <pageMargins left="0.75" right="0.75" top="1" bottom="1" header="0.51200000000000001" footer="0.51200000000000001"/>
  <pageSetup paperSize="9" scale="97" orientation="portrait" r:id="rId1"/>
  <headerFooter alignWithMargins="0"/>
  <colBreaks count="2" manualBreakCount="2">
    <brk id="27" max="1048575" man="1"/>
    <brk id="5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1000000}">
          <x14:formula1>
            <xm:f>業種リスト!$A$2:$A$14</xm:f>
          </x14:formula1>
          <xm:sqref>AR6:AT7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tabColor rgb="FFFFC000"/>
  </sheetPr>
  <dimension ref="A1:BT60"/>
  <sheetViews>
    <sheetView showGridLines="0" view="pageBreakPreview" zoomScaleNormal="100" zoomScaleSheetLayoutView="100" workbookViewId="0">
      <selection activeCell="AC2" sqref="AC2"/>
    </sheetView>
  </sheetViews>
  <sheetFormatPr defaultColWidth="10.33203125" defaultRowHeight="9.6"/>
  <cols>
    <col min="1" max="27" width="3.5546875" style="284" customWidth="1"/>
    <col min="28" max="28" width="1.6640625" style="284" customWidth="1"/>
    <col min="29" max="29" width="14.6640625" style="284" customWidth="1"/>
    <col min="30" max="34" width="6.5546875" style="284" customWidth="1"/>
    <col min="35" max="35" width="1.6640625" style="284" customWidth="1"/>
    <col min="36" max="36" width="14.6640625" style="284" customWidth="1"/>
    <col min="37" max="41" width="6.5546875" style="284" customWidth="1"/>
    <col min="42" max="42" width="6.6640625" style="284" customWidth="1"/>
    <col min="43" max="43" width="15.88671875" style="338" bestFit="1" customWidth="1"/>
    <col min="44" max="44" width="7.109375" style="338" bestFit="1" customWidth="1"/>
    <col min="45" max="45" width="5.44140625" style="338" bestFit="1" customWidth="1"/>
    <col min="46" max="47" width="7.109375" style="338" bestFit="1" customWidth="1"/>
    <col min="48" max="48" width="8.33203125" style="338" bestFit="1" customWidth="1"/>
    <col min="49" max="49" width="5.44140625" style="338" bestFit="1" customWidth="1"/>
    <col min="50" max="57" width="5.44140625" style="338" customWidth="1"/>
    <col min="58" max="58" width="1.6640625" style="284" customWidth="1"/>
    <col min="59" max="59" width="14.6640625" style="284" customWidth="1"/>
    <col min="60" max="64" width="6.5546875" style="284" customWidth="1"/>
    <col min="65" max="65" width="1.6640625" style="284" customWidth="1"/>
    <col min="66" max="66" width="14.6640625" style="284" customWidth="1"/>
    <col min="67" max="72" width="6.5546875" style="284" customWidth="1"/>
    <col min="73" max="16384" width="10.33203125" style="284"/>
  </cols>
  <sheetData>
    <row r="1" spans="1:72" ht="21" customHeight="1" thickBot="1">
      <c r="A1" s="1021">
        <v>50</v>
      </c>
      <c r="B1" s="1000"/>
      <c r="C1" s="777" t="s">
        <v>661</v>
      </c>
      <c r="D1" s="498"/>
      <c r="E1" s="498"/>
      <c r="F1" s="498"/>
      <c r="G1" s="498"/>
      <c r="H1" s="498"/>
      <c r="I1" s="498"/>
      <c r="J1" s="498"/>
      <c r="K1" s="498"/>
      <c r="L1" s="498"/>
      <c r="M1" s="498"/>
      <c r="N1" s="498"/>
      <c r="O1" s="498"/>
      <c r="P1" s="498"/>
      <c r="Q1" s="498"/>
      <c r="R1" s="498"/>
      <c r="S1" s="498"/>
      <c r="T1" s="498"/>
      <c r="U1" s="498"/>
      <c r="V1" s="1001" t="s">
        <v>868</v>
      </c>
      <c r="W1" s="1002"/>
      <c r="X1" s="1002"/>
      <c r="Y1" s="1002"/>
      <c r="Z1" s="1002"/>
      <c r="AA1" s="1002"/>
      <c r="AC1" s="284" t="s">
        <v>966</v>
      </c>
      <c r="BG1" s="284" t="s">
        <v>659</v>
      </c>
    </row>
    <row r="3" spans="1:72" ht="10.5" customHeight="1">
      <c r="B3" s="991" t="s">
        <v>931</v>
      </c>
      <c r="C3" s="992"/>
      <c r="D3" s="992"/>
      <c r="E3" s="992"/>
      <c r="F3" s="992"/>
      <c r="G3" s="992"/>
      <c r="H3" s="992"/>
      <c r="I3" s="992"/>
      <c r="J3" s="992"/>
      <c r="K3" s="992"/>
      <c r="L3" s="992"/>
      <c r="M3" s="993"/>
      <c r="O3" s="459"/>
      <c r="P3" s="460"/>
      <c r="Q3" s="460"/>
      <c r="R3" s="460"/>
      <c r="S3" s="460"/>
      <c r="T3" s="460"/>
      <c r="U3" s="460"/>
      <c r="V3" s="460"/>
      <c r="W3" s="460"/>
      <c r="X3" s="460"/>
      <c r="Y3" s="460"/>
      <c r="Z3" s="460"/>
      <c r="AA3" s="461"/>
      <c r="AC3" s="284" t="s">
        <v>300</v>
      </c>
      <c r="AJ3" s="284" t="s">
        <v>301</v>
      </c>
      <c r="AR3" s="338" t="s">
        <v>670</v>
      </c>
      <c r="BG3" s="284" t="s">
        <v>300</v>
      </c>
      <c r="BN3" s="284" t="s">
        <v>301</v>
      </c>
    </row>
    <row r="4" spans="1:72" ht="11.25" customHeight="1" thickBot="1">
      <c r="B4" s="994"/>
      <c r="C4" s="995"/>
      <c r="D4" s="995"/>
      <c r="E4" s="995"/>
      <c r="F4" s="995"/>
      <c r="G4" s="995"/>
      <c r="H4" s="995"/>
      <c r="I4" s="995"/>
      <c r="J4" s="995"/>
      <c r="K4" s="995"/>
      <c r="L4" s="995"/>
      <c r="M4" s="996"/>
      <c r="O4" s="462"/>
      <c r="P4" s="293"/>
      <c r="Q4" s="293"/>
      <c r="R4" s="293"/>
      <c r="S4" s="293"/>
      <c r="T4" s="293"/>
      <c r="U4" s="293"/>
      <c r="V4" s="293"/>
      <c r="W4" s="293"/>
      <c r="X4" s="293"/>
      <c r="Y4" s="293"/>
      <c r="Z4" s="293"/>
      <c r="AA4" s="463"/>
      <c r="AR4" s="338" t="str">
        <f>CONCATENATE("女性活躍推進法にもとづく一般事業主行動計画（従業員数が301人以上の事業所は策定義務あり、300人以下は努力義務のみ）について、「策定した」「策定中」と回答した事業所が全体の",TEXT(SUM(AD6:AE6),"0.0％"),"となった。")</f>
        <v>女性活躍推進法にもとづく一般事業主行動計画（従業員数が301人以上の事業所は策定義務あり、300人以下は努力義務のみ）について、「策定した」「策定中」と回答した事業所が全体の10.5%となった。</v>
      </c>
    </row>
    <row r="5" spans="1:72" ht="11.25" customHeight="1" thickBot="1">
      <c r="B5" s="994"/>
      <c r="C5" s="995"/>
      <c r="D5" s="995"/>
      <c r="E5" s="995"/>
      <c r="F5" s="995"/>
      <c r="G5" s="995"/>
      <c r="H5" s="995"/>
      <c r="I5" s="995"/>
      <c r="J5" s="995"/>
      <c r="K5" s="995"/>
      <c r="L5" s="995"/>
      <c r="M5" s="996"/>
      <c r="O5" s="462"/>
      <c r="P5" s="293"/>
      <c r="Q5" s="293"/>
      <c r="R5" s="293"/>
      <c r="S5" s="293"/>
      <c r="T5" s="293"/>
      <c r="U5" s="293"/>
      <c r="V5" s="293"/>
      <c r="W5" s="293"/>
      <c r="X5" s="293"/>
      <c r="Y5" s="293"/>
      <c r="Z5" s="293"/>
      <c r="AA5" s="463"/>
      <c r="AC5" s="592"/>
      <c r="AD5" s="742" t="s">
        <v>296</v>
      </c>
      <c r="AE5" s="742" t="s">
        <v>297</v>
      </c>
      <c r="AF5" s="593" t="s">
        <v>298</v>
      </c>
      <c r="AG5" s="593" t="s">
        <v>299</v>
      </c>
      <c r="AH5" s="591" t="s">
        <v>23</v>
      </c>
      <c r="AJ5" s="592"/>
      <c r="AK5" s="593" t="s">
        <v>296</v>
      </c>
      <c r="AL5" s="593" t="s">
        <v>297</v>
      </c>
      <c r="AM5" s="593" t="s">
        <v>298</v>
      </c>
      <c r="AN5" s="593" t="s">
        <v>299</v>
      </c>
      <c r="AO5" s="591" t="s">
        <v>23</v>
      </c>
      <c r="AP5" s="591" t="s">
        <v>554</v>
      </c>
      <c r="AR5" s="338" t="s">
        <v>671</v>
      </c>
      <c r="AT5" s="799" t="s">
        <v>672</v>
      </c>
      <c r="AU5" s="799" t="s">
        <v>673</v>
      </c>
      <c r="AV5" s="799" t="s">
        <v>674</v>
      </c>
      <c r="AW5" s="338" t="s">
        <v>675</v>
      </c>
      <c r="BG5" s="299"/>
      <c r="BH5" s="326" t="s">
        <v>296</v>
      </c>
      <c r="BI5" s="324" t="s">
        <v>297</v>
      </c>
      <c r="BJ5" s="495" t="s">
        <v>298</v>
      </c>
      <c r="BK5" s="495" t="s">
        <v>299</v>
      </c>
      <c r="BL5" s="477" t="s">
        <v>23</v>
      </c>
      <c r="BN5" s="299"/>
      <c r="BO5" s="326" t="s">
        <v>296</v>
      </c>
      <c r="BP5" s="324" t="s">
        <v>297</v>
      </c>
      <c r="BQ5" s="495" t="s">
        <v>298</v>
      </c>
      <c r="BR5" s="495" t="s">
        <v>299</v>
      </c>
      <c r="BS5" s="479" t="s">
        <v>23</v>
      </c>
      <c r="BT5" s="397" t="s">
        <v>554</v>
      </c>
    </row>
    <row r="6" spans="1:72" ht="12" customHeight="1" thickTop="1" thickBot="1">
      <c r="B6" s="994"/>
      <c r="C6" s="995"/>
      <c r="D6" s="995"/>
      <c r="E6" s="995"/>
      <c r="F6" s="995"/>
      <c r="G6" s="995"/>
      <c r="H6" s="995"/>
      <c r="I6" s="995"/>
      <c r="J6" s="995"/>
      <c r="K6" s="995"/>
      <c r="L6" s="995"/>
      <c r="M6" s="996"/>
      <c r="O6" s="462"/>
      <c r="P6" s="293"/>
      <c r="Q6" s="293"/>
      <c r="R6" s="293"/>
      <c r="S6" s="293"/>
      <c r="T6" s="293"/>
      <c r="U6" s="293"/>
      <c r="V6" s="293"/>
      <c r="W6" s="293"/>
      <c r="X6" s="293"/>
      <c r="Y6" s="293"/>
      <c r="Z6" s="293"/>
      <c r="AA6" s="463"/>
      <c r="AC6" s="741" t="s">
        <v>556</v>
      </c>
      <c r="AD6" s="737">
        <f>BH6</f>
        <v>3.3958891867739052E-2</v>
      </c>
      <c r="AE6" s="739">
        <f>BI6</f>
        <v>7.1492403932082213E-2</v>
      </c>
      <c r="AF6" s="731">
        <f>BJ6</f>
        <v>0.39678284182305629</v>
      </c>
      <c r="AG6" s="698">
        <f>BK6</f>
        <v>0.40214477211796246</v>
      </c>
      <c r="AH6" s="698">
        <f>BL6</f>
        <v>9.5621090259159963E-2</v>
      </c>
      <c r="AJ6" s="591" t="s">
        <v>556</v>
      </c>
      <c r="AK6" s="721">
        <f t="shared" ref="AK6:AP6" si="0">BO6</f>
        <v>38</v>
      </c>
      <c r="AL6" s="721">
        <f t="shared" si="0"/>
        <v>80</v>
      </c>
      <c r="AM6" s="721">
        <f t="shared" si="0"/>
        <v>444</v>
      </c>
      <c r="AN6" s="721">
        <f t="shared" si="0"/>
        <v>450</v>
      </c>
      <c r="AO6" s="721">
        <f t="shared" si="0"/>
        <v>107</v>
      </c>
      <c r="AP6" s="721">
        <f t="shared" si="0"/>
        <v>1119</v>
      </c>
      <c r="AR6" s="338" t="s">
        <v>698</v>
      </c>
      <c r="AT6" s="799" t="s">
        <v>676</v>
      </c>
      <c r="AU6" s="799" t="s">
        <v>690</v>
      </c>
      <c r="AV6" s="799" t="s">
        <v>694</v>
      </c>
      <c r="AW6" s="338" t="s">
        <v>737</v>
      </c>
      <c r="BG6" s="319" t="s">
        <v>556</v>
      </c>
      <c r="BH6" s="91">
        <f>+BO6/+$BT6</f>
        <v>3.3958891867739052E-2</v>
      </c>
      <c r="BI6" s="37">
        <f>+BP6/+$BT6</f>
        <v>7.1492403932082213E-2</v>
      </c>
      <c r="BJ6" s="37">
        <f>+BQ6/+$BT6</f>
        <v>0.39678284182305629</v>
      </c>
      <c r="BK6" s="37">
        <f>+BR6/+$BT6</f>
        <v>0.40214477211796246</v>
      </c>
      <c r="BL6" s="38">
        <f>+BS6/+$BT6</f>
        <v>9.5621090259159963E-2</v>
      </c>
      <c r="BN6" s="319" t="s">
        <v>556</v>
      </c>
      <c r="BO6" s="288">
        <f t="shared" ref="BO6:BT6" si="1">+BO24</f>
        <v>38</v>
      </c>
      <c r="BP6" s="318">
        <f t="shared" si="1"/>
        <v>80</v>
      </c>
      <c r="BQ6" s="318">
        <f t="shared" si="1"/>
        <v>444</v>
      </c>
      <c r="BR6" s="318">
        <f t="shared" si="1"/>
        <v>450</v>
      </c>
      <c r="BS6" s="330">
        <f t="shared" si="1"/>
        <v>107</v>
      </c>
      <c r="BT6" s="331">
        <f t="shared" si="1"/>
        <v>1119</v>
      </c>
    </row>
    <row r="7" spans="1:72" ht="11.25" customHeight="1" thickTop="1">
      <c r="B7" s="994"/>
      <c r="C7" s="995"/>
      <c r="D7" s="995"/>
      <c r="E7" s="995"/>
      <c r="F7" s="995"/>
      <c r="G7" s="995"/>
      <c r="H7" s="995"/>
      <c r="I7" s="995"/>
      <c r="J7" s="995"/>
      <c r="K7" s="995"/>
      <c r="L7" s="995"/>
      <c r="M7" s="996"/>
      <c r="O7" s="462"/>
      <c r="P7" s="293"/>
      <c r="Q7" s="293"/>
      <c r="R7" s="293"/>
      <c r="S7" s="293"/>
      <c r="T7" s="293"/>
      <c r="U7" s="293"/>
      <c r="V7" s="293"/>
      <c r="W7" s="293"/>
      <c r="X7" s="293"/>
      <c r="Y7" s="293"/>
      <c r="Z7" s="293"/>
      <c r="AA7" s="463"/>
      <c r="AR7" s="338" t="str">
        <f>CONCATENATE(AR6,AT6,AU6,AV6,AW6)</f>
        <v>業種別では、「建設業」「金融･保険業」「医療・福祉」において「策定した」と回答した割合が高い。</v>
      </c>
    </row>
    <row r="8" spans="1:72" ht="10.5" customHeight="1">
      <c r="B8" s="994"/>
      <c r="C8" s="995"/>
      <c r="D8" s="995"/>
      <c r="E8" s="995"/>
      <c r="F8" s="995"/>
      <c r="G8" s="995"/>
      <c r="H8" s="995"/>
      <c r="I8" s="995"/>
      <c r="J8" s="995"/>
      <c r="K8" s="995"/>
      <c r="L8" s="995"/>
      <c r="M8" s="996"/>
      <c r="O8" s="462"/>
      <c r="P8" s="293"/>
      <c r="Q8" s="293"/>
      <c r="R8" s="293"/>
      <c r="S8" s="293"/>
      <c r="T8" s="293"/>
      <c r="U8" s="293"/>
      <c r="V8" s="293"/>
      <c r="W8" s="293"/>
      <c r="X8" s="293"/>
      <c r="Y8" s="293"/>
      <c r="Z8" s="293"/>
      <c r="AA8" s="463"/>
      <c r="AC8" s="284" t="s">
        <v>302</v>
      </c>
      <c r="AJ8" s="284" t="s">
        <v>303</v>
      </c>
      <c r="AR8" s="338" t="s">
        <v>678</v>
      </c>
      <c r="AT8" s="799" t="s">
        <v>731</v>
      </c>
      <c r="AU8" s="799" t="s">
        <v>714</v>
      </c>
      <c r="AV8" s="799" t="s">
        <v>715</v>
      </c>
      <c r="BG8" s="284" t="s">
        <v>302</v>
      </c>
      <c r="BN8" s="284" t="s">
        <v>303</v>
      </c>
    </row>
    <row r="9" spans="1:72" ht="11.25" customHeight="1" thickBot="1">
      <c r="B9" s="994"/>
      <c r="C9" s="995"/>
      <c r="D9" s="995"/>
      <c r="E9" s="995"/>
      <c r="F9" s="995"/>
      <c r="G9" s="995"/>
      <c r="H9" s="995"/>
      <c r="I9" s="995"/>
      <c r="J9" s="995"/>
      <c r="K9" s="995"/>
      <c r="L9" s="995"/>
      <c r="M9" s="996"/>
      <c r="O9" s="462"/>
      <c r="P9" s="293"/>
      <c r="Q9" s="293"/>
      <c r="R9" s="293"/>
      <c r="S9" s="293"/>
      <c r="T9" s="293"/>
      <c r="U9" s="293"/>
      <c r="V9" s="293"/>
      <c r="W9" s="293"/>
      <c r="X9" s="293"/>
      <c r="Y9" s="293"/>
      <c r="Z9" s="293"/>
      <c r="AA9" s="463"/>
      <c r="AR9" s="338" t="s">
        <v>735</v>
      </c>
      <c r="AT9" s="799" t="s">
        <v>691</v>
      </c>
      <c r="AU9" s="799"/>
      <c r="AV9" s="799"/>
      <c r="AW9" s="338" t="s">
        <v>852</v>
      </c>
    </row>
    <row r="10" spans="1:72" ht="11.25" customHeight="1" thickBot="1">
      <c r="B10" s="994"/>
      <c r="C10" s="995"/>
      <c r="D10" s="995"/>
      <c r="E10" s="995"/>
      <c r="F10" s="995"/>
      <c r="G10" s="995"/>
      <c r="H10" s="995"/>
      <c r="I10" s="995"/>
      <c r="J10" s="995"/>
      <c r="K10" s="995"/>
      <c r="L10" s="995"/>
      <c r="M10" s="996"/>
      <c r="O10" s="462"/>
      <c r="P10" s="293"/>
      <c r="Q10" s="293"/>
      <c r="R10" s="293"/>
      <c r="S10" s="293"/>
      <c r="T10" s="293"/>
      <c r="U10" s="293"/>
      <c r="V10" s="293"/>
      <c r="W10" s="293"/>
      <c r="X10" s="293"/>
      <c r="Y10" s="293"/>
      <c r="Z10" s="293"/>
      <c r="AA10" s="463"/>
      <c r="AC10" s="782" t="s">
        <v>548</v>
      </c>
      <c r="AD10" s="593" t="s">
        <v>296</v>
      </c>
      <c r="AE10" s="593" t="s">
        <v>297</v>
      </c>
      <c r="AF10" s="593" t="s">
        <v>298</v>
      </c>
      <c r="AG10" s="593" t="s">
        <v>299</v>
      </c>
      <c r="AH10" s="591" t="s">
        <v>23</v>
      </c>
      <c r="AJ10" s="782" t="s">
        <v>548</v>
      </c>
      <c r="AK10" s="593" t="s">
        <v>296</v>
      </c>
      <c r="AL10" s="593" t="s">
        <v>297</v>
      </c>
      <c r="AM10" s="593" t="s">
        <v>298</v>
      </c>
      <c r="AN10" s="593" t="s">
        <v>299</v>
      </c>
      <c r="AO10" s="591" t="s">
        <v>23</v>
      </c>
      <c r="AP10" s="591" t="s">
        <v>554</v>
      </c>
      <c r="BG10" s="33" t="s">
        <v>548</v>
      </c>
      <c r="BH10" s="326" t="s">
        <v>296</v>
      </c>
      <c r="BI10" s="324" t="s">
        <v>297</v>
      </c>
      <c r="BJ10" s="495" t="s">
        <v>298</v>
      </c>
      <c r="BK10" s="495" t="s">
        <v>299</v>
      </c>
      <c r="BL10" s="480" t="s">
        <v>23</v>
      </c>
      <c r="BN10" s="33" t="s">
        <v>548</v>
      </c>
      <c r="BO10" s="326" t="s">
        <v>296</v>
      </c>
      <c r="BP10" s="324" t="s">
        <v>297</v>
      </c>
      <c r="BQ10" s="495" t="s">
        <v>298</v>
      </c>
      <c r="BR10" s="495" t="s">
        <v>299</v>
      </c>
      <c r="BS10" s="479" t="s">
        <v>23</v>
      </c>
      <c r="BT10" s="397" t="s">
        <v>554</v>
      </c>
    </row>
    <row r="11" spans="1:72" ht="10.5" customHeight="1">
      <c r="B11" s="994"/>
      <c r="C11" s="995"/>
      <c r="D11" s="995"/>
      <c r="E11" s="995"/>
      <c r="F11" s="995"/>
      <c r="G11" s="995"/>
      <c r="H11" s="995"/>
      <c r="I11" s="995"/>
      <c r="J11" s="995"/>
      <c r="K11" s="995"/>
      <c r="L11" s="995"/>
      <c r="M11" s="996"/>
      <c r="O11" s="462"/>
      <c r="P11" s="293"/>
      <c r="Q11" s="293"/>
      <c r="R11" s="293"/>
      <c r="S11" s="293"/>
      <c r="T11" s="293"/>
      <c r="U11" s="293"/>
      <c r="V11" s="293"/>
      <c r="W11" s="293"/>
      <c r="X11" s="293"/>
      <c r="Y11" s="293"/>
      <c r="Z11" s="293"/>
      <c r="AA11" s="463"/>
      <c r="AC11" s="575" t="s">
        <v>398</v>
      </c>
      <c r="AD11" s="790">
        <f>BH23</f>
        <v>6.9124423963133647E-2</v>
      </c>
      <c r="AE11" s="704">
        <f>BI23</f>
        <v>6.4516129032258063E-2</v>
      </c>
      <c r="AF11" s="704">
        <f>BJ23</f>
        <v>0.38709677419354838</v>
      </c>
      <c r="AG11" s="704">
        <f>BK23</f>
        <v>0.39631336405529954</v>
      </c>
      <c r="AH11" s="704">
        <f>BL23</f>
        <v>8.294930875576037E-2</v>
      </c>
      <c r="AJ11" s="575" t="s">
        <v>398</v>
      </c>
      <c r="AK11" s="721">
        <f t="shared" ref="AK11:AP11" si="2">BO23</f>
        <v>15</v>
      </c>
      <c r="AL11" s="721">
        <f t="shared" si="2"/>
        <v>14</v>
      </c>
      <c r="AM11" s="721">
        <f t="shared" si="2"/>
        <v>84</v>
      </c>
      <c r="AN11" s="721">
        <f t="shared" si="2"/>
        <v>86</v>
      </c>
      <c r="AO11" s="721">
        <f t="shared" si="2"/>
        <v>18</v>
      </c>
      <c r="AP11" s="721">
        <f t="shared" si="2"/>
        <v>217</v>
      </c>
      <c r="AR11" s="338" t="str">
        <f>CONCATENATE(AR9,AT9,AU9,AV9,AW9,AR10,AT10,AU10,AV10,AW10)</f>
        <v>規模別では、「100人以上」の事業所が、「策定した」と回答した割合が高い。</v>
      </c>
      <c r="BG11" s="46" t="s">
        <v>555</v>
      </c>
      <c r="BH11" s="358" t="e">
        <f t="shared" ref="BH11:BL23" si="3">+BO11/+$BT11</f>
        <v>#DIV/0!</v>
      </c>
      <c r="BI11" s="359" t="e">
        <f t="shared" si="3"/>
        <v>#DIV/0!</v>
      </c>
      <c r="BJ11" s="359" t="e">
        <f t="shared" si="3"/>
        <v>#DIV/0!</v>
      </c>
      <c r="BK11" s="359" t="e">
        <f t="shared" si="3"/>
        <v>#DIV/0!</v>
      </c>
      <c r="BL11" s="360" t="e">
        <f t="shared" si="3"/>
        <v>#DIV/0!</v>
      </c>
      <c r="BN11" s="46" t="s">
        <v>555</v>
      </c>
      <c r="BO11" s="300">
        <f>集計・資料②!DY6</f>
        <v>0</v>
      </c>
      <c r="BP11" s="301">
        <f>集計・資料②!DZ6</f>
        <v>0</v>
      </c>
      <c r="BQ11" s="306">
        <f>集計・資料②!EA6</f>
        <v>0</v>
      </c>
      <c r="BR11" s="306">
        <f>集計・資料②!EB6</f>
        <v>0</v>
      </c>
      <c r="BS11" s="306">
        <f>集計・資料②!EC6</f>
        <v>0</v>
      </c>
      <c r="BT11" s="327">
        <f t="shared" ref="BT11:BT24" si="4">+SUM(BO11:BS11)</f>
        <v>0</v>
      </c>
    </row>
    <row r="12" spans="1:72" ht="10.5" customHeight="1">
      <c r="B12" s="994"/>
      <c r="C12" s="995"/>
      <c r="D12" s="995"/>
      <c r="E12" s="995"/>
      <c r="F12" s="995"/>
      <c r="G12" s="995"/>
      <c r="H12" s="995"/>
      <c r="I12" s="995"/>
      <c r="J12" s="995"/>
      <c r="K12" s="995"/>
      <c r="L12" s="995"/>
      <c r="M12" s="996"/>
      <c r="O12" s="462"/>
      <c r="P12" s="293"/>
      <c r="Q12" s="293"/>
      <c r="R12" s="293"/>
      <c r="S12" s="293"/>
      <c r="T12" s="293"/>
      <c r="U12" s="293"/>
      <c r="V12" s="293"/>
      <c r="W12" s="293"/>
      <c r="X12" s="293"/>
      <c r="Y12" s="293"/>
      <c r="Z12" s="293"/>
      <c r="AA12" s="463"/>
      <c r="AC12" s="700" t="s">
        <v>399</v>
      </c>
      <c r="AD12" s="790">
        <f>BH22</f>
        <v>2.564102564102564E-2</v>
      </c>
      <c r="AE12" s="704">
        <f>BI22</f>
        <v>7.0512820512820512E-2</v>
      </c>
      <c r="AF12" s="704">
        <f>BJ22</f>
        <v>0.41025641025641024</v>
      </c>
      <c r="AG12" s="704">
        <f>BK22</f>
        <v>0.39743589743589741</v>
      </c>
      <c r="AH12" s="704">
        <f>BL22</f>
        <v>9.6153846153846159E-2</v>
      </c>
      <c r="AJ12" s="700" t="s">
        <v>399</v>
      </c>
      <c r="AK12" s="721">
        <f t="shared" ref="AK12:AP12" si="5">BO22</f>
        <v>4</v>
      </c>
      <c r="AL12" s="721">
        <f t="shared" si="5"/>
        <v>11</v>
      </c>
      <c r="AM12" s="721">
        <f t="shared" si="5"/>
        <v>64</v>
      </c>
      <c r="AN12" s="721">
        <f t="shared" si="5"/>
        <v>62</v>
      </c>
      <c r="AO12" s="721">
        <f t="shared" si="5"/>
        <v>15</v>
      </c>
      <c r="AP12" s="721">
        <f t="shared" si="5"/>
        <v>156</v>
      </c>
      <c r="BG12" s="8" t="s">
        <v>542</v>
      </c>
      <c r="BH12" s="364">
        <f t="shared" si="3"/>
        <v>2.8776978417266189E-2</v>
      </c>
      <c r="BI12" s="365">
        <f t="shared" si="3"/>
        <v>7.1942446043165464E-2</v>
      </c>
      <c r="BJ12" s="365">
        <f t="shared" si="3"/>
        <v>0.34532374100719426</v>
      </c>
      <c r="BK12" s="365">
        <f t="shared" si="3"/>
        <v>0.4460431654676259</v>
      </c>
      <c r="BL12" s="366">
        <f t="shared" si="3"/>
        <v>0.1079136690647482</v>
      </c>
      <c r="BN12" s="8" t="s">
        <v>542</v>
      </c>
      <c r="BO12" s="328">
        <f>集計・資料②!DY8</f>
        <v>4</v>
      </c>
      <c r="BP12" s="286">
        <f>集計・資料②!DZ8</f>
        <v>10</v>
      </c>
      <c r="BQ12" s="311">
        <f>集計・資料②!EA8</f>
        <v>48</v>
      </c>
      <c r="BR12" s="311">
        <f>集計・資料②!EB8</f>
        <v>62</v>
      </c>
      <c r="BS12" s="311">
        <f>集計・資料②!EC8</f>
        <v>15</v>
      </c>
      <c r="BT12" s="329">
        <f t="shared" si="4"/>
        <v>139</v>
      </c>
    </row>
    <row r="13" spans="1:72" ht="10.5" customHeight="1">
      <c r="B13" s="994"/>
      <c r="C13" s="995"/>
      <c r="D13" s="995"/>
      <c r="E13" s="995"/>
      <c r="F13" s="995"/>
      <c r="G13" s="995"/>
      <c r="H13" s="995"/>
      <c r="I13" s="995"/>
      <c r="J13" s="995"/>
      <c r="K13" s="995"/>
      <c r="L13" s="995"/>
      <c r="M13" s="996"/>
      <c r="O13" s="462"/>
      <c r="P13" s="293"/>
      <c r="Q13" s="293"/>
      <c r="R13" s="293"/>
      <c r="S13" s="293"/>
      <c r="T13" s="293"/>
      <c r="U13" s="293"/>
      <c r="V13" s="293"/>
      <c r="W13" s="293"/>
      <c r="X13" s="293"/>
      <c r="Y13" s="293"/>
      <c r="Z13" s="293"/>
      <c r="AA13" s="463"/>
      <c r="AC13" s="575" t="s">
        <v>400</v>
      </c>
      <c r="AD13" s="729">
        <f>BH21</f>
        <v>0</v>
      </c>
      <c r="AE13" s="729">
        <f>BI21</f>
        <v>0.18181818181818182</v>
      </c>
      <c r="AF13" s="704">
        <f>BJ21</f>
        <v>0.27272727272727271</v>
      </c>
      <c r="AG13" s="704">
        <f>BK21</f>
        <v>0.36363636363636365</v>
      </c>
      <c r="AH13" s="704">
        <f>BL21</f>
        <v>0.18181818181818182</v>
      </c>
      <c r="AJ13" s="575" t="s">
        <v>400</v>
      </c>
      <c r="AK13" s="721">
        <f t="shared" ref="AK13:AP13" si="6">BO21</f>
        <v>0</v>
      </c>
      <c r="AL13" s="721">
        <f t="shared" si="6"/>
        <v>2</v>
      </c>
      <c r="AM13" s="721">
        <f t="shared" si="6"/>
        <v>3</v>
      </c>
      <c r="AN13" s="721">
        <f t="shared" si="6"/>
        <v>4</v>
      </c>
      <c r="AO13" s="721">
        <f t="shared" si="6"/>
        <v>2</v>
      </c>
      <c r="AP13" s="721">
        <f t="shared" si="6"/>
        <v>11</v>
      </c>
      <c r="BG13" s="8" t="s">
        <v>543</v>
      </c>
      <c r="BH13" s="364">
        <f t="shared" si="3"/>
        <v>2.9411764705882353E-2</v>
      </c>
      <c r="BI13" s="365">
        <f t="shared" si="3"/>
        <v>5.8823529411764705E-2</v>
      </c>
      <c r="BJ13" s="365">
        <f t="shared" si="3"/>
        <v>0.41176470588235292</v>
      </c>
      <c r="BK13" s="365">
        <f t="shared" si="3"/>
        <v>0.33823529411764708</v>
      </c>
      <c r="BL13" s="366">
        <f t="shared" si="3"/>
        <v>0.16176470588235295</v>
      </c>
      <c r="BN13" s="8" t="s">
        <v>543</v>
      </c>
      <c r="BO13" s="328">
        <f>集計・資料②!DY10</f>
        <v>4</v>
      </c>
      <c r="BP13" s="286">
        <f>集計・資料②!DZ10</f>
        <v>8</v>
      </c>
      <c r="BQ13" s="311">
        <f>集計・資料②!EA10</f>
        <v>56</v>
      </c>
      <c r="BR13" s="311">
        <f>集計・資料②!EB10</f>
        <v>46</v>
      </c>
      <c r="BS13" s="311">
        <f>集計・資料②!EC10</f>
        <v>22</v>
      </c>
      <c r="BT13" s="329">
        <f t="shared" si="4"/>
        <v>136</v>
      </c>
    </row>
    <row r="14" spans="1:72" ht="10.5" customHeight="1">
      <c r="B14" s="994"/>
      <c r="C14" s="995"/>
      <c r="D14" s="995"/>
      <c r="E14" s="995"/>
      <c r="F14" s="995"/>
      <c r="G14" s="995"/>
      <c r="H14" s="995"/>
      <c r="I14" s="995"/>
      <c r="J14" s="995"/>
      <c r="K14" s="995"/>
      <c r="L14" s="995"/>
      <c r="M14" s="996"/>
      <c r="O14" s="462"/>
      <c r="P14" s="293"/>
      <c r="Q14" s="293"/>
      <c r="R14" s="293"/>
      <c r="S14" s="293"/>
      <c r="T14" s="293"/>
      <c r="U14" s="293"/>
      <c r="V14" s="293"/>
      <c r="W14" s="293"/>
      <c r="X14" s="293"/>
      <c r="Y14" s="293"/>
      <c r="Z14" s="293"/>
      <c r="AA14" s="463"/>
      <c r="AC14" s="700" t="s">
        <v>401</v>
      </c>
      <c r="AD14" s="729">
        <f>BH20</f>
        <v>0</v>
      </c>
      <c r="AE14" s="729">
        <f>BI20</f>
        <v>8.6956521739130432E-2</v>
      </c>
      <c r="AF14" s="704">
        <f>BJ20</f>
        <v>0.47826086956521741</v>
      </c>
      <c r="AG14" s="704">
        <f>BK20</f>
        <v>0.34782608695652173</v>
      </c>
      <c r="AH14" s="704">
        <f>BL20</f>
        <v>8.6956521739130432E-2</v>
      </c>
      <c r="AJ14" s="700" t="s">
        <v>401</v>
      </c>
      <c r="AK14" s="721">
        <f t="shared" ref="AK14:AP14" si="7">BO20</f>
        <v>0</v>
      </c>
      <c r="AL14" s="721">
        <f t="shared" si="7"/>
        <v>2</v>
      </c>
      <c r="AM14" s="721">
        <f t="shared" si="7"/>
        <v>11</v>
      </c>
      <c r="AN14" s="721">
        <f t="shared" si="7"/>
        <v>8</v>
      </c>
      <c r="AO14" s="721">
        <f t="shared" si="7"/>
        <v>2</v>
      </c>
      <c r="AP14" s="721">
        <f t="shared" si="7"/>
        <v>23</v>
      </c>
      <c r="AR14" s="800" t="s">
        <v>679</v>
      </c>
      <c r="AS14" s="801"/>
      <c r="AT14" s="801"/>
      <c r="AU14" s="801"/>
      <c r="AV14" s="801"/>
      <c r="AW14" s="801"/>
      <c r="AX14" s="801"/>
      <c r="AY14" s="801"/>
      <c r="AZ14" s="801"/>
      <c r="BA14" s="801"/>
      <c r="BB14" s="801"/>
      <c r="BC14" s="801"/>
      <c r="BG14" s="8" t="s">
        <v>541</v>
      </c>
      <c r="BH14" s="364">
        <f t="shared" si="3"/>
        <v>3.7037037037037035E-2</v>
      </c>
      <c r="BI14" s="365">
        <f t="shared" si="3"/>
        <v>0</v>
      </c>
      <c r="BJ14" s="365">
        <f t="shared" si="3"/>
        <v>0.70370370370370372</v>
      </c>
      <c r="BK14" s="365">
        <f t="shared" si="3"/>
        <v>0.18518518518518517</v>
      </c>
      <c r="BL14" s="366">
        <f t="shared" si="3"/>
        <v>7.407407407407407E-2</v>
      </c>
      <c r="BN14" s="8" t="s">
        <v>541</v>
      </c>
      <c r="BO14" s="328">
        <f>集計・資料②!DY12</f>
        <v>1</v>
      </c>
      <c r="BP14" s="286">
        <f>集計・資料②!DZ12</f>
        <v>0</v>
      </c>
      <c r="BQ14" s="311">
        <f>集計・資料②!EA12</f>
        <v>19</v>
      </c>
      <c r="BR14" s="311">
        <f>集計・資料②!EB12</f>
        <v>5</v>
      </c>
      <c r="BS14" s="311">
        <f>集計・資料②!EC12</f>
        <v>2</v>
      </c>
      <c r="BT14" s="329">
        <f t="shared" si="4"/>
        <v>27</v>
      </c>
    </row>
    <row r="15" spans="1:72" ht="10.5" customHeight="1">
      <c r="B15" s="997"/>
      <c r="C15" s="998"/>
      <c r="D15" s="998"/>
      <c r="E15" s="998"/>
      <c r="F15" s="998"/>
      <c r="G15" s="998"/>
      <c r="H15" s="998"/>
      <c r="I15" s="998"/>
      <c r="J15" s="998"/>
      <c r="K15" s="998"/>
      <c r="L15" s="998"/>
      <c r="M15" s="999"/>
      <c r="O15" s="464"/>
      <c r="P15" s="465"/>
      <c r="Q15" s="465"/>
      <c r="R15" s="465"/>
      <c r="S15" s="465"/>
      <c r="T15" s="465"/>
      <c r="U15" s="465"/>
      <c r="V15" s="465"/>
      <c r="W15" s="465"/>
      <c r="X15" s="465"/>
      <c r="Y15" s="465"/>
      <c r="Z15" s="465"/>
      <c r="AA15" s="466"/>
      <c r="AC15" s="575" t="s">
        <v>402</v>
      </c>
      <c r="AD15" s="729">
        <f>BH19</f>
        <v>5.5865921787709499E-3</v>
      </c>
      <c r="AE15" s="729">
        <f>BI19</f>
        <v>8.3798882681564241E-2</v>
      </c>
      <c r="AF15" s="704">
        <f>BJ19</f>
        <v>0.34636871508379891</v>
      </c>
      <c r="AG15" s="704">
        <f>BK19</f>
        <v>0.48044692737430167</v>
      </c>
      <c r="AH15" s="704">
        <f>BL19</f>
        <v>8.3798882681564241E-2</v>
      </c>
      <c r="AJ15" s="575" t="s">
        <v>402</v>
      </c>
      <c r="AK15" s="721">
        <f t="shared" ref="AK15:AP15" si="8">BO19</f>
        <v>1</v>
      </c>
      <c r="AL15" s="721">
        <f t="shared" si="8"/>
        <v>15</v>
      </c>
      <c r="AM15" s="721">
        <f t="shared" si="8"/>
        <v>62</v>
      </c>
      <c r="AN15" s="721">
        <f t="shared" si="8"/>
        <v>86</v>
      </c>
      <c r="AO15" s="721">
        <f t="shared" si="8"/>
        <v>15</v>
      </c>
      <c r="AP15" s="721">
        <f t="shared" si="8"/>
        <v>179</v>
      </c>
      <c r="AR15" s="930" t="str">
        <f>CONCATENATE("　",AR4,CHAR(10),"　",AR7,CHAR(10),"　",AR11)</f>
        <v>　女性活躍推進法にもとづく一般事業主行動計画（従業員数が301人以上の事業所は策定義務あり、300人以下は努力義務のみ）について、「策定した」「策定中」と回答した事業所が全体の10.5%となった。
　業種別では、「建設業」「金融･保険業」「医療・福祉」において「策定した」と回答した割合が高い。
　規模別では、「100人以上」の事業所が、「策定した」と回答した割合が高い。</v>
      </c>
      <c r="AS15" s="930"/>
      <c r="AT15" s="930"/>
      <c r="AU15" s="930"/>
      <c r="AV15" s="930"/>
      <c r="AW15" s="930"/>
      <c r="AX15" s="930"/>
      <c r="AY15" s="930"/>
      <c r="AZ15" s="930"/>
      <c r="BA15" s="930"/>
      <c r="BB15" s="930"/>
      <c r="BC15" s="930"/>
      <c r="BG15" s="8" t="s">
        <v>540</v>
      </c>
      <c r="BH15" s="364">
        <f t="shared" si="3"/>
        <v>4.5161290322580643E-2</v>
      </c>
      <c r="BI15" s="365">
        <f t="shared" si="3"/>
        <v>9.6774193548387094E-2</v>
      </c>
      <c r="BJ15" s="365">
        <f t="shared" si="3"/>
        <v>0.38709677419354838</v>
      </c>
      <c r="BK15" s="365">
        <f t="shared" si="3"/>
        <v>0.40645161290322579</v>
      </c>
      <c r="BL15" s="366">
        <f t="shared" si="3"/>
        <v>6.4516129032258063E-2</v>
      </c>
      <c r="BN15" s="8" t="s">
        <v>540</v>
      </c>
      <c r="BO15" s="328">
        <f>集計・資料②!DY14</f>
        <v>7</v>
      </c>
      <c r="BP15" s="286">
        <f>集計・資料②!DZ14</f>
        <v>15</v>
      </c>
      <c r="BQ15" s="311">
        <f>集計・資料②!EA14</f>
        <v>60</v>
      </c>
      <c r="BR15" s="311">
        <f>集計・資料②!EB14</f>
        <v>63</v>
      </c>
      <c r="BS15" s="311">
        <f>集計・資料②!EC14</f>
        <v>10</v>
      </c>
      <c r="BT15" s="329">
        <f t="shared" si="4"/>
        <v>155</v>
      </c>
    </row>
    <row r="16" spans="1:72" ht="10.5" customHeight="1">
      <c r="AC16" s="700" t="s">
        <v>403</v>
      </c>
      <c r="AD16" s="729">
        <f>BH18</f>
        <v>0.05</v>
      </c>
      <c r="AE16" s="729">
        <f>BI18</f>
        <v>0</v>
      </c>
      <c r="AF16" s="704">
        <f>BJ18</f>
        <v>0.55000000000000004</v>
      </c>
      <c r="AG16" s="704">
        <f>BK18</f>
        <v>0.3</v>
      </c>
      <c r="AH16" s="704">
        <f>BL18</f>
        <v>0.1</v>
      </c>
      <c r="AJ16" s="700" t="s">
        <v>403</v>
      </c>
      <c r="AK16" s="721">
        <f t="shared" ref="AK16:AP16" si="9">BO18</f>
        <v>1</v>
      </c>
      <c r="AL16" s="721">
        <f t="shared" si="9"/>
        <v>0</v>
      </c>
      <c r="AM16" s="721">
        <f t="shared" si="9"/>
        <v>11</v>
      </c>
      <c r="AN16" s="721">
        <f t="shared" si="9"/>
        <v>6</v>
      </c>
      <c r="AO16" s="721">
        <f t="shared" si="9"/>
        <v>2</v>
      </c>
      <c r="AP16" s="721">
        <f t="shared" si="9"/>
        <v>20</v>
      </c>
      <c r="AR16" s="930"/>
      <c r="AS16" s="930"/>
      <c r="AT16" s="930"/>
      <c r="AU16" s="930"/>
      <c r="AV16" s="930"/>
      <c r="AW16" s="930"/>
      <c r="AX16" s="930"/>
      <c r="AY16" s="930"/>
      <c r="AZ16" s="930"/>
      <c r="BA16" s="930"/>
      <c r="BB16" s="930"/>
      <c r="BC16" s="930"/>
      <c r="BG16" s="8" t="s">
        <v>539</v>
      </c>
      <c r="BH16" s="364">
        <f t="shared" si="3"/>
        <v>2.4390243902439025E-2</v>
      </c>
      <c r="BI16" s="365">
        <f t="shared" si="3"/>
        <v>4.878048780487805E-2</v>
      </c>
      <c r="BJ16" s="365">
        <f t="shared" si="3"/>
        <v>0.36585365853658536</v>
      </c>
      <c r="BK16" s="365">
        <f t="shared" si="3"/>
        <v>0.48780487804878048</v>
      </c>
      <c r="BL16" s="366">
        <f t="shared" si="3"/>
        <v>7.3170731707317069E-2</v>
      </c>
      <c r="BN16" s="8" t="s">
        <v>539</v>
      </c>
      <c r="BO16" s="328">
        <f>集計・資料②!DY16</f>
        <v>1</v>
      </c>
      <c r="BP16" s="286">
        <f>集計・資料②!DZ16</f>
        <v>2</v>
      </c>
      <c r="BQ16" s="311">
        <f>集計・資料②!EA16</f>
        <v>15</v>
      </c>
      <c r="BR16" s="311">
        <f>集計・資料②!EB16</f>
        <v>20</v>
      </c>
      <c r="BS16" s="311">
        <f>集計・資料②!EC16</f>
        <v>3</v>
      </c>
      <c r="BT16" s="329">
        <f t="shared" si="4"/>
        <v>41</v>
      </c>
    </row>
    <row r="17" spans="1:72">
      <c r="A17" s="459"/>
      <c r="B17" s="460"/>
      <c r="C17" s="460"/>
      <c r="D17" s="460"/>
      <c r="E17" s="460"/>
      <c r="F17" s="460"/>
      <c r="G17" s="460"/>
      <c r="H17" s="460"/>
      <c r="I17" s="460"/>
      <c r="J17" s="460"/>
      <c r="K17" s="460"/>
      <c r="L17" s="460"/>
      <c r="M17" s="460"/>
      <c r="N17" s="460"/>
      <c r="O17" s="460"/>
      <c r="P17" s="460"/>
      <c r="Q17" s="460"/>
      <c r="R17" s="460"/>
      <c r="S17" s="460"/>
      <c r="T17" s="460"/>
      <c r="U17" s="460"/>
      <c r="V17" s="460"/>
      <c r="W17" s="460"/>
      <c r="X17" s="460"/>
      <c r="Y17" s="460"/>
      <c r="Z17" s="460"/>
      <c r="AA17" s="461"/>
      <c r="AC17" s="575" t="s">
        <v>404</v>
      </c>
      <c r="AD17" s="729">
        <f>BH17</f>
        <v>0</v>
      </c>
      <c r="AE17" s="729">
        <f>BI17</f>
        <v>6.6666666666666666E-2</v>
      </c>
      <c r="AF17" s="704">
        <f>BJ17</f>
        <v>0.73333333333333328</v>
      </c>
      <c r="AG17" s="704">
        <f>BK17</f>
        <v>0.13333333333333333</v>
      </c>
      <c r="AH17" s="704">
        <f>BL17</f>
        <v>6.6666666666666666E-2</v>
      </c>
      <c r="AJ17" s="575" t="s">
        <v>404</v>
      </c>
      <c r="AK17" s="721">
        <f t="shared" ref="AK17:AP17" si="10">BO17</f>
        <v>0</v>
      </c>
      <c r="AL17" s="721">
        <f t="shared" si="10"/>
        <v>1</v>
      </c>
      <c r="AM17" s="721">
        <f t="shared" si="10"/>
        <v>11</v>
      </c>
      <c r="AN17" s="721">
        <f t="shared" si="10"/>
        <v>2</v>
      </c>
      <c r="AO17" s="721">
        <f t="shared" si="10"/>
        <v>1</v>
      </c>
      <c r="AP17" s="721">
        <f t="shared" si="10"/>
        <v>15</v>
      </c>
      <c r="AR17" s="930"/>
      <c r="AS17" s="930"/>
      <c r="AT17" s="930"/>
      <c r="AU17" s="930"/>
      <c r="AV17" s="930"/>
      <c r="AW17" s="930"/>
      <c r="AX17" s="930"/>
      <c r="AY17" s="930"/>
      <c r="AZ17" s="930"/>
      <c r="BA17" s="930"/>
      <c r="BB17" s="930"/>
      <c r="BC17" s="930"/>
      <c r="BG17" s="8" t="s">
        <v>544</v>
      </c>
      <c r="BH17" s="364">
        <f t="shared" si="3"/>
        <v>0</v>
      </c>
      <c r="BI17" s="365">
        <f t="shared" si="3"/>
        <v>6.6666666666666666E-2</v>
      </c>
      <c r="BJ17" s="365">
        <f t="shared" si="3"/>
        <v>0.73333333333333328</v>
      </c>
      <c r="BK17" s="365">
        <f t="shared" si="3"/>
        <v>0.13333333333333333</v>
      </c>
      <c r="BL17" s="366">
        <f t="shared" si="3"/>
        <v>6.6666666666666666E-2</v>
      </c>
      <c r="BN17" s="8" t="s">
        <v>544</v>
      </c>
      <c r="BO17" s="328">
        <f>集計・資料②!DY18</f>
        <v>0</v>
      </c>
      <c r="BP17" s="286">
        <f>集計・資料②!DZ18</f>
        <v>1</v>
      </c>
      <c r="BQ17" s="311">
        <f>集計・資料②!EA18</f>
        <v>11</v>
      </c>
      <c r="BR17" s="311">
        <f>集計・資料②!EB18</f>
        <v>2</v>
      </c>
      <c r="BS17" s="311">
        <f>集計・資料②!EC18</f>
        <v>1</v>
      </c>
      <c r="BT17" s="329">
        <f t="shared" si="4"/>
        <v>15</v>
      </c>
    </row>
    <row r="18" spans="1:72">
      <c r="A18" s="462"/>
      <c r="B18" s="293"/>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463"/>
      <c r="AC18" s="700" t="s">
        <v>405</v>
      </c>
      <c r="AD18" s="729">
        <f>BH16</f>
        <v>2.4390243902439025E-2</v>
      </c>
      <c r="AE18" s="729">
        <f>BI16</f>
        <v>4.878048780487805E-2</v>
      </c>
      <c r="AF18" s="704">
        <f>BJ16</f>
        <v>0.36585365853658536</v>
      </c>
      <c r="AG18" s="704">
        <f>BK16</f>
        <v>0.48780487804878048</v>
      </c>
      <c r="AH18" s="704">
        <f>BL16</f>
        <v>7.3170731707317069E-2</v>
      </c>
      <c r="AJ18" s="700" t="s">
        <v>405</v>
      </c>
      <c r="AK18" s="721">
        <f t="shared" ref="AK18:AP18" si="11">BO16</f>
        <v>1</v>
      </c>
      <c r="AL18" s="721">
        <f t="shared" si="11"/>
        <v>2</v>
      </c>
      <c r="AM18" s="721">
        <f t="shared" si="11"/>
        <v>15</v>
      </c>
      <c r="AN18" s="721">
        <f t="shared" si="11"/>
        <v>20</v>
      </c>
      <c r="AO18" s="721">
        <f t="shared" si="11"/>
        <v>3</v>
      </c>
      <c r="AP18" s="721">
        <f t="shared" si="11"/>
        <v>41</v>
      </c>
      <c r="AR18" s="930"/>
      <c r="AS18" s="930"/>
      <c r="AT18" s="930"/>
      <c r="AU18" s="930"/>
      <c r="AV18" s="930"/>
      <c r="AW18" s="930"/>
      <c r="AX18" s="930"/>
      <c r="AY18" s="930"/>
      <c r="AZ18" s="930"/>
      <c r="BA18" s="930"/>
      <c r="BB18" s="930"/>
      <c r="BC18" s="930"/>
      <c r="BG18" s="8" t="s">
        <v>538</v>
      </c>
      <c r="BH18" s="364">
        <f t="shared" si="3"/>
        <v>0.05</v>
      </c>
      <c r="BI18" s="365">
        <f t="shared" si="3"/>
        <v>0</v>
      </c>
      <c r="BJ18" s="365">
        <f t="shared" si="3"/>
        <v>0.55000000000000004</v>
      </c>
      <c r="BK18" s="365">
        <f t="shared" si="3"/>
        <v>0.3</v>
      </c>
      <c r="BL18" s="366">
        <f t="shared" si="3"/>
        <v>0.1</v>
      </c>
      <c r="BN18" s="8" t="s">
        <v>538</v>
      </c>
      <c r="BO18" s="328">
        <f>集計・資料②!DY20</f>
        <v>1</v>
      </c>
      <c r="BP18" s="286">
        <f>集計・資料②!DZ20</f>
        <v>0</v>
      </c>
      <c r="BQ18" s="311">
        <f>集計・資料②!EA20</f>
        <v>11</v>
      </c>
      <c r="BR18" s="311">
        <f>集計・資料②!EB20</f>
        <v>6</v>
      </c>
      <c r="BS18" s="311">
        <f>集計・資料②!EC20</f>
        <v>2</v>
      </c>
      <c r="BT18" s="329">
        <f t="shared" si="4"/>
        <v>20</v>
      </c>
    </row>
    <row r="19" spans="1:72">
      <c r="A19" s="462"/>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463"/>
      <c r="AC19" s="575" t="s">
        <v>406</v>
      </c>
      <c r="AD19" s="729">
        <f>BH15</f>
        <v>4.5161290322580643E-2</v>
      </c>
      <c r="AE19" s="729">
        <f>BI15</f>
        <v>9.6774193548387094E-2</v>
      </c>
      <c r="AF19" s="704">
        <f>BJ15</f>
        <v>0.38709677419354838</v>
      </c>
      <c r="AG19" s="704">
        <f>BK15</f>
        <v>0.40645161290322579</v>
      </c>
      <c r="AH19" s="704">
        <f>BL15</f>
        <v>6.4516129032258063E-2</v>
      </c>
      <c r="AJ19" s="575" t="s">
        <v>406</v>
      </c>
      <c r="AK19" s="721">
        <f t="shared" ref="AK19:AP19" si="12">BO15</f>
        <v>7</v>
      </c>
      <c r="AL19" s="721">
        <f t="shared" si="12"/>
        <v>15</v>
      </c>
      <c r="AM19" s="721">
        <f t="shared" si="12"/>
        <v>60</v>
      </c>
      <c r="AN19" s="721">
        <f t="shared" si="12"/>
        <v>63</v>
      </c>
      <c r="AO19" s="721">
        <f t="shared" si="12"/>
        <v>10</v>
      </c>
      <c r="AP19" s="721">
        <f t="shared" si="12"/>
        <v>155</v>
      </c>
      <c r="AR19" s="930"/>
      <c r="AS19" s="930"/>
      <c r="AT19" s="930"/>
      <c r="AU19" s="930"/>
      <c r="AV19" s="930"/>
      <c r="AW19" s="930"/>
      <c r="AX19" s="930"/>
      <c r="AY19" s="930"/>
      <c r="AZ19" s="930"/>
      <c r="BA19" s="930"/>
      <c r="BB19" s="930"/>
      <c r="BC19" s="930"/>
      <c r="BG19" s="8" t="s">
        <v>537</v>
      </c>
      <c r="BH19" s="364">
        <f t="shared" si="3"/>
        <v>5.5865921787709499E-3</v>
      </c>
      <c r="BI19" s="365">
        <f t="shared" si="3"/>
        <v>8.3798882681564241E-2</v>
      </c>
      <c r="BJ19" s="365">
        <f t="shared" si="3"/>
        <v>0.34636871508379891</v>
      </c>
      <c r="BK19" s="365">
        <f t="shared" si="3"/>
        <v>0.48044692737430167</v>
      </c>
      <c r="BL19" s="366">
        <f t="shared" si="3"/>
        <v>8.3798882681564241E-2</v>
      </c>
      <c r="BN19" s="8" t="s">
        <v>537</v>
      </c>
      <c r="BO19" s="328">
        <f>集計・資料②!DY22</f>
        <v>1</v>
      </c>
      <c r="BP19" s="286">
        <f>集計・資料②!DZ22</f>
        <v>15</v>
      </c>
      <c r="BQ19" s="311">
        <f>集計・資料②!EA22</f>
        <v>62</v>
      </c>
      <c r="BR19" s="311">
        <f>集計・資料②!EB22</f>
        <v>86</v>
      </c>
      <c r="BS19" s="311">
        <f>集計・資料②!EC22</f>
        <v>15</v>
      </c>
      <c r="BT19" s="329">
        <f t="shared" si="4"/>
        <v>179</v>
      </c>
    </row>
    <row r="20" spans="1:72">
      <c r="A20" s="462"/>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463"/>
      <c r="AC20" s="700" t="s">
        <v>407</v>
      </c>
      <c r="AD20" s="729">
        <f>BH14</f>
        <v>3.7037037037037035E-2</v>
      </c>
      <c r="AE20" s="729">
        <f>BI14</f>
        <v>0</v>
      </c>
      <c r="AF20" s="704">
        <f>BJ14</f>
        <v>0.70370370370370372</v>
      </c>
      <c r="AG20" s="704">
        <f>BK14</f>
        <v>0.18518518518518517</v>
      </c>
      <c r="AH20" s="704">
        <f>BL14</f>
        <v>7.407407407407407E-2</v>
      </c>
      <c r="AJ20" s="700" t="s">
        <v>407</v>
      </c>
      <c r="AK20" s="721">
        <f t="shared" ref="AK20:AP20" si="13">BO14</f>
        <v>1</v>
      </c>
      <c r="AL20" s="721">
        <f t="shared" si="13"/>
        <v>0</v>
      </c>
      <c r="AM20" s="721">
        <f t="shared" si="13"/>
        <v>19</v>
      </c>
      <c r="AN20" s="721">
        <f t="shared" si="13"/>
        <v>5</v>
      </c>
      <c r="AO20" s="721">
        <f t="shared" si="13"/>
        <v>2</v>
      </c>
      <c r="AP20" s="721">
        <f t="shared" si="13"/>
        <v>27</v>
      </c>
      <c r="AR20" s="930"/>
      <c r="AS20" s="930"/>
      <c r="AT20" s="930"/>
      <c r="AU20" s="930"/>
      <c r="AV20" s="930"/>
      <c r="AW20" s="930"/>
      <c r="AX20" s="930"/>
      <c r="AY20" s="930"/>
      <c r="AZ20" s="930"/>
      <c r="BA20" s="930"/>
      <c r="BB20" s="930"/>
      <c r="BC20" s="930"/>
      <c r="BG20" s="8" t="s">
        <v>536</v>
      </c>
      <c r="BH20" s="364">
        <f t="shared" si="3"/>
        <v>0</v>
      </c>
      <c r="BI20" s="365">
        <f t="shared" si="3"/>
        <v>8.6956521739130432E-2</v>
      </c>
      <c r="BJ20" s="365">
        <f t="shared" si="3"/>
        <v>0.47826086956521741</v>
      </c>
      <c r="BK20" s="365">
        <f t="shared" si="3"/>
        <v>0.34782608695652173</v>
      </c>
      <c r="BL20" s="366">
        <f t="shared" si="3"/>
        <v>8.6956521739130432E-2</v>
      </c>
      <c r="BN20" s="8" t="s">
        <v>536</v>
      </c>
      <c r="BO20" s="328">
        <f>集計・資料②!DY24</f>
        <v>0</v>
      </c>
      <c r="BP20" s="286">
        <f>集計・資料②!DZ24</f>
        <v>2</v>
      </c>
      <c r="BQ20" s="311">
        <f>集計・資料②!EA24</f>
        <v>11</v>
      </c>
      <c r="BR20" s="311">
        <f>集計・資料②!EB24</f>
        <v>8</v>
      </c>
      <c r="BS20" s="311">
        <f>集計・資料②!EC24</f>
        <v>2</v>
      </c>
      <c r="BT20" s="329">
        <f t="shared" si="4"/>
        <v>23</v>
      </c>
    </row>
    <row r="21" spans="1:72">
      <c r="A21" s="462"/>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463"/>
      <c r="AC21" s="575" t="s">
        <v>408</v>
      </c>
      <c r="AD21" s="729">
        <f>BH13</f>
        <v>2.9411764705882353E-2</v>
      </c>
      <c r="AE21" s="729">
        <f>BI13</f>
        <v>5.8823529411764705E-2</v>
      </c>
      <c r="AF21" s="704">
        <f>BJ13</f>
        <v>0.41176470588235292</v>
      </c>
      <c r="AG21" s="704">
        <f>BK13</f>
        <v>0.33823529411764708</v>
      </c>
      <c r="AH21" s="704">
        <f>BL13</f>
        <v>0.16176470588235295</v>
      </c>
      <c r="AJ21" s="575" t="s">
        <v>408</v>
      </c>
      <c r="AK21" s="721">
        <f t="shared" ref="AK21:AP21" si="14">BO13</f>
        <v>4</v>
      </c>
      <c r="AL21" s="721">
        <f t="shared" si="14"/>
        <v>8</v>
      </c>
      <c r="AM21" s="721">
        <f t="shared" si="14"/>
        <v>56</v>
      </c>
      <c r="AN21" s="721">
        <f t="shared" si="14"/>
        <v>46</v>
      </c>
      <c r="AO21" s="721">
        <f t="shared" si="14"/>
        <v>22</v>
      </c>
      <c r="AP21" s="721">
        <f t="shared" si="14"/>
        <v>136</v>
      </c>
      <c r="AR21" s="930"/>
      <c r="AS21" s="930"/>
      <c r="AT21" s="930"/>
      <c r="AU21" s="930"/>
      <c r="AV21" s="930"/>
      <c r="AW21" s="930"/>
      <c r="AX21" s="930"/>
      <c r="AY21" s="930"/>
      <c r="AZ21" s="930"/>
      <c r="BA21" s="930"/>
      <c r="BB21" s="930"/>
      <c r="BC21" s="930"/>
      <c r="BG21" s="8" t="s">
        <v>535</v>
      </c>
      <c r="BH21" s="364">
        <f t="shared" si="3"/>
        <v>0</v>
      </c>
      <c r="BI21" s="365">
        <f t="shared" si="3"/>
        <v>0.18181818181818182</v>
      </c>
      <c r="BJ21" s="365">
        <f t="shared" si="3"/>
        <v>0.27272727272727271</v>
      </c>
      <c r="BK21" s="365">
        <f t="shared" si="3"/>
        <v>0.36363636363636365</v>
      </c>
      <c r="BL21" s="366">
        <f t="shared" si="3"/>
        <v>0.18181818181818182</v>
      </c>
      <c r="BN21" s="8" t="s">
        <v>535</v>
      </c>
      <c r="BO21" s="328">
        <f>集計・資料②!DY26</f>
        <v>0</v>
      </c>
      <c r="BP21" s="286">
        <f>集計・資料②!DZ26</f>
        <v>2</v>
      </c>
      <c r="BQ21" s="311">
        <f>集計・資料②!EA26</f>
        <v>3</v>
      </c>
      <c r="BR21" s="311">
        <f>集計・資料②!EB26</f>
        <v>4</v>
      </c>
      <c r="BS21" s="311">
        <f>集計・資料②!EC26</f>
        <v>2</v>
      </c>
      <c r="BT21" s="329">
        <f t="shared" si="4"/>
        <v>11</v>
      </c>
    </row>
    <row r="22" spans="1:72">
      <c r="A22" s="462"/>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463"/>
      <c r="AC22" s="700" t="s">
        <v>409</v>
      </c>
      <c r="AD22" s="704">
        <f>BH12</f>
        <v>2.8776978417266189E-2</v>
      </c>
      <c r="AE22" s="704">
        <f>BI12</f>
        <v>7.1942446043165464E-2</v>
      </c>
      <c r="AF22" s="704">
        <f>BJ12</f>
        <v>0.34532374100719426</v>
      </c>
      <c r="AG22" s="704">
        <f>BK12</f>
        <v>0.4460431654676259</v>
      </c>
      <c r="AH22" s="704">
        <f>BL12</f>
        <v>0.1079136690647482</v>
      </c>
      <c r="AJ22" s="700" t="s">
        <v>409</v>
      </c>
      <c r="AK22" s="721">
        <f t="shared" ref="AK22:AP22" si="15">BO12</f>
        <v>4</v>
      </c>
      <c r="AL22" s="721">
        <f t="shared" si="15"/>
        <v>10</v>
      </c>
      <c r="AM22" s="721">
        <f t="shared" si="15"/>
        <v>48</v>
      </c>
      <c r="AN22" s="721">
        <f t="shared" si="15"/>
        <v>62</v>
      </c>
      <c r="AO22" s="721">
        <f t="shared" si="15"/>
        <v>15</v>
      </c>
      <c r="AP22" s="721">
        <f t="shared" si="15"/>
        <v>139</v>
      </c>
      <c r="AR22" s="930"/>
      <c r="AS22" s="930"/>
      <c r="AT22" s="930"/>
      <c r="AU22" s="930"/>
      <c r="AV22" s="930"/>
      <c r="AW22" s="930"/>
      <c r="AX22" s="930"/>
      <c r="AY22" s="930"/>
      <c r="AZ22" s="930"/>
      <c r="BA22" s="930"/>
      <c r="BB22" s="930"/>
      <c r="BC22" s="930"/>
      <c r="BG22" s="17" t="s">
        <v>545</v>
      </c>
      <c r="BH22" s="364">
        <f t="shared" si="3"/>
        <v>2.564102564102564E-2</v>
      </c>
      <c r="BI22" s="365">
        <f t="shared" si="3"/>
        <v>7.0512820512820512E-2</v>
      </c>
      <c r="BJ22" s="365">
        <f t="shared" si="3"/>
        <v>0.41025641025641024</v>
      </c>
      <c r="BK22" s="365">
        <f t="shared" si="3"/>
        <v>0.39743589743589741</v>
      </c>
      <c r="BL22" s="366">
        <f t="shared" si="3"/>
        <v>9.6153846153846159E-2</v>
      </c>
      <c r="BN22" s="17" t="s">
        <v>545</v>
      </c>
      <c r="BO22" s="328">
        <f>集計・資料②!DY28</f>
        <v>4</v>
      </c>
      <c r="BP22" s="286">
        <f>集計・資料②!DZ28</f>
        <v>11</v>
      </c>
      <c r="BQ22" s="311">
        <f>集計・資料②!EA28</f>
        <v>64</v>
      </c>
      <c r="BR22" s="311">
        <f>集計・資料②!EB28</f>
        <v>62</v>
      </c>
      <c r="BS22" s="311">
        <f>集計・資料②!EC28</f>
        <v>15</v>
      </c>
      <c r="BT22" s="329">
        <f t="shared" si="4"/>
        <v>156</v>
      </c>
    </row>
    <row r="23" spans="1:72" ht="10.199999999999999" thickBot="1">
      <c r="A23" s="462"/>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463"/>
      <c r="AC23" s="575" t="s">
        <v>23</v>
      </c>
      <c r="AD23" s="704" t="e">
        <f>BH11</f>
        <v>#DIV/0!</v>
      </c>
      <c r="AE23" s="704" t="e">
        <f>BI11</f>
        <v>#DIV/0!</v>
      </c>
      <c r="AF23" s="704" t="e">
        <f>BJ11</f>
        <v>#DIV/0!</v>
      </c>
      <c r="AG23" s="704" t="e">
        <f>BK11</f>
        <v>#DIV/0!</v>
      </c>
      <c r="AH23" s="704" t="e">
        <f>BL11</f>
        <v>#DIV/0!</v>
      </c>
      <c r="AJ23" s="575" t="s">
        <v>23</v>
      </c>
      <c r="AK23" s="721">
        <f t="shared" ref="AK23:AP23" si="16">BO11</f>
        <v>0</v>
      </c>
      <c r="AL23" s="721">
        <f t="shared" si="16"/>
        <v>0</v>
      </c>
      <c r="AM23" s="721">
        <f t="shared" si="16"/>
        <v>0</v>
      </c>
      <c r="AN23" s="721">
        <f t="shared" si="16"/>
        <v>0</v>
      </c>
      <c r="AO23" s="721">
        <f t="shared" si="16"/>
        <v>0</v>
      </c>
      <c r="AP23" s="721">
        <f t="shared" si="16"/>
        <v>0</v>
      </c>
      <c r="AR23" s="930"/>
      <c r="AS23" s="930"/>
      <c r="AT23" s="930"/>
      <c r="AU23" s="930"/>
      <c r="AV23" s="930"/>
      <c r="AW23" s="930"/>
      <c r="AX23" s="930"/>
      <c r="AY23" s="930"/>
      <c r="AZ23" s="930"/>
      <c r="BA23" s="930"/>
      <c r="BB23" s="930"/>
      <c r="BC23" s="930"/>
      <c r="BG23" s="11" t="s">
        <v>546</v>
      </c>
      <c r="BH23" s="371">
        <f t="shared" si="3"/>
        <v>6.9124423963133647E-2</v>
      </c>
      <c r="BI23" s="372">
        <f t="shared" si="3"/>
        <v>6.4516129032258063E-2</v>
      </c>
      <c r="BJ23" s="372">
        <f t="shared" si="3"/>
        <v>0.38709677419354838</v>
      </c>
      <c r="BK23" s="372">
        <f t="shared" si="3"/>
        <v>0.39631336405529954</v>
      </c>
      <c r="BL23" s="373">
        <f t="shared" si="3"/>
        <v>8.294930875576037E-2</v>
      </c>
      <c r="BN23" s="9" t="s">
        <v>546</v>
      </c>
      <c r="BO23" s="303">
        <f>集計・資料②!DY30</f>
        <v>15</v>
      </c>
      <c r="BP23" s="304">
        <f>集計・資料②!DZ30</f>
        <v>14</v>
      </c>
      <c r="BQ23" s="308">
        <f>集計・資料②!EA30</f>
        <v>84</v>
      </c>
      <c r="BR23" s="308">
        <f>集計・資料②!EB30</f>
        <v>86</v>
      </c>
      <c r="BS23" s="308">
        <f>集計・資料②!EC30</f>
        <v>18</v>
      </c>
      <c r="BT23" s="313">
        <f t="shared" si="4"/>
        <v>217</v>
      </c>
    </row>
    <row r="24" spans="1:72" ht="10.199999999999999" thickBot="1">
      <c r="A24" s="462"/>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463"/>
      <c r="AJ24" s="591" t="s">
        <v>554</v>
      </c>
      <c r="AK24" s="721">
        <f t="shared" ref="AK24:AP24" si="17">SUM(AK11:AK23)</f>
        <v>38</v>
      </c>
      <c r="AL24" s="721">
        <f t="shared" si="17"/>
        <v>80</v>
      </c>
      <c r="AM24" s="721">
        <f t="shared" si="17"/>
        <v>444</v>
      </c>
      <c r="AN24" s="721">
        <f t="shared" si="17"/>
        <v>450</v>
      </c>
      <c r="AO24" s="721">
        <f t="shared" si="17"/>
        <v>107</v>
      </c>
      <c r="AP24" s="721">
        <f t="shared" si="17"/>
        <v>1119</v>
      </c>
      <c r="AR24" s="930"/>
      <c r="AS24" s="930"/>
      <c r="AT24" s="930"/>
      <c r="AU24" s="930"/>
      <c r="AV24" s="930"/>
      <c r="AW24" s="930"/>
      <c r="AX24" s="930"/>
      <c r="AY24" s="930"/>
      <c r="AZ24" s="930"/>
      <c r="BA24" s="930"/>
      <c r="BB24" s="930"/>
      <c r="BC24" s="930"/>
      <c r="BN24" s="305" t="s">
        <v>554</v>
      </c>
      <c r="BO24" s="288">
        <f>+SUM(BO11:BO23)</f>
        <v>38</v>
      </c>
      <c r="BP24" s="289">
        <f>+SUM(BP11:BP23)</f>
        <v>80</v>
      </c>
      <c r="BQ24" s="309">
        <f>SUM(BQ11:BQ23)</f>
        <v>444</v>
      </c>
      <c r="BR24" s="309">
        <f>SUM(BR11:BR23)</f>
        <v>450</v>
      </c>
      <c r="BS24" s="309">
        <f>+SUM(BS11:BS23)</f>
        <v>107</v>
      </c>
      <c r="BT24" s="310">
        <f t="shared" si="4"/>
        <v>1119</v>
      </c>
    </row>
    <row r="25" spans="1:72">
      <c r="A25" s="462"/>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463"/>
      <c r="AL25" s="314"/>
      <c r="AM25" s="314"/>
      <c r="AN25" s="314"/>
      <c r="AR25" s="930"/>
      <c r="AS25" s="930"/>
      <c r="AT25" s="930"/>
      <c r="AU25" s="930"/>
      <c r="AV25" s="930"/>
      <c r="AW25" s="930"/>
      <c r="AX25" s="930"/>
      <c r="AY25" s="930"/>
      <c r="AZ25" s="930"/>
      <c r="BA25" s="930"/>
      <c r="BB25" s="930"/>
      <c r="BC25" s="930"/>
      <c r="BP25" s="314"/>
      <c r="BQ25" s="314"/>
      <c r="BR25" s="314"/>
    </row>
    <row r="26" spans="1:72">
      <c r="A26" s="462"/>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463"/>
      <c r="AC26" s="284" t="s">
        <v>304</v>
      </c>
      <c r="AJ26" s="284" t="s">
        <v>305</v>
      </c>
      <c r="AR26" s="930"/>
      <c r="AS26" s="930"/>
      <c r="AT26" s="930"/>
      <c r="AU26" s="930"/>
      <c r="AV26" s="930"/>
      <c r="AW26" s="930"/>
      <c r="AX26" s="930"/>
      <c r="AY26" s="930"/>
      <c r="AZ26" s="930"/>
      <c r="BA26" s="930"/>
      <c r="BB26" s="930"/>
      <c r="BC26" s="930"/>
      <c r="BG26" s="284" t="s">
        <v>304</v>
      </c>
      <c r="BN26" s="284" t="s">
        <v>305</v>
      </c>
    </row>
    <row r="27" spans="1:72" ht="10.199999999999999" thickBot="1">
      <c r="A27" s="462"/>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463"/>
      <c r="AR27" s="930"/>
      <c r="AS27" s="930"/>
      <c r="AT27" s="930"/>
      <c r="AU27" s="930"/>
      <c r="AV27" s="930"/>
      <c r="AW27" s="930"/>
      <c r="AX27" s="930"/>
      <c r="AY27" s="930"/>
      <c r="AZ27" s="930"/>
      <c r="BA27" s="930"/>
      <c r="BB27" s="930"/>
      <c r="BC27" s="930"/>
    </row>
    <row r="28" spans="1:72" ht="10.199999999999999" thickBot="1">
      <c r="A28" s="462"/>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463"/>
      <c r="AC28" s="782" t="s">
        <v>8</v>
      </c>
      <c r="AD28" s="593" t="s">
        <v>296</v>
      </c>
      <c r="AE28" s="593" t="s">
        <v>297</v>
      </c>
      <c r="AF28" s="593" t="s">
        <v>298</v>
      </c>
      <c r="AG28" s="593" t="s">
        <v>299</v>
      </c>
      <c r="AH28" s="591" t="s">
        <v>23</v>
      </c>
      <c r="AJ28" s="782" t="s">
        <v>8</v>
      </c>
      <c r="AK28" s="593" t="s">
        <v>296</v>
      </c>
      <c r="AL28" s="593" t="s">
        <v>297</v>
      </c>
      <c r="AM28" s="593" t="s">
        <v>298</v>
      </c>
      <c r="AN28" s="593" t="s">
        <v>299</v>
      </c>
      <c r="AO28" s="591" t="s">
        <v>23</v>
      </c>
      <c r="AP28" s="591" t="s">
        <v>554</v>
      </c>
      <c r="BG28" s="33" t="s">
        <v>8</v>
      </c>
      <c r="BH28" s="326" t="s">
        <v>296</v>
      </c>
      <c r="BI28" s="324" t="s">
        <v>297</v>
      </c>
      <c r="BJ28" s="495" t="s">
        <v>298</v>
      </c>
      <c r="BK28" s="495" t="s">
        <v>299</v>
      </c>
      <c r="BL28" s="480" t="s">
        <v>23</v>
      </c>
      <c r="BN28" s="33" t="s">
        <v>8</v>
      </c>
      <c r="BO28" s="326" t="s">
        <v>296</v>
      </c>
      <c r="BP28" s="324" t="s">
        <v>297</v>
      </c>
      <c r="BQ28" s="495" t="s">
        <v>298</v>
      </c>
      <c r="BR28" s="495" t="s">
        <v>299</v>
      </c>
      <c r="BS28" s="479" t="s">
        <v>23</v>
      </c>
      <c r="BT28" s="397" t="s">
        <v>554</v>
      </c>
    </row>
    <row r="29" spans="1:72">
      <c r="A29" s="462"/>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463"/>
      <c r="AC29" s="579" t="s">
        <v>410</v>
      </c>
      <c r="AD29" s="698">
        <f>BH34</f>
        <v>1.9138755980861243E-2</v>
      </c>
      <c r="AE29" s="698">
        <f>BI34</f>
        <v>3.3492822966507178E-2</v>
      </c>
      <c r="AF29" s="698">
        <f>BJ34</f>
        <v>0.3923444976076555</v>
      </c>
      <c r="AG29" s="698">
        <f>BK34</f>
        <v>0.40191387559808611</v>
      </c>
      <c r="AH29" s="698">
        <f>BL34</f>
        <v>0.15311004784688995</v>
      </c>
      <c r="AJ29" s="579" t="s">
        <v>410</v>
      </c>
      <c r="AK29" s="721">
        <f t="shared" ref="AK29:AP29" si="18">BO34</f>
        <v>4</v>
      </c>
      <c r="AL29" s="721">
        <f t="shared" si="18"/>
        <v>7</v>
      </c>
      <c r="AM29" s="721">
        <f t="shared" si="18"/>
        <v>82</v>
      </c>
      <c r="AN29" s="721">
        <f t="shared" si="18"/>
        <v>84</v>
      </c>
      <c r="AO29" s="721">
        <f t="shared" si="18"/>
        <v>32</v>
      </c>
      <c r="AP29" s="721">
        <f t="shared" si="18"/>
        <v>209</v>
      </c>
      <c r="BG29" s="108" t="s">
        <v>553</v>
      </c>
      <c r="BH29" s="92">
        <f t="shared" ref="BH29:BL34" si="19">+BO29/+$BT29</f>
        <v>0.625</v>
      </c>
      <c r="BI29" s="48">
        <f t="shared" si="19"/>
        <v>0</v>
      </c>
      <c r="BJ29" s="48">
        <f t="shared" si="19"/>
        <v>0.3125</v>
      </c>
      <c r="BK29" s="48">
        <f t="shared" si="19"/>
        <v>0</v>
      </c>
      <c r="BL29" s="93">
        <f t="shared" si="19"/>
        <v>6.25E-2</v>
      </c>
      <c r="BN29" s="69" t="s">
        <v>553</v>
      </c>
      <c r="BO29" s="300">
        <f>集計・資料②!DY40</f>
        <v>10</v>
      </c>
      <c r="BP29" s="301">
        <f>集計・資料②!DZ40</f>
        <v>0</v>
      </c>
      <c r="BQ29" s="301">
        <f>集計・資料②!EA40</f>
        <v>5</v>
      </c>
      <c r="BR29" s="301">
        <f>集計・資料②!EB40</f>
        <v>0</v>
      </c>
      <c r="BS29" s="301">
        <f>集計・資料②!EC40</f>
        <v>1</v>
      </c>
      <c r="BT29" s="333">
        <f t="shared" ref="BT29:BT35" si="20">+SUM(BO29:BS29)</f>
        <v>16</v>
      </c>
    </row>
    <row r="30" spans="1:72">
      <c r="A30" s="462"/>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463"/>
      <c r="AC30" s="579" t="s">
        <v>411</v>
      </c>
      <c r="AD30" s="698">
        <f>BH33</f>
        <v>2.2613065326633167E-2</v>
      </c>
      <c r="AE30" s="698">
        <f>BI33</f>
        <v>7.0351758793969849E-2</v>
      </c>
      <c r="AF30" s="698">
        <f>BJ33</f>
        <v>0.3592964824120603</v>
      </c>
      <c r="AG30" s="698">
        <f>BK33</f>
        <v>0.44974874371859297</v>
      </c>
      <c r="AH30" s="698">
        <f>BL33</f>
        <v>9.7989949748743713E-2</v>
      </c>
      <c r="AJ30" s="579" t="s">
        <v>411</v>
      </c>
      <c r="AK30" s="721">
        <f t="shared" ref="AK30:AP30" si="21">BO33</f>
        <v>9</v>
      </c>
      <c r="AL30" s="721">
        <f t="shared" si="21"/>
        <v>28</v>
      </c>
      <c r="AM30" s="721">
        <f t="shared" si="21"/>
        <v>143</v>
      </c>
      <c r="AN30" s="721">
        <f t="shared" si="21"/>
        <v>179</v>
      </c>
      <c r="AO30" s="721">
        <f t="shared" si="21"/>
        <v>39</v>
      </c>
      <c r="AP30" s="721">
        <f t="shared" si="21"/>
        <v>398</v>
      </c>
      <c r="BG30" s="110" t="s">
        <v>427</v>
      </c>
      <c r="BH30" s="98">
        <f t="shared" si="19"/>
        <v>0.1111111111111111</v>
      </c>
      <c r="BI30" s="74">
        <f t="shared" si="19"/>
        <v>0.1111111111111111</v>
      </c>
      <c r="BJ30" s="74">
        <f t="shared" si="19"/>
        <v>0.62962962962962965</v>
      </c>
      <c r="BK30" s="74">
        <f t="shared" si="19"/>
        <v>0.14814814814814814</v>
      </c>
      <c r="BL30" s="75">
        <f t="shared" si="19"/>
        <v>0</v>
      </c>
      <c r="BN30" s="72" t="s">
        <v>427</v>
      </c>
      <c r="BO30" s="328">
        <f>集計・資料②!DY42</f>
        <v>3</v>
      </c>
      <c r="BP30" s="286">
        <f>集計・資料②!DZ42</f>
        <v>3</v>
      </c>
      <c r="BQ30" s="286">
        <f>集計・資料②!EA42</f>
        <v>17</v>
      </c>
      <c r="BR30" s="286">
        <f>集計・資料②!EB42</f>
        <v>4</v>
      </c>
      <c r="BS30" s="286">
        <f>集計・資料②!EC42</f>
        <v>0</v>
      </c>
      <c r="BT30" s="334">
        <f t="shared" si="20"/>
        <v>27</v>
      </c>
    </row>
    <row r="31" spans="1:72">
      <c r="A31" s="462"/>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463"/>
      <c r="AC31" s="579" t="s">
        <v>412</v>
      </c>
      <c r="AD31" s="698">
        <f>BH32</f>
        <v>2.0779220779220779E-2</v>
      </c>
      <c r="AE31" s="698">
        <f>BI32</f>
        <v>7.2727272727272724E-2</v>
      </c>
      <c r="AF31" s="698">
        <f>BJ32</f>
        <v>0.41818181818181815</v>
      </c>
      <c r="AG31" s="698">
        <f>BK32</f>
        <v>0.4</v>
      </c>
      <c r="AH31" s="698">
        <f>BL32</f>
        <v>8.8311688311688313E-2</v>
      </c>
      <c r="AJ31" s="579" t="s">
        <v>412</v>
      </c>
      <c r="AK31" s="721">
        <f t="shared" ref="AK31:AP31" si="22">BO32</f>
        <v>8</v>
      </c>
      <c r="AL31" s="721">
        <f t="shared" si="22"/>
        <v>28</v>
      </c>
      <c r="AM31" s="721">
        <f t="shared" si="22"/>
        <v>161</v>
      </c>
      <c r="AN31" s="721">
        <f t="shared" si="22"/>
        <v>154</v>
      </c>
      <c r="AO31" s="721">
        <f t="shared" si="22"/>
        <v>34</v>
      </c>
      <c r="AP31" s="721">
        <f t="shared" si="22"/>
        <v>385</v>
      </c>
      <c r="BG31" s="110" t="s">
        <v>428</v>
      </c>
      <c r="BH31" s="98">
        <f t="shared" si="19"/>
        <v>4.7619047619047616E-2</v>
      </c>
      <c r="BI31" s="74">
        <f t="shared" si="19"/>
        <v>0.16666666666666666</v>
      </c>
      <c r="BJ31" s="74">
        <f t="shared" si="19"/>
        <v>0.42857142857142855</v>
      </c>
      <c r="BK31" s="74">
        <f t="shared" si="19"/>
        <v>0.34523809523809523</v>
      </c>
      <c r="BL31" s="75">
        <f t="shared" si="19"/>
        <v>1.1904761904761904E-2</v>
      </c>
      <c r="BN31" s="72" t="s">
        <v>428</v>
      </c>
      <c r="BO31" s="328">
        <f>集計・資料②!DY44</f>
        <v>4</v>
      </c>
      <c r="BP31" s="286">
        <f>集計・資料②!DZ44</f>
        <v>14</v>
      </c>
      <c r="BQ31" s="286">
        <f>集計・資料②!EA44</f>
        <v>36</v>
      </c>
      <c r="BR31" s="286">
        <f>集計・資料②!EB44</f>
        <v>29</v>
      </c>
      <c r="BS31" s="286">
        <f>集計・資料②!EC44</f>
        <v>1</v>
      </c>
      <c r="BT31" s="334">
        <f t="shared" si="20"/>
        <v>84</v>
      </c>
    </row>
    <row r="32" spans="1:72">
      <c r="A32" s="462"/>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463"/>
      <c r="AC32" s="579" t="s">
        <v>413</v>
      </c>
      <c r="AD32" s="698">
        <f>BH31</f>
        <v>4.7619047619047616E-2</v>
      </c>
      <c r="AE32" s="698">
        <f>BI31</f>
        <v>0.16666666666666666</v>
      </c>
      <c r="AF32" s="698">
        <f>BJ31</f>
        <v>0.42857142857142855</v>
      </c>
      <c r="AG32" s="698">
        <f>BK31</f>
        <v>0.34523809523809523</v>
      </c>
      <c r="AH32" s="698">
        <f>BL31</f>
        <v>1.1904761904761904E-2</v>
      </c>
      <c r="AJ32" s="579" t="s">
        <v>413</v>
      </c>
      <c r="AK32" s="721">
        <f t="shared" ref="AK32:AP32" si="23">BO31</f>
        <v>4</v>
      </c>
      <c r="AL32" s="721">
        <f t="shared" si="23"/>
        <v>14</v>
      </c>
      <c r="AM32" s="721">
        <f t="shared" si="23"/>
        <v>36</v>
      </c>
      <c r="AN32" s="721">
        <f t="shared" si="23"/>
        <v>29</v>
      </c>
      <c r="AO32" s="721">
        <f t="shared" si="23"/>
        <v>1</v>
      </c>
      <c r="AP32" s="721">
        <f t="shared" si="23"/>
        <v>84</v>
      </c>
      <c r="BG32" s="110" t="s">
        <v>429</v>
      </c>
      <c r="BH32" s="98">
        <f t="shared" si="19"/>
        <v>2.0779220779220779E-2</v>
      </c>
      <c r="BI32" s="74">
        <f t="shared" si="19"/>
        <v>7.2727272727272724E-2</v>
      </c>
      <c r="BJ32" s="74">
        <f t="shared" si="19"/>
        <v>0.41818181818181815</v>
      </c>
      <c r="BK32" s="74">
        <f t="shared" si="19"/>
        <v>0.4</v>
      </c>
      <c r="BL32" s="75">
        <f t="shared" si="19"/>
        <v>8.8311688311688313E-2</v>
      </c>
      <c r="BN32" s="72" t="s">
        <v>429</v>
      </c>
      <c r="BO32" s="328">
        <f>集計・資料②!DY46</f>
        <v>8</v>
      </c>
      <c r="BP32" s="286">
        <f>集計・資料②!DZ46</f>
        <v>28</v>
      </c>
      <c r="BQ32" s="286">
        <f>集計・資料②!EA46</f>
        <v>161</v>
      </c>
      <c r="BR32" s="286">
        <f>集計・資料②!EB46</f>
        <v>154</v>
      </c>
      <c r="BS32" s="286">
        <f>集計・資料②!EC46</f>
        <v>34</v>
      </c>
      <c r="BT32" s="334">
        <f t="shared" si="20"/>
        <v>385</v>
      </c>
    </row>
    <row r="33" spans="1:72">
      <c r="A33" s="462"/>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463"/>
      <c r="AC33" s="579" t="s">
        <v>414</v>
      </c>
      <c r="AD33" s="698">
        <f>BH30</f>
        <v>0.1111111111111111</v>
      </c>
      <c r="AE33" s="698">
        <f>BI30</f>
        <v>0.1111111111111111</v>
      </c>
      <c r="AF33" s="698">
        <f>BJ30</f>
        <v>0.62962962962962965</v>
      </c>
      <c r="AG33" s="698">
        <f>BK30</f>
        <v>0.14814814814814814</v>
      </c>
      <c r="AH33" s="698">
        <f>BL30</f>
        <v>0</v>
      </c>
      <c r="AJ33" s="579" t="s">
        <v>414</v>
      </c>
      <c r="AK33" s="721">
        <f t="shared" ref="AK33:AP33" si="24">BO30</f>
        <v>3</v>
      </c>
      <c r="AL33" s="721">
        <f t="shared" si="24"/>
        <v>3</v>
      </c>
      <c r="AM33" s="721">
        <f t="shared" si="24"/>
        <v>17</v>
      </c>
      <c r="AN33" s="721">
        <f t="shared" si="24"/>
        <v>4</v>
      </c>
      <c r="AO33" s="721">
        <f t="shared" si="24"/>
        <v>0</v>
      </c>
      <c r="AP33" s="721">
        <f t="shared" si="24"/>
        <v>27</v>
      </c>
      <c r="BG33" s="110" t="s">
        <v>430</v>
      </c>
      <c r="BH33" s="98">
        <f t="shared" si="19"/>
        <v>2.2613065326633167E-2</v>
      </c>
      <c r="BI33" s="74">
        <f t="shared" si="19"/>
        <v>7.0351758793969849E-2</v>
      </c>
      <c r="BJ33" s="74">
        <f t="shared" si="19"/>
        <v>0.3592964824120603</v>
      </c>
      <c r="BK33" s="74">
        <f t="shared" si="19"/>
        <v>0.44974874371859297</v>
      </c>
      <c r="BL33" s="75">
        <f t="shared" si="19"/>
        <v>9.7989949748743713E-2</v>
      </c>
      <c r="BN33" s="72" t="s">
        <v>430</v>
      </c>
      <c r="BO33" s="328">
        <f>集計・資料②!DY48</f>
        <v>9</v>
      </c>
      <c r="BP33" s="286">
        <f>集計・資料②!DZ48</f>
        <v>28</v>
      </c>
      <c r="BQ33" s="286">
        <f>集計・資料②!EA48</f>
        <v>143</v>
      </c>
      <c r="BR33" s="286">
        <f>集計・資料②!EB48</f>
        <v>179</v>
      </c>
      <c r="BS33" s="286">
        <f>集計・資料②!EC48</f>
        <v>39</v>
      </c>
      <c r="BT33" s="334">
        <f t="shared" si="20"/>
        <v>398</v>
      </c>
    </row>
    <row r="34" spans="1:72" ht="10.199999999999999" thickBot="1">
      <c r="A34" s="462"/>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463"/>
      <c r="AC34" s="579" t="s">
        <v>415</v>
      </c>
      <c r="AD34" s="707">
        <f>BH29</f>
        <v>0.625</v>
      </c>
      <c r="AE34" s="707">
        <f>BI29</f>
        <v>0</v>
      </c>
      <c r="AF34" s="707">
        <f>BJ29</f>
        <v>0.3125</v>
      </c>
      <c r="AG34" s="698">
        <f>BK29</f>
        <v>0</v>
      </c>
      <c r="AH34" s="698">
        <f>BL29</f>
        <v>6.25E-2</v>
      </c>
      <c r="AJ34" s="579" t="s">
        <v>415</v>
      </c>
      <c r="AK34" s="721">
        <f t="shared" ref="AK34:AP34" si="25">BO29</f>
        <v>10</v>
      </c>
      <c r="AL34" s="721">
        <f t="shared" si="25"/>
        <v>0</v>
      </c>
      <c r="AM34" s="721">
        <f t="shared" si="25"/>
        <v>5</v>
      </c>
      <c r="AN34" s="721">
        <f t="shared" si="25"/>
        <v>0</v>
      </c>
      <c r="AO34" s="721">
        <f t="shared" si="25"/>
        <v>1</v>
      </c>
      <c r="AP34" s="721">
        <f t="shared" si="25"/>
        <v>16</v>
      </c>
      <c r="BG34" s="131" t="s">
        <v>431</v>
      </c>
      <c r="BH34" s="57">
        <f t="shared" si="19"/>
        <v>1.9138755980861243E-2</v>
      </c>
      <c r="BI34" s="58">
        <f t="shared" si="19"/>
        <v>3.3492822966507178E-2</v>
      </c>
      <c r="BJ34" s="58">
        <f t="shared" si="19"/>
        <v>0.3923444976076555</v>
      </c>
      <c r="BK34" s="58">
        <f t="shared" si="19"/>
        <v>0.40191387559808611</v>
      </c>
      <c r="BL34" s="59">
        <f t="shared" si="19"/>
        <v>0.15311004784688995</v>
      </c>
      <c r="BN34" s="81" t="s">
        <v>431</v>
      </c>
      <c r="BO34" s="303">
        <f>集計・資料②!DY50</f>
        <v>4</v>
      </c>
      <c r="BP34" s="304">
        <f>集計・資料②!DZ50</f>
        <v>7</v>
      </c>
      <c r="BQ34" s="304">
        <f>集計・資料②!EA50</f>
        <v>82</v>
      </c>
      <c r="BR34" s="304">
        <f>集計・資料②!EB50</f>
        <v>84</v>
      </c>
      <c r="BS34" s="304">
        <f>集計・資料②!EC50</f>
        <v>32</v>
      </c>
      <c r="BT34" s="335">
        <f t="shared" si="20"/>
        <v>209</v>
      </c>
    </row>
    <row r="35" spans="1:72" ht="10.199999999999999" thickBot="1">
      <c r="A35" s="462"/>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463"/>
      <c r="AJ35" s="591" t="s">
        <v>554</v>
      </c>
      <c r="AK35" s="721">
        <f t="shared" ref="AK35:AP35" si="26">SUM(AK29:AK34)</f>
        <v>38</v>
      </c>
      <c r="AL35" s="721">
        <f t="shared" si="26"/>
        <v>80</v>
      </c>
      <c r="AM35" s="721">
        <f t="shared" si="26"/>
        <v>444</v>
      </c>
      <c r="AN35" s="721">
        <f t="shared" si="26"/>
        <v>450</v>
      </c>
      <c r="AO35" s="721">
        <f t="shared" si="26"/>
        <v>107</v>
      </c>
      <c r="AP35" s="721">
        <f t="shared" si="26"/>
        <v>1119</v>
      </c>
      <c r="BN35" s="319" t="s">
        <v>554</v>
      </c>
      <c r="BO35" s="288">
        <f>+SUM(BO29:BO34)</f>
        <v>38</v>
      </c>
      <c r="BP35" s="318">
        <f>+SUM(BP29:BP34)</f>
        <v>80</v>
      </c>
      <c r="BQ35" s="318">
        <f>SUM(BQ29:BQ34)</f>
        <v>444</v>
      </c>
      <c r="BR35" s="318">
        <f>SUM(BR29:BR34)</f>
        <v>450</v>
      </c>
      <c r="BS35" s="318">
        <f>+SUM(BS29:BS34)</f>
        <v>107</v>
      </c>
      <c r="BT35" s="336">
        <f t="shared" si="20"/>
        <v>1119</v>
      </c>
    </row>
    <row r="36" spans="1:72">
      <c r="A36" s="462"/>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463"/>
      <c r="AL36" s="314"/>
      <c r="AM36" s="314"/>
      <c r="AN36" s="314"/>
      <c r="AQ36" s="802"/>
      <c r="BP36" s="314"/>
      <c r="BQ36" s="314"/>
      <c r="BR36" s="314"/>
    </row>
    <row r="37" spans="1:72">
      <c r="A37" s="462"/>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463"/>
      <c r="AL37" s="293"/>
      <c r="AM37" s="293"/>
      <c r="AN37" s="293"/>
      <c r="AQ37" s="803"/>
      <c r="BP37" s="293"/>
      <c r="BQ37" s="293"/>
      <c r="BR37" s="293"/>
    </row>
    <row r="38" spans="1:72">
      <c r="A38" s="462"/>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463"/>
      <c r="AL38" s="314"/>
      <c r="AM38" s="314"/>
      <c r="AN38" s="314"/>
      <c r="AQ38" s="802"/>
      <c r="BP38" s="314"/>
      <c r="BQ38" s="314"/>
      <c r="BR38" s="314"/>
    </row>
    <row r="39" spans="1:72">
      <c r="A39" s="462"/>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463"/>
      <c r="AL39" s="314"/>
      <c r="AM39" s="314"/>
      <c r="AN39" s="314"/>
      <c r="AQ39" s="803"/>
      <c r="BP39" s="314"/>
      <c r="BQ39" s="314"/>
      <c r="BR39" s="314"/>
    </row>
    <row r="40" spans="1:72">
      <c r="A40" s="462"/>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463"/>
      <c r="AQ40" s="802"/>
    </row>
    <row r="41" spans="1:72">
      <c r="A41" s="462"/>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463"/>
      <c r="AQ41" s="803"/>
    </row>
    <row r="42" spans="1:72">
      <c r="A42" s="462"/>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463"/>
      <c r="AQ42" s="802"/>
    </row>
    <row r="43" spans="1:72">
      <c r="A43" s="462"/>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463"/>
      <c r="AQ43" s="803"/>
    </row>
    <row r="44" spans="1:72">
      <c r="A44" s="462"/>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463"/>
      <c r="AQ44" s="802"/>
    </row>
    <row r="45" spans="1:72">
      <c r="A45" s="462"/>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463"/>
      <c r="AQ45" s="803"/>
    </row>
    <row r="46" spans="1:72">
      <c r="A46" s="462"/>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c r="Z46" s="293"/>
      <c r="AA46" s="463"/>
      <c r="AQ46" s="802"/>
    </row>
    <row r="47" spans="1:72">
      <c r="A47" s="462"/>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463"/>
      <c r="AQ47" s="803"/>
    </row>
    <row r="48" spans="1:72">
      <c r="A48" s="462"/>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463"/>
      <c r="AQ48" s="802"/>
    </row>
    <row r="49" spans="1:44">
      <c r="A49" s="462"/>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463"/>
      <c r="AQ49" s="803"/>
    </row>
    <row r="50" spans="1:44">
      <c r="A50" s="462"/>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463"/>
      <c r="AQ50" s="802"/>
      <c r="AR50" s="802"/>
    </row>
    <row r="51" spans="1:44">
      <c r="A51" s="462"/>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463"/>
      <c r="AQ51" s="803"/>
      <c r="AR51" s="802"/>
    </row>
    <row r="52" spans="1:44">
      <c r="A52" s="462"/>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463"/>
      <c r="AQ52" s="802"/>
      <c r="AR52" s="802"/>
    </row>
    <row r="53" spans="1:44">
      <c r="A53" s="462"/>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463"/>
      <c r="AQ53" s="803"/>
      <c r="AR53" s="802"/>
    </row>
    <row r="54" spans="1:44">
      <c r="A54" s="462"/>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463"/>
      <c r="AQ54" s="802"/>
      <c r="AR54" s="802"/>
    </row>
    <row r="55" spans="1:44">
      <c r="A55" s="462"/>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463"/>
    </row>
    <row r="56" spans="1:44">
      <c r="A56" s="462"/>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463"/>
    </row>
    <row r="57" spans="1:44">
      <c r="A57" s="462"/>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463"/>
    </row>
    <row r="58" spans="1:44">
      <c r="A58" s="462"/>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463"/>
    </row>
    <row r="59" spans="1:44">
      <c r="A59" s="462"/>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463"/>
    </row>
    <row r="60" spans="1:44">
      <c r="A60" s="464"/>
      <c r="B60" s="465"/>
      <c r="C60" s="465"/>
      <c r="D60" s="465"/>
      <c r="E60" s="465"/>
      <c r="F60" s="465"/>
      <c r="G60" s="465"/>
      <c r="H60" s="465"/>
      <c r="I60" s="465"/>
      <c r="J60" s="465"/>
      <c r="K60" s="465"/>
      <c r="L60" s="465"/>
      <c r="M60" s="465"/>
      <c r="N60" s="465"/>
      <c r="O60" s="465"/>
      <c r="P60" s="465"/>
      <c r="Q60" s="465"/>
      <c r="R60" s="465"/>
      <c r="S60" s="465"/>
      <c r="T60" s="465"/>
      <c r="U60" s="465"/>
      <c r="V60" s="465"/>
      <c r="W60" s="465"/>
      <c r="X60" s="465"/>
      <c r="Y60" s="465"/>
      <c r="Z60" s="465"/>
      <c r="AA60" s="466"/>
    </row>
  </sheetData>
  <mergeCells count="4">
    <mergeCell ref="A1:B1"/>
    <mergeCell ref="V1:AA1"/>
    <mergeCell ref="B3:M15"/>
    <mergeCell ref="AR15:BC27"/>
  </mergeCells>
  <phoneticPr fontId="10"/>
  <conditionalFormatting sqref="AD11:AD22">
    <cfRule type="top10" dxfId="10" priority="3" rank="3"/>
    <cfRule type="top10" dxfId="9" priority="4" rank="1"/>
  </conditionalFormatting>
  <conditionalFormatting sqref="AD29:AD34">
    <cfRule type="top10" dxfId="8" priority="2" rank="1"/>
  </conditionalFormatting>
  <conditionalFormatting sqref="AE29:AE34">
    <cfRule type="top10" dxfId="7" priority="1" rank="1"/>
  </conditionalFormatting>
  <dataValidations count="1">
    <dataValidation type="list" allowBlank="1" showInputMessage="1" showErrorMessage="1" sqref="AT9:AV9" xr:uid="{00000000-0002-0000-1700-000000000000}">
      <formula1>"「1～4人」,「5～9人」,「10～29人」,「30～49人」,「50～99人」,「100人以上」"</formula1>
    </dataValidation>
  </dataValidation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57"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業種リスト!$A$2:$A$14</xm:f>
          </x14:formula1>
          <xm:sqref>AT6:AV6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C000"/>
  </sheetPr>
  <dimension ref="A1:BM60"/>
  <sheetViews>
    <sheetView showGridLines="0" view="pageBreakPreview" zoomScaleNormal="100" zoomScaleSheetLayoutView="100" workbookViewId="0">
      <selection activeCell="AC1" sqref="AC1"/>
    </sheetView>
  </sheetViews>
  <sheetFormatPr defaultColWidth="10.33203125" defaultRowHeight="9.6"/>
  <cols>
    <col min="1" max="27" width="3.5546875" style="28" customWidth="1"/>
    <col min="28" max="28" width="1.6640625" style="28" customWidth="1"/>
    <col min="29" max="29" width="14.88671875" style="28" customWidth="1"/>
    <col min="30" max="31" width="10.5546875" style="28" customWidth="1"/>
    <col min="32" max="32" width="9.33203125" style="28" customWidth="1"/>
    <col min="33" max="33" width="1.6640625" style="28" customWidth="1"/>
    <col min="34" max="34" width="14.88671875" style="28" customWidth="1"/>
    <col min="35" max="38" width="7.88671875" style="28" customWidth="1"/>
    <col min="39" max="39" width="15.88671875" style="338" bestFit="1" customWidth="1"/>
    <col min="40" max="40" width="7.109375" style="338" bestFit="1" customWidth="1"/>
    <col min="41" max="41" width="5.44140625" style="338" bestFit="1" customWidth="1"/>
    <col min="42" max="43" width="7.109375" style="338" bestFit="1" customWidth="1"/>
    <col min="44" max="44" width="8.33203125" style="338" bestFit="1" customWidth="1"/>
    <col min="45" max="45" width="5.44140625" style="338" bestFit="1" customWidth="1"/>
    <col min="46" max="53" width="5.44140625" style="338" customWidth="1"/>
    <col min="54" max="54" width="1.6640625" style="28" customWidth="1"/>
    <col min="55" max="55" width="14.88671875" style="28" customWidth="1"/>
    <col min="56" max="58" width="7.44140625" style="28" customWidth="1"/>
    <col min="59" max="59" width="1.6640625" style="28" customWidth="1"/>
    <col min="60" max="60" width="14.88671875" style="28" customWidth="1"/>
    <col min="61" max="61" width="7.109375" style="28" bestFit="1" customWidth="1"/>
    <col min="62" max="62" width="7.5546875" style="28" customWidth="1"/>
    <col min="63" max="64" width="6.88671875" style="28" bestFit="1" customWidth="1"/>
    <col min="65" max="16384" width="10.33203125" style="28"/>
  </cols>
  <sheetData>
    <row r="1" spans="1:64" ht="21" customHeight="1" thickBot="1">
      <c r="A1" s="944">
        <v>51</v>
      </c>
      <c r="B1" s="944"/>
      <c r="C1" s="497" t="s">
        <v>112</v>
      </c>
      <c r="D1" s="497"/>
      <c r="E1" s="497"/>
      <c r="F1" s="497"/>
      <c r="G1" s="497"/>
      <c r="H1" s="497"/>
      <c r="I1" s="497"/>
      <c r="J1" s="497"/>
      <c r="K1" s="497"/>
      <c r="L1" s="497"/>
      <c r="M1" s="497"/>
      <c r="N1" s="497"/>
      <c r="O1" s="497"/>
      <c r="P1" s="497"/>
      <c r="Q1" s="497"/>
      <c r="R1" s="497"/>
      <c r="S1" s="497"/>
      <c r="T1" s="497"/>
      <c r="U1" s="497"/>
      <c r="V1" s="945" t="s">
        <v>869</v>
      </c>
      <c r="W1" s="946"/>
      <c r="X1" s="946"/>
      <c r="Y1" s="946"/>
      <c r="Z1" s="946"/>
      <c r="AA1" s="946"/>
      <c r="AC1" s="530" t="s">
        <v>967</v>
      </c>
      <c r="BC1" s="530" t="s">
        <v>113</v>
      </c>
    </row>
    <row r="3" spans="1:64">
      <c r="B3" s="947" t="s">
        <v>932</v>
      </c>
      <c r="C3" s="948"/>
      <c r="D3" s="948"/>
      <c r="E3" s="948"/>
      <c r="F3" s="948"/>
      <c r="G3" s="948"/>
      <c r="H3" s="948"/>
      <c r="I3" s="948"/>
      <c r="J3" s="948"/>
      <c r="K3" s="948"/>
      <c r="L3" s="948"/>
      <c r="N3" s="434"/>
      <c r="O3" s="435"/>
      <c r="P3" s="435"/>
      <c r="Q3" s="435"/>
      <c r="R3" s="435"/>
      <c r="S3" s="435"/>
      <c r="T3" s="435"/>
      <c r="U3" s="435"/>
      <c r="V3" s="435"/>
      <c r="W3" s="435"/>
      <c r="X3" s="435"/>
      <c r="Y3" s="435"/>
      <c r="Z3" s="435"/>
      <c r="AA3" s="436"/>
      <c r="AC3" s="28" t="s">
        <v>417</v>
      </c>
      <c r="AH3" s="28" t="s">
        <v>85</v>
      </c>
      <c r="AN3" s="338" t="s">
        <v>670</v>
      </c>
      <c r="BC3" s="28" t="s">
        <v>417</v>
      </c>
      <c r="BH3" s="28" t="s">
        <v>85</v>
      </c>
    </row>
    <row r="4" spans="1:64" ht="10.199999999999999" thickBot="1">
      <c r="B4" s="948"/>
      <c r="C4" s="948"/>
      <c r="D4" s="948"/>
      <c r="E4" s="948"/>
      <c r="F4" s="948"/>
      <c r="G4" s="948"/>
      <c r="H4" s="948"/>
      <c r="I4" s="948"/>
      <c r="J4" s="948"/>
      <c r="K4" s="948"/>
      <c r="L4" s="948"/>
      <c r="N4" s="437"/>
      <c r="O4" s="89"/>
      <c r="P4" s="89"/>
      <c r="Q4" s="89"/>
      <c r="R4" s="89"/>
      <c r="S4" s="89"/>
      <c r="T4" s="89"/>
      <c r="U4" s="89"/>
      <c r="V4" s="89"/>
      <c r="W4" s="89"/>
      <c r="X4" s="89"/>
      <c r="Y4" s="89"/>
      <c r="Z4" s="89"/>
      <c r="AA4" s="438"/>
      <c r="AN4" s="338" t="str">
        <f>CONCATENATE("性別により評価しない人事考課基準の有無について、「定めている」と回答した事業所が全体で",TEXT(AD6,"0.0％"),"となった。")</f>
        <v>性別により評価しない人事考課基準の有無について、「定めている」と回答した事業所が全体で60.7%となった。</v>
      </c>
    </row>
    <row r="5" spans="1:64" ht="10.199999999999999" thickBot="1">
      <c r="B5" s="948"/>
      <c r="C5" s="948"/>
      <c r="D5" s="948"/>
      <c r="E5" s="948"/>
      <c r="F5" s="948"/>
      <c r="G5" s="948"/>
      <c r="H5" s="948"/>
      <c r="I5" s="948"/>
      <c r="J5" s="948"/>
      <c r="K5" s="948"/>
      <c r="L5" s="948"/>
      <c r="N5" s="437"/>
      <c r="O5" s="89"/>
      <c r="P5" s="89"/>
      <c r="Q5" s="89"/>
      <c r="R5" s="89"/>
      <c r="S5" s="89"/>
      <c r="T5" s="89"/>
      <c r="U5" s="89"/>
      <c r="V5" s="89"/>
      <c r="W5" s="89"/>
      <c r="X5" s="89"/>
      <c r="Y5" s="89"/>
      <c r="Z5" s="89"/>
      <c r="AA5" s="438"/>
      <c r="AC5" s="580"/>
      <c r="AD5" s="578" t="s">
        <v>21</v>
      </c>
      <c r="AE5" s="578" t="s">
        <v>22</v>
      </c>
      <c r="AF5" s="577" t="s">
        <v>397</v>
      </c>
      <c r="AH5" s="580"/>
      <c r="AI5" s="578" t="s">
        <v>21</v>
      </c>
      <c r="AJ5" s="578" t="s">
        <v>22</v>
      </c>
      <c r="AK5" s="577" t="s">
        <v>397</v>
      </c>
      <c r="AL5" s="577" t="s">
        <v>556</v>
      </c>
      <c r="AN5" s="338" t="s">
        <v>671</v>
      </c>
      <c r="AP5" s="799" t="s">
        <v>672</v>
      </c>
      <c r="AQ5" s="799" t="s">
        <v>673</v>
      </c>
      <c r="AR5" s="799" t="s">
        <v>674</v>
      </c>
      <c r="AS5" s="338" t="s">
        <v>675</v>
      </c>
      <c r="BC5" s="136"/>
      <c r="BD5" s="158" t="s">
        <v>21</v>
      </c>
      <c r="BE5" s="159" t="s">
        <v>22</v>
      </c>
      <c r="BF5" s="32" t="s">
        <v>397</v>
      </c>
      <c r="BH5" s="136"/>
      <c r="BI5" s="158" t="s">
        <v>21</v>
      </c>
      <c r="BJ5" s="159" t="s">
        <v>22</v>
      </c>
      <c r="BK5" s="45" t="s">
        <v>397</v>
      </c>
      <c r="BL5" s="105" t="s">
        <v>556</v>
      </c>
    </row>
    <row r="6" spans="1:64" ht="10.199999999999999" thickBot="1">
      <c r="B6" s="948"/>
      <c r="C6" s="948"/>
      <c r="D6" s="948"/>
      <c r="E6" s="948"/>
      <c r="F6" s="948"/>
      <c r="G6" s="948"/>
      <c r="H6" s="948"/>
      <c r="I6" s="948"/>
      <c r="J6" s="948"/>
      <c r="K6" s="948"/>
      <c r="L6" s="948"/>
      <c r="N6" s="437"/>
      <c r="O6" s="89"/>
      <c r="P6" s="89"/>
      <c r="Q6" s="89"/>
      <c r="R6" s="89"/>
      <c r="S6" s="89"/>
      <c r="T6" s="89"/>
      <c r="U6" s="89"/>
      <c r="V6" s="89"/>
      <c r="W6" s="89"/>
      <c r="X6" s="89"/>
      <c r="Y6" s="89"/>
      <c r="Z6" s="89"/>
      <c r="AA6" s="438"/>
      <c r="AC6" s="577" t="s">
        <v>556</v>
      </c>
      <c r="AD6" s="698">
        <f>BD6</f>
        <v>0.60679177837354781</v>
      </c>
      <c r="AE6" s="698">
        <f>BE6</f>
        <v>0.30920464700625561</v>
      </c>
      <c r="AF6" s="698">
        <f>BF6</f>
        <v>8.40035746201966E-2</v>
      </c>
      <c r="AH6" s="577" t="s">
        <v>556</v>
      </c>
      <c r="AI6" s="706">
        <f>BI6</f>
        <v>679</v>
      </c>
      <c r="AJ6" s="706">
        <f>BJ6</f>
        <v>346</v>
      </c>
      <c r="AK6" s="706">
        <f>BK6</f>
        <v>94</v>
      </c>
      <c r="AL6" s="706">
        <f>BL6</f>
        <v>1119</v>
      </c>
      <c r="AN6" s="338" t="s">
        <v>734</v>
      </c>
      <c r="AP6" s="799" t="s">
        <v>693</v>
      </c>
      <c r="AQ6" s="799" t="s">
        <v>690</v>
      </c>
      <c r="AR6" s="799"/>
      <c r="AS6" s="338" t="s">
        <v>745</v>
      </c>
      <c r="BC6" s="33" t="s">
        <v>556</v>
      </c>
      <c r="BD6" s="132">
        <f>+BI6/$BL6</f>
        <v>0.60679177837354781</v>
      </c>
      <c r="BE6" s="133">
        <f>+BJ6/$BL6</f>
        <v>0.30920464700625561</v>
      </c>
      <c r="BF6" s="135">
        <f>+BK6/$BL6</f>
        <v>8.40035746201966E-2</v>
      </c>
      <c r="BH6" s="33" t="s">
        <v>556</v>
      </c>
      <c r="BI6" s="40">
        <f>+集計・資料②!CL32</f>
        <v>679</v>
      </c>
      <c r="BJ6" s="40">
        <f>+集計・資料②!CM32</f>
        <v>346</v>
      </c>
      <c r="BK6" s="40">
        <f>+集計・資料②!CN32</f>
        <v>94</v>
      </c>
      <c r="BL6" s="242">
        <f>+SUM(BI6:BK6)</f>
        <v>1119</v>
      </c>
    </row>
    <row r="7" spans="1:64">
      <c r="B7" s="948"/>
      <c r="C7" s="948"/>
      <c r="D7" s="948"/>
      <c r="E7" s="948"/>
      <c r="F7" s="948"/>
      <c r="G7" s="948"/>
      <c r="H7" s="948"/>
      <c r="I7" s="948"/>
      <c r="J7" s="948"/>
      <c r="K7" s="948"/>
      <c r="L7" s="948"/>
      <c r="N7" s="437"/>
      <c r="O7" s="89"/>
      <c r="P7" s="89"/>
      <c r="Q7" s="89"/>
      <c r="R7" s="89"/>
      <c r="S7" s="89"/>
      <c r="T7" s="89"/>
      <c r="U7" s="89"/>
      <c r="V7" s="89"/>
      <c r="W7" s="89"/>
      <c r="X7" s="89"/>
      <c r="Y7" s="89"/>
      <c r="Z7" s="89"/>
      <c r="AA7" s="438"/>
      <c r="AK7" s="89"/>
      <c r="AL7" s="89"/>
      <c r="AP7" s="799"/>
      <c r="AQ7" s="799"/>
      <c r="AR7" s="799"/>
      <c r="BK7" s="527"/>
      <c r="BL7" s="527"/>
    </row>
    <row r="8" spans="1:64" ht="22.5" customHeight="1">
      <c r="B8" s="948"/>
      <c r="C8" s="948"/>
      <c r="D8" s="948"/>
      <c r="E8" s="948"/>
      <c r="F8" s="948"/>
      <c r="G8" s="948"/>
      <c r="H8" s="948"/>
      <c r="I8" s="948"/>
      <c r="J8" s="948"/>
      <c r="K8" s="948"/>
      <c r="L8" s="948"/>
      <c r="N8" s="437"/>
      <c r="O8" s="89"/>
      <c r="P8" s="89"/>
      <c r="Q8" s="89"/>
      <c r="R8" s="89"/>
      <c r="S8" s="89"/>
      <c r="T8" s="89"/>
      <c r="U8" s="89"/>
      <c r="V8" s="89"/>
      <c r="W8" s="89"/>
      <c r="X8" s="89"/>
      <c r="Y8" s="89"/>
      <c r="Z8" s="89"/>
      <c r="AA8" s="438"/>
      <c r="AC8" s="979" t="s">
        <v>617</v>
      </c>
      <c r="AD8" s="979"/>
      <c r="AE8" s="979"/>
      <c r="AF8" s="979"/>
      <c r="AH8" s="1022" t="s">
        <v>618</v>
      </c>
      <c r="AI8" s="1022"/>
      <c r="AJ8" s="1022"/>
      <c r="AK8" s="1022"/>
      <c r="AL8" s="1022"/>
      <c r="AN8" s="338" t="str">
        <f>CONCATENATE(AN6,AP6,AQ6,AR6,AS6,AN7,AP7,AQ7,AR7,AS7)</f>
        <v>業種別では、「飲食店・宿泊業」「金融･保険業」が他と比べて、定めている割合が高い。</v>
      </c>
      <c r="BC8" s="28" t="s">
        <v>417</v>
      </c>
      <c r="BH8" s="28" t="s">
        <v>85</v>
      </c>
      <c r="BK8" s="89"/>
      <c r="BL8" s="89"/>
    </row>
    <row r="9" spans="1:64" ht="10.199999999999999" thickBot="1">
      <c r="B9" s="948"/>
      <c r="C9" s="948"/>
      <c r="D9" s="948"/>
      <c r="E9" s="948"/>
      <c r="F9" s="948"/>
      <c r="G9" s="948"/>
      <c r="H9" s="948"/>
      <c r="I9" s="948"/>
      <c r="J9" s="948"/>
      <c r="K9" s="948"/>
      <c r="L9" s="948"/>
      <c r="N9" s="437"/>
      <c r="O9" s="89"/>
      <c r="P9" s="89"/>
      <c r="Q9" s="89"/>
      <c r="R9" s="89"/>
      <c r="S9" s="89"/>
      <c r="T9" s="89"/>
      <c r="U9" s="89"/>
      <c r="V9" s="89"/>
      <c r="W9" s="89"/>
      <c r="X9" s="89"/>
      <c r="Y9" s="89"/>
      <c r="Z9" s="89"/>
      <c r="AA9" s="438"/>
      <c r="AK9" s="89"/>
      <c r="AL9" s="89"/>
      <c r="AN9" s="338" t="s">
        <v>678</v>
      </c>
      <c r="BK9" s="528"/>
      <c r="BL9" s="528"/>
    </row>
    <row r="10" spans="1:64" ht="10.199999999999999" thickBot="1">
      <c r="B10" s="948"/>
      <c r="C10" s="948"/>
      <c r="D10" s="948"/>
      <c r="E10" s="948"/>
      <c r="F10" s="948"/>
      <c r="G10" s="948"/>
      <c r="H10" s="948"/>
      <c r="I10" s="948"/>
      <c r="J10" s="948"/>
      <c r="K10" s="948"/>
      <c r="L10" s="948"/>
      <c r="N10" s="437"/>
      <c r="O10" s="89"/>
      <c r="P10" s="89"/>
      <c r="Q10" s="89"/>
      <c r="R10" s="89"/>
      <c r="S10" s="89"/>
      <c r="T10" s="89"/>
      <c r="U10" s="89"/>
      <c r="V10" s="89"/>
      <c r="W10" s="89"/>
      <c r="X10" s="89"/>
      <c r="Y10" s="89"/>
      <c r="Z10" s="89"/>
      <c r="AA10" s="438"/>
      <c r="AC10" s="577" t="s">
        <v>548</v>
      </c>
      <c r="AD10" s="578" t="s">
        <v>21</v>
      </c>
      <c r="AE10" s="578" t="s">
        <v>22</v>
      </c>
      <c r="AF10" s="577" t="s">
        <v>397</v>
      </c>
      <c r="AH10" s="577" t="s">
        <v>548</v>
      </c>
      <c r="AI10" s="578" t="s">
        <v>21</v>
      </c>
      <c r="AJ10" s="578" t="s">
        <v>22</v>
      </c>
      <c r="AK10" s="577" t="s">
        <v>397</v>
      </c>
      <c r="AL10" s="577" t="s">
        <v>556</v>
      </c>
      <c r="AN10" s="338" t="s">
        <v>933</v>
      </c>
      <c r="BC10" s="33" t="s">
        <v>548</v>
      </c>
      <c r="BD10" s="249" t="s">
        <v>21</v>
      </c>
      <c r="BE10" s="27" t="s">
        <v>22</v>
      </c>
      <c r="BF10" s="105" t="s">
        <v>397</v>
      </c>
      <c r="BH10" s="33" t="s">
        <v>548</v>
      </c>
      <c r="BI10" s="249" t="s">
        <v>21</v>
      </c>
      <c r="BJ10" s="27" t="s">
        <v>22</v>
      </c>
      <c r="BK10" s="106" t="s">
        <v>397</v>
      </c>
      <c r="BL10" s="105" t="s">
        <v>556</v>
      </c>
    </row>
    <row r="11" spans="1:64">
      <c r="B11" s="948"/>
      <c r="C11" s="948"/>
      <c r="D11" s="948"/>
      <c r="E11" s="948"/>
      <c r="F11" s="948"/>
      <c r="G11" s="948"/>
      <c r="H11" s="948"/>
      <c r="I11" s="948"/>
      <c r="J11" s="948"/>
      <c r="K11" s="948"/>
      <c r="L11" s="948"/>
      <c r="N11" s="437"/>
      <c r="O11" s="89"/>
      <c r="P11" s="89"/>
      <c r="Q11" s="89"/>
      <c r="R11" s="89"/>
      <c r="S11" s="89"/>
      <c r="T11" s="89"/>
      <c r="U11" s="89"/>
      <c r="V11" s="89"/>
      <c r="W11" s="89"/>
      <c r="X11" s="89"/>
      <c r="Y11" s="89"/>
      <c r="Z11" s="89"/>
      <c r="AA11" s="438"/>
      <c r="AC11" s="575" t="s">
        <v>398</v>
      </c>
      <c r="AD11" s="707">
        <f>BD23</f>
        <v>0.50230414746543783</v>
      </c>
      <c r="AE11" s="698">
        <f>BE23</f>
        <v>0.39170506912442399</v>
      </c>
      <c r="AF11" s="698">
        <f>BF23</f>
        <v>0.10599078341013825</v>
      </c>
      <c r="AH11" s="575" t="s">
        <v>398</v>
      </c>
      <c r="AI11" s="719">
        <f>BI23</f>
        <v>109</v>
      </c>
      <c r="AJ11" s="719">
        <f>BJ23</f>
        <v>85</v>
      </c>
      <c r="AK11" s="719">
        <f>BK23</f>
        <v>23</v>
      </c>
      <c r="AL11" s="719">
        <f>BL23</f>
        <v>217</v>
      </c>
      <c r="BC11" s="46" t="s">
        <v>555</v>
      </c>
      <c r="BD11" s="92" t="e">
        <f>+BI11/$BL11</f>
        <v>#DIV/0!</v>
      </c>
      <c r="BE11" s="48" t="e">
        <f>+BJ11/$BL11</f>
        <v>#DIV/0!</v>
      </c>
      <c r="BF11" s="93" t="e">
        <f>+BK11/$BL11</f>
        <v>#DIV/0!</v>
      </c>
      <c r="BH11" s="149" t="s">
        <v>555</v>
      </c>
      <c r="BI11" s="240">
        <f>+集計・資料②!CL6</f>
        <v>0</v>
      </c>
      <c r="BJ11" s="240">
        <f>+集計・資料②!CM6</f>
        <v>0</v>
      </c>
      <c r="BK11" s="240">
        <f>+集計・資料②!CN6</f>
        <v>0</v>
      </c>
      <c r="BL11" s="512">
        <f>+SUM(BI11:BK11)</f>
        <v>0</v>
      </c>
    </row>
    <row r="12" spans="1:64">
      <c r="B12" s="948"/>
      <c r="C12" s="948"/>
      <c r="D12" s="948"/>
      <c r="E12" s="948"/>
      <c r="F12" s="948"/>
      <c r="G12" s="948"/>
      <c r="H12" s="948"/>
      <c r="I12" s="948"/>
      <c r="J12" s="948"/>
      <c r="K12" s="948"/>
      <c r="L12" s="948"/>
      <c r="N12" s="437"/>
      <c r="O12" s="89"/>
      <c r="P12" s="89"/>
      <c r="Q12" s="89"/>
      <c r="R12" s="89"/>
      <c r="S12" s="89"/>
      <c r="T12" s="89"/>
      <c r="U12" s="89"/>
      <c r="V12" s="89"/>
      <c r="W12" s="89"/>
      <c r="X12" s="89"/>
      <c r="Y12" s="89"/>
      <c r="Z12" s="89"/>
      <c r="AA12" s="438"/>
      <c r="AC12" s="700" t="s">
        <v>399</v>
      </c>
      <c r="AD12" s="707">
        <f>BD22</f>
        <v>0.65384615384615385</v>
      </c>
      <c r="AE12" s="698">
        <f>BE22</f>
        <v>0.26282051282051283</v>
      </c>
      <c r="AF12" s="698">
        <f>BF22</f>
        <v>8.3333333333333329E-2</v>
      </c>
      <c r="AH12" s="700" t="s">
        <v>399</v>
      </c>
      <c r="AI12" s="719">
        <f>BI22</f>
        <v>102</v>
      </c>
      <c r="AJ12" s="719">
        <f>BJ22</f>
        <v>41</v>
      </c>
      <c r="AK12" s="719">
        <f>BK22</f>
        <v>13</v>
      </c>
      <c r="AL12" s="719">
        <f>BL22</f>
        <v>156</v>
      </c>
      <c r="BC12" s="8" t="s">
        <v>542</v>
      </c>
      <c r="BD12" s="98">
        <f t="shared" ref="BD12:BF23" si="0">+BI12/$BL12</f>
        <v>0.64748201438848918</v>
      </c>
      <c r="BE12" s="74">
        <f t="shared" si="0"/>
        <v>0.28776978417266186</v>
      </c>
      <c r="BF12" s="75">
        <f t="shared" si="0"/>
        <v>6.4748201438848921E-2</v>
      </c>
      <c r="BH12" s="19" t="s">
        <v>542</v>
      </c>
      <c r="BI12" s="519">
        <f>+集計・資料②!CL8</f>
        <v>90</v>
      </c>
      <c r="BJ12" s="519">
        <f>+集計・資料②!CM8</f>
        <v>40</v>
      </c>
      <c r="BK12" s="519">
        <f>+集計・資料②!CN8</f>
        <v>9</v>
      </c>
      <c r="BL12" s="78">
        <f>+SUM(BI12:BK12)</f>
        <v>139</v>
      </c>
    </row>
    <row r="13" spans="1:64">
      <c r="B13" s="948"/>
      <c r="C13" s="948"/>
      <c r="D13" s="948"/>
      <c r="E13" s="948"/>
      <c r="F13" s="948"/>
      <c r="G13" s="948"/>
      <c r="H13" s="948"/>
      <c r="I13" s="948"/>
      <c r="J13" s="948"/>
      <c r="K13" s="948"/>
      <c r="L13" s="948"/>
      <c r="N13" s="437"/>
      <c r="O13" s="89"/>
      <c r="P13" s="89"/>
      <c r="Q13" s="89"/>
      <c r="R13" s="89"/>
      <c r="S13" s="89"/>
      <c r="T13" s="89"/>
      <c r="U13" s="89"/>
      <c r="V13" s="89"/>
      <c r="W13" s="89"/>
      <c r="X13" s="89"/>
      <c r="Y13" s="89"/>
      <c r="Z13" s="89"/>
      <c r="AA13" s="438"/>
      <c r="AC13" s="575" t="s">
        <v>400</v>
      </c>
      <c r="AD13" s="707">
        <f>BD21</f>
        <v>0.54545454545454541</v>
      </c>
      <c r="AE13" s="698">
        <f>BE21</f>
        <v>0.36363636363636365</v>
      </c>
      <c r="AF13" s="698">
        <f>BF21</f>
        <v>9.0909090909090912E-2</v>
      </c>
      <c r="AH13" s="575" t="s">
        <v>400</v>
      </c>
      <c r="AI13" s="719">
        <f>BI21</f>
        <v>6</v>
      </c>
      <c r="AJ13" s="719">
        <f>BJ21</f>
        <v>4</v>
      </c>
      <c r="AK13" s="719">
        <f>BK21</f>
        <v>1</v>
      </c>
      <c r="AL13" s="719">
        <f>BL21</f>
        <v>11</v>
      </c>
      <c r="BC13" s="8" t="s">
        <v>543</v>
      </c>
      <c r="BD13" s="98">
        <f t="shared" si="0"/>
        <v>0.55882352941176472</v>
      </c>
      <c r="BE13" s="74">
        <f t="shared" si="0"/>
        <v>0.30882352941176472</v>
      </c>
      <c r="BF13" s="75">
        <f t="shared" si="0"/>
        <v>0.13235294117647059</v>
      </c>
      <c r="BH13" s="19" t="s">
        <v>543</v>
      </c>
      <c r="BI13" s="238">
        <f>+集計・資料②!CL10</f>
        <v>76</v>
      </c>
      <c r="BJ13" s="238">
        <f>+集計・資料②!CM10</f>
        <v>42</v>
      </c>
      <c r="BK13" s="238">
        <f>+集計・資料②!CN10</f>
        <v>18</v>
      </c>
      <c r="BL13" s="78">
        <f t="shared" ref="BL13:BL23" si="1">+SUM(BI13:BK13)</f>
        <v>136</v>
      </c>
    </row>
    <row r="14" spans="1:64" ht="12">
      <c r="B14" s="948"/>
      <c r="C14" s="948"/>
      <c r="D14" s="948"/>
      <c r="E14" s="948"/>
      <c r="F14" s="948"/>
      <c r="G14" s="948"/>
      <c r="H14" s="948"/>
      <c r="I14" s="948"/>
      <c r="J14" s="948"/>
      <c r="K14" s="948"/>
      <c r="L14" s="948"/>
      <c r="N14" s="437"/>
      <c r="O14" s="89"/>
      <c r="P14" s="89"/>
      <c r="Q14" s="89"/>
      <c r="R14" s="89"/>
      <c r="S14" s="89"/>
      <c r="T14" s="89"/>
      <c r="U14" s="89"/>
      <c r="V14" s="89"/>
      <c r="W14" s="89"/>
      <c r="X14" s="89"/>
      <c r="Y14" s="89"/>
      <c r="Z14" s="89"/>
      <c r="AA14" s="438"/>
      <c r="AC14" s="700" t="s">
        <v>401</v>
      </c>
      <c r="AD14" s="707">
        <f>BD20</f>
        <v>0.65217391304347827</v>
      </c>
      <c r="AE14" s="698">
        <f>BE20</f>
        <v>0.30434782608695654</v>
      </c>
      <c r="AF14" s="698">
        <f>BF20</f>
        <v>4.3478260869565216E-2</v>
      </c>
      <c r="AH14" s="700" t="s">
        <v>401</v>
      </c>
      <c r="AI14" s="719">
        <f>BI20</f>
        <v>15</v>
      </c>
      <c r="AJ14" s="719">
        <f>BJ20</f>
        <v>7</v>
      </c>
      <c r="AK14" s="719">
        <f>BK20</f>
        <v>1</v>
      </c>
      <c r="AL14" s="719">
        <f>BL20</f>
        <v>23</v>
      </c>
      <c r="AN14" s="800" t="s">
        <v>679</v>
      </c>
      <c r="AO14" s="801"/>
      <c r="AP14" s="801"/>
      <c r="AQ14" s="801"/>
      <c r="AR14" s="801"/>
      <c r="AS14" s="801"/>
      <c r="AT14" s="801"/>
      <c r="AU14" s="801"/>
      <c r="AV14" s="801"/>
      <c r="AW14" s="801"/>
      <c r="AX14" s="801"/>
      <c r="AY14" s="801"/>
      <c r="BC14" s="8" t="s">
        <v>541</v>
      </c>
      <c r="BD14" s="98">
        <f t="shared" si="0"/>
        <v>0.62962962962962965</v>
      </c>
      <c r="BE14" s="74">
        <f t="shared" si="0"/>
        <v>0.33333333333333331</v>
      </c>
      <c r="BF14" s="75">
        <f t="shared" si="0"/>
        <v>3.7037037037037035E-2</v>
      </c>
      <c r="BH14" s="19" t="s">
        <v>541</v>
      </c>
      <c r="BI14" s="238">
        <f>+集計・資料②!CL12</f>
        <v>17</v>
      </c>
      <c r="BJ14" s="238">
        <f>+集計・資料②!CM12</f>
        <v>9</v>
      </c>
      <c r="BK14" s="238">
        <f>+集計・資料②!CN12</f>
        <v>1</v>
      </c>
      <c r="BL14" s="78">
        <f t="shared" si="1"/>
        <v>27</v>
      </c>
    </row>
    <row r="15" spans="1:64" ht="11.25" customHeight="1">
      <c r="B15" s="948"/>
      <c r="C15" s="948"/>
      <c r="D15" s="948"/>
      <c r="E15" s="948"/>
      <c r="F15" s="948"/>
      <c r="G15" s="948"/>
      <c r="H15" s="948"/>
      <c r="I15" s="948"/>
      <c r="J15" s="948"/>
      <c r="K15" s="948"/>
      <c r="L15" s="948"/>
      <c r="N15" s="437"/>
      <c r="O15" s="89"/>
      <c r="P15" s="89"/>
      <c r="Q15" s="89"/>
      <c r="R15" s="89"/>
      <c r="S15" s="89"/>
      <c r="T15" s="89"/>
      <c r="U15" s="89"/>
      <c r="V15" s="89"/>
      <c r="W15" s="89"/>
      <c r="X15" s="89"/>
      <c r="Y15" s="89"/>
      <c r="Z15" s="89"/>
      <c r="AA15" s="438"/>
      <c r="AC15" s="575" t="s">
        <v>402</v>
      </c>
      <c r="AD15" s="707">
        <f>BD19</f>
        <v>0.62011173184357538</v>
      </c>
      <c r="AE15" s="698">
        <f>BE19</f>
        <v>0.31843575418994413</v>
      </c>
      <c r="AF15" s="698">
        <f>BF19</f>
        <v>6.1452513966480445E-2</v>
      </c>
      <c r="AH15" s="575" t="s">
        <v>402</v>
      </c>
      <c r="AI15" s="719">
        <f>BI19</f>
        <v>111</v>
      </c>
      <c r="AJ15" s="719">
        <f>BJ19</f>
        <v>57</v>
      </c>
      <c r="AK15" s="719">
        <f>BK19</f>
        <v>11</v>
      </c>
      <c r="AL15" s="719">
        <f>BL19</f>
        <v>179</v>
      </c>
      <c r="AN15" s="991" t="str">
        <f>CONCATENATE("　",AN4,CHAR(10),"　",AN8,CHAR(10),"　",AN10)</f>
        <v>　性別により評価しない人事考課基準の有無について、「定めている」と回答した事業所が全体で60.7%となった。
　業種別では、「飲食店・宿泊業」「金融･保険業」が他と比べて、定めている割合が高い。
　規模別では、「30～100人以上」規模の事業所で、定めている割合が高い。</v>
      </c>
      <c r="AO15" s="992"/>
      <c r="AP15" s="992"/>
      <c r="AQ15" s="992"/>
      <c r="AR15" s="992"/>
      <c r="AS15" s="992"/>
      <c r="AT15" s="992"/>
      <c r="AU15" s="992"/>
      <c r="AV15" s="992"/>
      <c r="AW15" s="992"/>
      <c r="AX15" s="992"/>
      <c r="AY15" s="993"/>
      <c r="BC15" s="8" t="s">
        <v>540</v>
      </c>
      <c r="BD15" s="98">
        <f t="shared" si="0"/>
        <v>0.64516129032258063</v>
      </c>
      <c r="BE15" s="74">
        <f t="shared" si="0"/>
        <v>0.28387096774193549</v>
      </c>
      <c r="BF15" s="75">
        <f t="shared" si="0"/>
        <v>7.0967741935483872E-2</v>
      </c>
      <c r="BH15" s="19" t="s">
        <v>540</v>
      </c>
      <c r="BI15" s="238">
        <f>+集計・資料②!CL14</f>
        <v>100</v>
      </c>
      <c r="BJ15" s="238">
        <f>+集計・資料②!CM14</f>
        <v>44</v>
      </c>
      <c r="BK15" s="238">
        <f>+集計・資料②!CN14</f>
        <v>11</v>
      </c>
      <c r="BL15" s="78">
        <f t="shared" si="1"/>
        <v>155</v>
      </c>
    </row>
    <row r="16" spans="1:64" ht="11.25" customHeight="1">
      <c r="B16" s="948"/>
      <c r="C16" s="948"/>
      <c r="D16" s="948"/>
      <c r="E16" s="948"/>
      <c r="F16" s="948"/>
      <c r="G16" s="948"/>
      <c r="H16" s="948"/>
      <c r="I16" s="948"/>
      <c r="J16" s="948"/>
      <c r="K16" s="948"/>
      <c r="L16" s="948"/>
      <c r="N16" s="439"/>
      <c r="O16" s="440"/>
      <c r="P16" s="440"/>
      <c r="Q16" s="440"/>
      <c r="R16" s="440"/>
      <c r="S16" s="440"/>
      <c r="T16" s="440"/>
      <c r="U16" s="440"/>
      <c r="V16" s="440"/>
      <c r="W16" s="440"/>
      <c r="X16" s="440"/>
      <c r="Y16" s="440"/>
      <c r="Z16" s="440"/>
      <c r="AA16" s="441"/>
      <c r="AC16" s="700" t="s">
        <v>403</v>
      </c>
      <c r="AD16" s="707">
        <f>BD18</f>
        <v>0.75</v>
      </c>
      <c r="AE16" s="698">
        <f>BE18</f>
        <v>0.2</v>
      </c>
      <c r="AF16" s="698">
        <f>BF18</f>
        <v>0.05</v>
      </c>
      <c r="AH16" s="700" t="s">
        <v>403</v>
      </c>
      <c r="AI16" s="719">
        <f>BI18</f>
        <v>15</v>
      </c>
      <c r="AJ16" s="719">
        <f>BJ18</f>
        <v>4</v>
      </c>
      <c r="AK16" s="719">
        <f>BK18</f>
        <v>1</v>
      </c>
      <c r="AL16" s="719">
        <f>BL18</f>
        <v>20</v>
      </c>
      <c r="AN16" s="994"/>
      <c r="AO16" s="995"/>
      <c r="AP16" s="995"/>
      <c r="AQ16" s="995"/>
      <c r="AR16" s="995"/>
      <c r="AS16" s="995"/>
      <c r="AT16" s="995"/>
      <c r="AU16" s="995"/>
      <c r="AV16" s="995"/>
      <c r="AW16" s="995"/>
      <c r="AX16" s="995"/>
      <c r="AY16" s="996"/>
      <c r="BC16" s="8" t="s">
        <v>539</v>
      </c>
      <c r="BD16" s="98">
        <f t="shared" si="0"/>
        <v>0.75609756097560976</v>
      </c>
      <c r="BE16" s="74">
        <f t="shared" si="0"/>
        <v>0.17073170731707318</v>
      </c>
      <c r="BF16" s="75">
        <f t="shared" si="0"/>
        <v>7.3170731707317069E-2</v>
      </c>
      <c r="BH16" s="19" t="s">
        <v>539</v>
      </c>
      <c r="BI16" s="238">
        <f>+集計・資料②!CL16</f>
        <v>31</v>
      </c>
      <c r="BJ16" s="238">
        <f>+集計・資料②!CM16</f>
        <v>7</v>
      </c>
      <c r="BK16" s="238">
        <f>+集計・資料②!CN16</f>
        <v>3</v>
      </c>
      <c r="BL16" s="78">
        <f t="shared" si="1"/>
        <v>41</v>
      </c>
    </row>
    <row r="17" spans="1:65" ht="11.25" customHeight="1">
      <c r="O17" s="89"/>
      <c r="P17" s="89"/>
      <c r="Q17" s="89"/>
      <c r="R17" s="89"/>
      <c r="S17" s="89"/>
      <c r="T17" s="89"/>
      <c r="U17" s="89"/>
      <c r="V17" s="89"/>
      <c r="W17" s="89"/>
      <c r="X17" s="89"/>
      <c r="Y17" s="89"/>
      <c r="Z17" s="89"/>
      <c r="AA17" s="89"/>
      <c r="AC17" s="575" t="s">
        <v>404</v>
      </c>
      <c r="AD17" s="707">
        <f>BD17</f>
        <v>0.46666666666666667</v>
      </c>
      <c r="AE17" s="698">
        <f>BE17</f>
        <v>0.4</v>
      </c>
      <c r="AF17" s="698">
        <f>BF17</f>
        <v>0.13333333333333333</v>
      </c>
      <c r="AH17" s="575" t="s">
        <v>404</v>
      </c>
      <c r="AI17" s="719">
        <f>BI17</f>
        <v>7</v>
      </c>
      <c r="AJ17" s="719">
        <f>BJ17</f>
        <v>6</v>
      </c>
      <c r="AK17" s="719">
        <f>BK17</f>
        <v>2</v>
      </c>
      <c r="AL17" s="719">
        <f>BL17</f>
        <v>15</v>
      </c>
      <c r="AN17" s="994"/>
      <c r="AO17" s="995"/>
      <c r="AP17" s="995"/>
      <c r="AQ17" s="995"/>
      <c r="AR17" s="995"/>
      <c r="AS17" s="995"/>
      <c r="AT17" s="995"/>
      <c r="AU17" s="995"/>
      <c r="AV17" s="995"/>
      <c r="AW17" s="995"/>
      <c r="AX17" s="995"/>
      <c r="AY17" s="996"/>
      <c r="BC17" s="8" t="s">
        <v>544</v>
      </c>
      <c r="BD17" s="98">
        <f t="shared" si="0"/>
        <v>0.46666666666666667</v>
      </c>
      <c r="BE17" s="74">
        <f t="shared" si="0"/>
        <v>0.4</v>
      </c>
      <c r="BF17" s="75">
        <f t="shared" si="0"/>
        <v>0.13333333333333333</v>
      </c>
      <c r="BH17" s="19" t="s">
        <v>544</v>
      </c>
      <c r="BI17" s="520">
        <f>+集計・資料②!CL18</f>
        <v>7</v>
      </c>
      <c r="BJ17" s="520">
        <f>+集計・資料②!CM18</f>
        <v>6</v>
      </c>
      <c r="BK17" s="520">
        <f>+集計・資料②!CN18</f>
        <v>2</v>
      </c>
      <c r="BL17" s="78">
        <f t="shared" si="1"/>
        <v>15</v>
      </c>
    </row>
    <row r="18" spans="1:65" ht="10.5" customHeight="1">
      <c r="A18" s="434"/>
      <c r="B18" s="435"/>
      <c r="C18" s="435"/>
      <c r="D18" s="435"/>
      <c r="E18" s="435"/>
      <c r="F18" s="435"/>
      <c r="G18" s="435"/>
      <c r="H18" s="435"/>
      <c r="I18" s="435"/>
      <c r="J18" s="435"/>
      <c r="K18" s="435"/>
      <c r="L18" s="435"/>
      <c r="M18" s="435"/>
      <c r="N18" s="435"/>
      <c r="O18" s="435"/>
      <c r="P18" s="435"/>
      <c r="Q18" s="435"/>
      <c r="R18" s="435"/>
      <c r="S18" s="435"/>
      <c r="T18" s="435"/>
      <c r="U18" s="435"/>
      <c r="V18" s="435"/>
      <c r="W18" s="435"/>
      <c r="X18" s="435"/>
      <c r="Y18" s="435"/>
      <c r="Z18" s="435"/>
      <c r="AA18" s="436"/>
      <c r="AC18" s="700" t="s">
        <v>405</v>
      </c>
      <c r="AD18" s="707">
        <f>BD16</f>
        <v>0.75609756097560976</v>
      </c>
      <c r="AE18" s="698">
        <f>BE16</f>
        <v>0.17073170731707318</v>
      </c>
      <c r="AF18" s="698">
        <f>BF16</f>
        <v>7.3170731707317069E-2</v>
      </c>
      <c r="AH18" s="700" t="s">
        <v>405</v>
      </c>
      <c r="AI18" s="719">
        <f>BI16</f>
        <v>31</v>
      </c>
      <c r="AJ18" s="719">
        <f>BJ16</f>
        <v>7</v>
      </c>
      <c r="AK18" s="719">
        <f>BK16</f>
        <v>3</v>
      </c>
      <c r="AL18" s="719">
        <f>BL16</f>
        <v>41</v>
      </c>
      <c r="AN18" s="994"/>
      <c r="AO18" s="995"/>
      <c r="AP18" s="995"/>
      <c r="AQ18" s="995"/>
      <c r="AR18" s="995"/>
      <c r="AS18" s="995"/>
      <c r="AT18" s="995"/>
      <c r="AU18" s="995"/>
      <c r="AV18" s="995"/>
      <c r="AW18" s="995"/>
      <c r="AX18" s="995"/>
      <c r="AY18" s="996"/>
      <c r="BC18" s="8" t="s">
        <v>538</v>
      </c>
      <c r="BD18" s="98">
        <f t="shared" si="0"/>
        <v>0.75</v>
      </c>
      <c r="BE18" s="74">
        <f t="shared" si="0"/>
        <v>0.2</v>
      </c>
      <c r="BF18" s="75">
        <f t="shared" si="0"/>
        <v>0.05</v>
      </c>
      <c r="BH18" s="19" t="s">
        <v>538</v>
      </c>
      <c r="BI18" s="519">
        <f>+集計・資料②!CL20</f>
        <v>15</v>
      </c>
      <c r="BJ18" s="519">
        <f>+集計・資料②!CM20</f>
        <v>4</v>
      </c>
      <c r="BK18" s="519">
        <f>+集計・資料②!CN20</f>
        <v>1</v>
      </c>
      <c r="BL18" s="78">
        <f t="shared" si="1"/>
        <v>20</v>
      </c>
    </row>
    <row r="19" spans="1:65" ht="10.5" customHeight="1">
      <c r="A19" s="437"/>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438"/>
      <c r="AC19" s="575" t="s">
        <v>406</v>
      </c>
      <c r="AD19" s="707">
        <f>BD15</f>
        <v>0.64516129032258063</v>
      </c>
      <c r="AE19" s="698">
        <f>BE15</f>
        <v>0.28387096774193549</v>
      </c>
      <c r="AF19" s="698">
        <f>BF15</f>
        <v>7.0967741935483872E-2</v>
      </c>
      <c r="AH19" s="575" t="s">
        <v>406</v>
      </c>
      <c r="AI19" s="719">
        <f>BI15</f>
        <v>100</v>
      </c>
      <c r="AJ19" s="719">
        <f>BJ15</f>
        <v>44</v>
      </c>
      <c r="AK19" s="719">
        <f>BK15</f>
        <v>11</v>
      </c>
      <c r="AL19" s="719">
        <f>BL15</f>
        <v>155</v>
      </c>
      <c r="AN19" s="994"/>
      <c r="AO19" s="995"/>
      <c r="AP19" s="995"/>
      <c r="AQ19" s="995"/>
      <c r="AR19" s="995"/>
      <c r="AS19" s="995"/>
      <c r="AT19" s="995"/>
      <c r="AU19" s="995"/>
      <c r="AV19" s="995"/>
      <c r="AW19" s="995"/>
      <c r="AX19" s="995"/>
      <c r="AY19" s="996"/>
      <c r="BC19" s="8" t="s">
        <v>537</v>
      </c>
      <c r="BD19" s="98">
        <f t="shared" si="0"/>
        <v>0.62011173184357538</v>
      </c>
      <c r="BE19" s="74">
        <f t="shared" si="0"/>
        <v>0.31843575418994413</v>
      </c>
      <c r="BF19" s="75">
        <f t="shared" si="0"/>
        <v>6.1452513966480445E-2</v>
      </c>
      <c r="BH19" s="19" t="s">
        <v>537</v>
      </c>
      <c r="BI19" s="238">
        <f>+集計・資料②!CL22</f>
        <v>111</v>
      </c>
      <c r="BJ19" s="238">
        <f>+集計・資料②!CM22</f>
        <v>57</v>
      </c>
      <c r="BK19" s="238">
        <f>+集計・資料②!CN22</f>
        <v>11</v>
      </c>
      <c r="BL19" s="78">
        <f t="shared" si="1"/>
        <v>179</v>
      </c>
    </row>
    <row r="20" spans="1:65" ht="10.5" customHeight="1">
      <c r="A20" s="437"/>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438"/>
      <c r="AC20" s="700" t="s">
        <v>407</v>
      </c>
      <c r="AD20" s="707">
        <f>BD14</f>
        <v>0.62962962962962965</v>
      </c>
      <c r="AE20" s="698">
        <f>BE14</f>
        <v>0.33333333333333331</v>
      </c>
      <c r="AF20" s="698">
        <f>BF14</f>
        <v>3.7037037037037035E-2</v>
      </c>
      <c r="AH20" s="700" t="s">
        <v>407</v>
      </c>
      <c r="AI20" s="719">
        <f>BI14</f>
        <v>17</v>
      </c>
      <c r="AJ20" s="719">
        <f>BJ14</f>
        <v>9</v>
      </c>
      <c r="AK20" s="719">
        <f>BK14</f>
        <v>1</v>
      </c>
      <c r="AL20" s="719">
        <f>BL14</f>
        <v>27</v>
      </c>
      <c r="AN20" s="994"/>
      <c r="AO20" s="995"/>
      <c r="AP20" s="995"/>
      <c r="AQ20" s="995"/>
      <c r="AR20" s="995"/>
      <c r="AS20" s="995"/>
      <c r="AT20" s="995"/>
      <c r="AU20" s="995"/>
      <c r="AV20" s="995"/>
      <c r="AW20" s="995"/>
      <c r="AX20" s="995"/>
      <c r="AY20" s="996"/>
      <c r="BC20" s="8" t="s">
        <v>536</v>
      </c>
      <c r="BD20" s="98">
        <f t="shared" si="0"/>
        <v>0.65217391304347827</v>
      </c>
      <c r="BE20" s="74">
        <f t="shared" si="0"/>
        <v>0.30434782608695654</v>
      </c>
      <c r="BF20" s="75">
        <f t="shared" si="0"/>
        <v>4.3478260869565216E-2</v>
      </c>
      <c r="BH20" s="19" t="s">
        <v>536</v>
      </c>
      <c r="BI20" s="238">
        <f>+集計・資料②!CL24</f>
        <v>15</v>
      </c>
      <c r="BJ20" s="238">
        <f>+集計・資料②!CM24</f>
        <v>7</v>
      </c>
      <c r="BK20" s="238">
        <f>+集計・資料②!CN24</f>
        <v>1</v>
      </c>
      <c r="BL20" s="78">
        <f t="shared" si="1"/>
        <v>23</v>
      </c>
    </row>
    <row r="21" spans="1:65" ht="10.5" customHeight="1">
      <c r="A21" s="437"/>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438"/>
      <c r="AC21" s="575" t="s">
        <v>408</v>
      </c>
      <c r="AD21" s="707">
        <f>BD13</f>
        <v>0.55882352941176472</v>
      </c>
      <c r="AE21" s="698">
        <f>BE13</f>
        <v>0.30882352941176472</v>
      </c>
      <c r="AF21" s="698">
        <f>BF13</f>
        <v>0.13235294117647059</v>
      </c>
      <c r="AH21" s="575" t="s">
        <v>408</v>
      </c>
      <c r="AI21" s="719">
        <f>BI13</f>
        <v>76</v>
      </c>
      <c r="AJ21" s="719">
        <f>BJ13</f>
        <v>42</v>
      </c>
      <c r="AK21" s="719">
        <f>BK13</f>
        <v>18</v>
      </c>
      <c r="AL21" s="719">
        <f>BL13</f>
        <v>136</v>
      </c>
      <c r="AN21" s="994"/>
      <c r="AO21" s="995"/>
      <c r="AP21" s="995"/>
      <c r="AQ21" s="995"/>
      <c r="AR21" s="995"/>
      <c r="AS21" s="995"/>
      <c r="AT21" s="995"/>
      <c r="AU21" s="995"/>
      <c r="AV21" s="995"/>
      <c r="AW21" s="995"/>
      <c r="AX21" s="995"/>
      <c r="AY21" s="996"/>
      <c r="BC21" s="8" t="s">
        <v>535</v>
      </c>
      <c r="BD21" s="98">
        <f t="shared" si="0"/>
        <v>0.54545454545454541</v>
      </c>
      <c r="BE21" s="74">
        <f t="shared" si="0"/>
        <v>0.36363636363636365</v>
      </c>
      <c r="BF21" s="75">
        <f t="shared" si="0"/>
        <v>9.0909090909090912E-2</v>
      </c>
      <c r="BH21" s="19" t="s">
        <v>535</v>
      </c>
      <c r="BI21" s="520">
        <f>+集計・資料②!CL26</f>
        <v>6</v>
      </c>
      <c r="BJ21" s="520">
        <f>+集計・資料②!CM26</f>
        <v>4</v>
      </c>
      <c r="BK21" s="520">
        <f>+集計・資料②!CN26</f>
        <v>1</v>
      </c>
      <c r="BL21" s="78">
        <f t="shared" si="1"/>
        <v>11</v>
      </c>
    </row>
    <row r="22" spans="1:65" ht="10.5" customHeight="1">
      <c r="A22" s="437"/>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438"/>
      <c r="AC22" s="700" t="s">
        <v>409</v>
      </c>
      <c r="AD22" s="707">
        <f>BD12</f>
        <v>0.64748201438848918</v>
      </c>
      <c r="AE22" s="698">
        <f>BE12</f>
        <v>0.28776978417266186</v>
      </c>
      <c r="AF22" s="698">
        <f>BF12</f>
        <v>6.4748201438848921E-2</v>
      </c>
      <c r="AH22" s="700" t="s">
        <v>409</v>
      </c>
      <c r="AI22" s="719">
        <f>BI12</f>
        <v>90</v>
      </c>
      <c r="AJ22" s="719">
        <f>BJ12</f>
        <v>40</v>
      </c>
      <c r="AK22" s="719">
        <f>BK12</f>
        <v>9</v>
      </c>
      <c r="AL22" s="719">
        <f>BL12</f>
        <v>139</v>
      </c>
      <c r="AN22" s="994"/>
      <c r="AO22" s="995"/>
      <c r="AP22" s="995"/>
      <c r="AQ22" s="995"/>
      <c r="AR22" s="995"/>
      <c r="AS22" s="995"/>
      <c r="AT22" s="995"/>
      <c r="AU22" s="995"/>
      <c r="AV22" s="995"/>
      <c r="AW22" s="995"/>
      <c r="AX22" s="995"/>
      <c r="AY22" s="996"/>
      <c r="BC22" s="17" t="s">
        <v>545</v>
      </c>
      <c r="BD22" s="98">
        <f t="shared" si="0"/>
        <v>0.65384615384615385</v>
      </c>
      <c r="BE22" s="74">
        <f t="shared" si="0"/>
        <v>0.26282051282051283</v>
      </c>
      <c r="BF22" s="75">
        <f t="shared" si="0"/>
        <v>8.3333333333333329E-2</v>
      </c>
      <c r="BH22" s="20" t="s">
        <v>545</v>
      </c>
      <c r="BI22" s="238">
        <f>+集計・資料②!CL28</f>
        <v>102</v>
      </c>
      <c r="BJ22" s="238">
        <f>+集計・資料②!CM28</f>
        <v>41</v>
      </c>
      <c r="BK22" s="238">
        <f>+集計・資料②!CN28</f>
        <v>13</v>
      </c>
      <c r="BL22" s="78">
        <f t="shared" si="1"/>
        <v>156</v>
      </c>
    </row>
    <row r="23" spans="1:65" ht="11.25" customHeight="1" thickBot="1">
      <c r="A23" s="437"/>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438"/>
      <c r="AC23" s="575" t="s">
        <v>23</v>
      </c>
      <c r="AD23" s="698" t="e">
        <f>BD11</f>
        <v>#DIV/0!</v>
      </c>
      <c r="AE23" s="698" t="e">
        <f>BE11</f>
        <v>#DIV/0!</v>
      </c>
      <c r="AF23" s="698" t="e">
        <f>BF11</f>
        <v>#DIV/0!</v>
      </c>
      <c r="AH23" s="575" t="s">
        <v>23</v>
      </c>
      <c r="AI23" s="719">
        <f>BI11</f>
        <v>0</v>
      </c>
      <c r="AJ23" s="719">
        <f>BJ11</f>
        <v>0</v>
      </c>
      <c r="AK23" s="719">
        <f>BK11</f>
        <v>0</v>
      </c>
      <c r="AL23" s="719">
        <f>BL11</f>
        <v>0</v>
      </c>
      <c r="AN23" s="994"/>
      <c r="AO23" s="995"/>
      <c r="AP23" s="995"/>
      <c r="AQ23" s="995"/>
      <c r="AR23" s="995"/>
      <c r="AS23" s="995"/>
      <c r="AT23" s="995"/>
      <c r="AU23" s="995"/>
      <c r="AV23" s="995"/>
      <c r="AW23" s="995"/>
      <c r="AX23" s="995"/>
      <c r="AY23" s="996"/>
      <c r="BC23" s="11" t="s">
        <v>546</v>
      </c>
      <c r="BD23" s="57">
        <f t="shared" si="0"/>
        <v>0.50230414746543783</v>
      </c>
      <c r="BE23" s="58">
        <f t="shared" si="0"/>
        <v>0.39170506912442399</v>
      </c>
      <c r="BF23" s="59">
        <f t="shared" si="0"/>
        <v>0.10599078341013825</v>
      </c>
      <c r="BH23" s="22" t="s">
        <v>546</v>
      </c>
      <c r="BI23" s="246">
        <f>+集計・資料②!CL30</f>
        <v>109</v>
      </c>
      <c r="BJ23" s="246">
        <f>+集計・資料②!CM30</f>
        <v>85</v>
      </c>
      <c r="BK23" s="246">
        <f>+集計・資料②!CN30</f>
        <v>23</v>
      </c>
      <c r="BL23" s="83">
        <f t="shared" si="1"/>
        <v>217</v>
      </c>
    </row>
    <row r="24" spans="1:65" ht="11.25" customHeight="1" thickBot="1">
      <c r="A24" s="437"/>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438"/>
      <c r="AH24" s="577" t="s">
        <v>554</v>
      </c>
      <c r="AI24" s="719">
        <f>SUM(AI11:AI23)</f>
        <v>679</v>
      </c>
      <c r="AJ24" s="719">
        <f>SUM(AJ11:AJ23)</f>
        <v>346</v>
      </c>
      <c r="AK24" s="719">
        <f>SUM(AK11:AK23)</f>
        <v>94</v>
      </c>
      <c r="AL24" s="719">
        <f>SUM(AL11:AL23)</f>
        <v>1119</v>
      </c>
      <c r="AN24" s="994"/>
      <c r="AO24" s="995"/>
      <c r="AP24" s="995"/>
      <c r="AQ24" s="995"/>
      <c r="AR24" s="995"/>
      <c r="AS24" s="995"/>
      <c r="AT24" s="995"/>
      <c r="AU24" s="995"/>
      <c r="AV24" s="995"/>
      <c r="AW24" s="995"/>
      <c r="AX24" s="995"/>
      <c r="AY24" s="996"/>
      <c r="BH24" s="39" t="s">
        <v>554</v>
      </c>
      <c r="BI24" s="252">
        <f>+集計・資料②!CL32</f>
        <v>679</v>
      </c>
      <c r="BJ24" s="252">
        <f>+集計・資料②!CM32</f>
        <v>346</v>
      </c>
      <c r="BK24" s="252">
        <f>+集計・資料②!CN32</f>
        <v>94</v>
      </c>
      <c r="BL24" s="140">
        <f>+SUM(BI24:BK24)</f>
        <v>1119</v>
      </c>
    </row>
    <row r="25" spans="1:65" ht="10.5" customHeight="1">
      <c r="A25" s="437"/>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438"/>
      <c r="AK25" s="89"/>
      <c r="AL25" s="89"/>
      <c r="AN25" s="994"/>
      <c r="AO25" s="995"/>
      <c r="AP25" s="995"/>
      <c r="AQ25" s="995"/>
      <c r="AR25" s="995"/>
      <c r="AS25" s="995"/>
      <c r="AT25" s="995"/>
      <c r="AU25" s="995"/>
      <c r="AV25" s="995"/>
      <c r="AW25" s="995"/>
      <c r="AX25" s="995"/>
      <c r="AY25" s="996"/>
      <c r="BK25" s="527"/>
      <c r="BL25" s="527"/>
    </row>
    <row r="26" spans="1:65" ht="10.5" customHeight="1">
      <c r="A26" s="437"/>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438"/>
      <c r="AC26" s="979" t="s">
        <v>416</v>
      </c>
      <c r="AD26" s="979"/>
      <c r="AE26" s="979"/>
      <c r="AF26" s="979"/>
      <c r="AH26" s="1017" t="s">
        <v>84</v>
      </c>
      <c r="AI26" s="1017"/>
      <c r="AJ26" s="1017"/>
      <c r="AK26" s="1017"/>
      <c r="AL26" s="1017"/>
      <c r="AN26" s="994"/>
      <c r="AO26" s="995"/>
      <c r="AP26" s="995"/>
      <c r="AQ26" s="995"/>
      <c r="AR26" s="995"/>
      <c r="AS26" s="995"/>
      <c r="AT26" s="995"/>
      <c r="AU26" s="995"/>
      <c r="AV26" s="995"/>
      <c r="AW26" s="995"/>
      <c r="AX26" s="995"/>
      <c r="AY26" s="996"/>
      <c r="BC26" s="979" t="s">
        <v>416</v>
      </c>
      <c r="BD26" s="979"/>
      <c r="BE26" s="979"/>
      <c r="BF26" s="979"/>
      <c r="BH26" s="1017" t="s">
        <v>84</v>
      </c>
      <c r="BI26" s="1017"/>
      <c r="BJ26" s="1017"/>
      <c r="BK26" s="1017"/>
      <c r="BL26" s="1017"/>
      <c r="BM26" s="529"/>
    </row>
    <row r="27" spans="1:65" ht="10.5" customHeight="1">
      <c r="A27" s="437"/>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438"/>
      <c r="AC27" s="979"/>
      <c r="AD27" s="979"/>
      <c r="AE27" s="979"/>
      <c r="AF27" s="979"/>
      <c r="AH27" s="1017"/>
      <c r="AI27" s="1017"/>
      <c r="AJ27" s="1017"/>
      <c r="AK27" s="1017"/>
      <c r="AL27" s="1017"/>
      <c r="AN27" s="997"/>
      <c r="AO27" s="998"/>
      <c r="AP27" s="998"/>
      <c r="AQ27" s="998"/>
      <c r="AR27" s="998"/>
      <c r="AS27" s="998"/>
      <c r="AT27" s="998"/>
      <c r="AU27" s="998"/>
      <c r="AV27" s="998"/>
      <c r="AW27" s="998"/>
      <c r="AX27" s="998"/>
      <c r="AY27" s="999"/>
      <c r="BC27" s="979"/>
      <c r="BD27" s="979"/>
      <c r="BE27" s="979"/>
      <c r="BF27" s="979"/>
      <c r="BH27" s="1017"/>
      <c r="BI27" s="1017"/>
      <c r="BJ27" s="1017"/>
      <c r="BK27" s="1017"/>
      <c r="BL27" s="1017"/>
      <c r="BM27" s="89"/>
    </row>
    <row r="28" spans="1:65" ht="10.199999999999999" thickBot="1">
      <c r="A28" s="437"/>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438"/>
    </row>
    <row r="29" spans="1:65" ht="10.199999999999999" thickBot="1">
      <c r="A29" s="437"/>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438"/>
      <c r="AC29" s="577" t="s">
        <v>8</v>
      </c>
      <c r="AD29" s="578" t="s">
        <v>21</v>
      </c>
      <c r="AE29" s="578" t="s">
        <v>22</v>
      </c>
      <c r="AF29" s="577" t="s">
        <v>397</v>
      </c>
      <c r="AH29" s="577" t="s">
        <v>8</v>
      </c>
      <c r="AI29" s="578" t="s">
        <v>21</v>
      </c>
      <c r="AJ29" s="578" t="s">
        <v>22</v>
      </c>
      <c r="AK29" s="577" t="s">
        <v>397</v>
      </c>
      <c r="AL29" s="577" t="s">
        <v>556</v>
      </c>
      <c r="BC29" s="33" t="s">
        <v>8</v>
      </c>
      <c r="BD29" s="158" t="s">
        <v>21</v>
      </c>
      <c r="BE29" s="159" t="s">
        <v>22</v>
      </c>
      <c r="BF29" s="32" t="s">
        <v>397</v>
      </c>
      <c r="BH29" s="33" t="s">
        <v>8</v>
      </c>
      <c r="BI29" s="158" t="s">
        <v>21</v>
      </c>
      <c r="BJ29" s="159" t="s">
        <v>22</v>
      </c>
      <c r="BK29" s="45" t="s">
        <v>397</v>
      </c>
      <c r="BL29" s="105" t="s">
        <v>556</v>
      </c>
    </row>
    <row r="30" spans="1:65">
      <c r="A30" s="437"/>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438"/>
      <c r="AC30" s="579" t="s">
        <v>410</v>
      </c>
      <c r="AD30" s="775">
        <f>BD35</f>
        <v>0.50239234449760761</v>
      </c>
      <c r="AE30" s="698">
        <f>BE35</f>
        <v>0.34449760765550241</v>
      </c>
      <c r="AF30" s="698">
        <f>BF35</f>
        <v>0.15311004784688995</v>
      </c>
      <c r="AH30" s="579" t="s">
        <v>410</v>
      </c>
      <c r="AI30" s="719">
        <f>BI35</f>
        <v>105</v>
      </c>
      <c r="AJ30" s="719">
        <f>BJ35</f>
        <v>72</v>
      </c>
      <c r="AK30" s="719">
        <f>BK35</f>
        <v>32</v>
      </c>
      <c r="AL30" s="719">
        <f>BL35</f>
        <v>209</v>
      </c>
      <c r="BC30" s="69" t="s">
        <v>553</v>
      </c>
      <c r="BD30" s="92">
        <f t="shared" ref="BD30:BF35" si="2">+BI30/$BL30</f>
        <v>0.75</v>
      </c>
      <c r="BE30" s="48">
        <f t="shared" si="2"/>
        <v>0.25</v>
      </c>
      <c r="BF30" s="93">
        <f t="shared" si="2"/>
        <v>0</v>
      </c>
      <c r="BH30" s="69" t="s">
        <v>553</v>
      </c>
      <c r="BI30" s="94">
        <f>集計・資料②!CL40</f>
        <v>12</v>
      </c>
      <c r="BJ30" s="94">
        <f>集計・資料②!CM40</f>
        <v>4</v>
      </c>
      <c r="BK30" s="94">
        <f>集計・資料②!CN40</f>
        <v>0</v>
      </c>
      <c r="BL30" s="512">
        <f t="shared" ref="BL30:BL35" si="3">+SUM(BI30:BK30)</f>
        <v>16</v>
      </c>
    </row>
    <row r="31" spans="1:65">
      <c r="A31" s="437"/>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438"/>
      <c r="AC31" s="579" t="s">
        <v>411</v>
      </c>
      <c r="AD31" s="775">
        <f>BD34</f>
        <v>0.58040201005025127</v>
      </c>
      <c r="AE31" s="698">
        <f>BE34</f>
        <v>0.33668341708542715</v>
      </c>
      <c r="AF31" s="698">
        <f>BF34</f>
        <v>8.2914572864321606E-2</v>
      </c>
      <c r="AH31" s="579" t="s">
        <v>411</v>
      </c>
      <c r="AI31" s="719">
        <f>BI34</f>
        <v>231</v>
      </c>
      <c r="AJ31" s="719">
        <f>BJ34</f>
        <v>134</v>
      </c>
      <c r="AK31" s="719">
        <f>BK34</f>
        <v>33</v>
      </c>
      <c r="AL31" s="719">
        <f>BL34</f>
        <v>398</v>
      </c>
      <c r="BC31" s="72" t="s">
        <v>427</v>
      </c>
      <c r="BD31" s="98">
        <f t="shared" si="2"/>
        <v>0.88888888888888884</v>
      </c>
      <c r="BE31" s="74">
        <f t="shared" si="2"/>
        <v>0.1111111111111111</v>
      </c>
      <c r="BF31" s="75">
        <f t="shared" si="2"/>
        <v>0</v>
      </c>
      <c r="BH31" s="72" t="s">
        <v>427</v>
      </c>
      <c r="BI31" s="50">
        <f>集計・資料②!CL42</f>
        <v>24</v>
      </c>
      <c r="BJ31" s="50">
        <f>集計・資料②!CM42</f>
        <v>3</v>
      </c>
      <c r="BK31" s="50">
        <f>集計・資料②!CN42</f>
        <v>0</v>
      </c>
      <c r="BL31" s="78">
        <f t="shared" si="3"/>
        <v>27</v>
      </c>
    </row>
    <row r="32" spans="1:65">
      <c r="A32" s="437"/>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438"/>
      <c r="AC32" s="579" t="s">
        <v>412</v>
      </c>
      <c r="AD32" s="775">
        <f>BD33</f>
        <v>0.63376623376623376</v>
      </c>
      <c r="AE32" s="698">
        <f>BE33</f>
        <v>0.29350649350649349</v>
      </c>
      <c r="AF32" s="698">
        <f>BF33</f>
        <v>7.2727272727272724E-2</v>
      </c>
      <c r="AH32" s="579" t="s">
        <v>412</v>
      </c>
      <c r="AI32" s="719">
        <f>BI33</f>
        <v>244</v>
      </c>
      <c r="AJ32" s="719">
        <f>BJ33</f>
        <v>113</v>
      </c>
      <c r="AK32" s="719">
        <f>BK33</f>
        <v>28</v>
      </c>
      <c r="AL32" s="719">
        <f>BL33</f>
        <v>385</v>
      </c>
      <c r="BC32" s="72" t="s">
        <v>428</v>
      </c>
      <c r="BD32" s="98">
        <f t="shared" si="2"/>
        <v>0.75</v>
      </c>
      <c r="BE32" s="74">
        <f t="shared" si="2"/>
        <v>0.23809523809523808</v>
      </c>
      <c r="BF32" s="75">
        <f t="shared" si="2"/>
        <v>1.1904761904761904E-2</v>
      </c>
      <c r="BH32" s="72" t="s">
        <v>428</v>
      </c>
      <c r="BI32" s="50">
        <f>集計・資料②!CL44</f>
        <v>63</v>
      </c>
      <c r="BJ32" s="50">
        <f>集計・資料②!CM44</f>
        <v>20</v>
      </c>
      <c r="BK32" s="50">
        <f>集計・資料②!CN44</f>
        <v>1</v>
      </c>
      <c r="BL32" s="78">
        <f t="shared" si="3"/>
        <v>84</v>
      </c>
    </row>
    <row r="33" spans="1:64">
      <c r="A33" s="437"/>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438"/>
      <c r="AC33" s="579" t="s">
        <v>413</v>
      </c>
      <c r="AD33" s="775">
        <f>BD32</f>
        <v>0.75</v>
      </c>
      <c r="AE33" s="698">
        <f>BE32</f>
        <v>0.23809523809523808</v>
      </c>
      <c r="AF33" s="698">
        <f>BF32</f>
        <v>1.1904761904761904E-2</v>
      </c>
      <c r="AH33" s="579" t="s">
        <v>413</v>
      </c>
      <c r="AI33" s="719">
        <f>BI32</f>
        <v>63</v>
      </c>
      <c r="AJ33" s="719">
        <f>BJ32</f>
        <v>20</v>
      </c>
      <c r="AK33" s="719">
        <f>BK32</f>
        <v>1</v>
      </c>
      <c r="AL33" s="719">
        <f>BL32</f>
        <v>84</v>
      </c>
      <c r="BC33" s="72" t="s">
        <v>429</v>
      </c>
      <c r="BD33" s="98">
        <f t="shared" si="2"/>
        <v>0.63376623376623376</v>
      </c>
      <c r="BE33" s="74">
        <f t="shared" si="2"/>
        <v>0.29350649350649349</v>
      </c>
      <c r="BF33" s="75">
        <f t="shared" si="2"/>
        <v>7.2727272727272724E-2</v>
      </c>
      <c r="BH33" s="72" t="s">
        <v>429</v>
      </c>
      <c r="BI33" s="50">
        <f>集計・資料②!CL46</f>
        <v>244</v>
      </c>
      <c r="BJ33" s="50">
        <f>集計・資料②!CM46</f>
        <v>113</v>
      </c>
      <c r="BK33" s="50">
        <f>集計・資料②!CN46</f>
        <v>28</v>
      </c>
      <c r="BL33" s="78">
        <f t="shared" si="3"/>
        <v>385</v>
      </c>
    </row>
    <row r="34" spans="1:64">
      <c r="A34" s="437"/>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438"/>
      <c r="AC34" s="579" t="s">
        <v>414</v>
      </c>
      <c r="AD34" s="779">
        <f>BD31</f>
        <v>0.88888888888888884</v>
      </c>
      <c r="AE34" s="698">
        <f>BE31</f>
        <v>0.1111111111111111</v>
      </c>
      <c r="AF34" s="698">
        <f>BF31</f>
        <v>0</v>
      </c>
      <c r="AH34" s="579" t="s">
        <v>414</v>
      </c>
      <c r="AI34" s="719">
        <f>BI31</f>
        <v>24</v>
      </c>
      <c r="AJ34" s="719">
        <f>BJ31</f>
        <v>3</v>
      </c>
      <c r="AK34" s="719">
        <f>BK31</f>
        <v>0</v>
      </c>
      <c r="AL34" s="719">
        <f>BL31</f>
        <v>27</v>
      </c>
      <c r="BC34" s="72" t="s">
        <v>430</v>
      </c>
      <c r="BD34" s="98">
        <f t="shared" si="2"/>
        <v>0.58040201005025127</v>
      </c>
      <c r="BE34" s="74">
        <f t="shared" si="2"/>
        <v>0.33668341708542715</v>
      </c>
      <c r="BF34" s="75">
        <f t="shared" si="2"/>
        <v>8.2914572864321606E-2</v>
      </c>
      <c r="BH34" s="72" t="s">
        <v>430</v>
      </c>
      <c r="BI34" s="50">
        <f>集計・資料②!CL48</f>
        <v>231</v>
      </c>
      <c r="BJ34" s="50">
        <f>集計・資料②!CM48</f>
        <v>134</v>
      </c>
      <c r="BK34" s="50">
        <f>集計・資料②!CN48</f>
        <v>33</v>
      </c>
      <c r="BL34" s="78">
        <f t="shared" si="3"/>
        <v>398</v>
      </c>
    </row>
    <row r="35" spans="1:64" ht="10.199999999999999" thickBot="1">
      <c r="A35" s="437"/>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438"/>
      <c r="AC35" s="579" t="s">
        <v>415</v>
      </c>
      <c r="AD35" s="707">
        <f>BD30</f>
        <v>0.75</v>
      </c>
      <c r="AE35" s="698">
        <f>BE30</f>
        <v>0.25</v>
      </c>
      <c r="AF35" s="698">
        <f>BF30</f>
        <v>0</v>
      </c>
      <c r="AH35" s="579" t="s">
        <v>415</v>
      </c>
      <c r="AI35" s="719">
        <f>BI30</f>
        <v>12</v>
      </c>
      <c r="AJ35" s="719">
        <f>BJ30</f>
        <v>4</v>
      </c>
      <c r="AK35" s="719">
        <f>BK30</f>
        <v>0</v>
      </c>
      <c r="AL35" s="719">
        <f>BL30</f>
        <v>16</v>
      </c>
      <c r="BC35" s="79" t="s">
        <v>431</v>
      </c>
      <c r="BD35" s="57">
        <f t="shared" si="2"/>
        <v>0.50239234449760761</v>
      </c>
      <c r="BE35" s="58">
        <f t="shared" si="2"/>
        <v>0.34449760765550241</v>
      </c>
      <c r="BF35" s="59">
        <f t="shared" si="2"/>
        <v>0.15311004784688995</v>
      </c>
      <c r="BH35" s="81" t="s">
        <v>431</v>
      </c>
      <c r="BI35" s="60">
        <f>集計・資料②!CL50</f>
        <v>105</v>
      </c>
      <c r="BJ35" s="60">
        <f>集計・資料②!CM50</f>
        <v>72</v>
      </c>
      <c r="BK35" s="60">
        <f>集計・資料②!CN50</f>
        <v>32</v>
      </c>
      <c r="BL35" s="83">
        <f t="shared" si="3"/>
        <v>209</v>
      </c>
    </row>
    <row r="36" spans="1:64" ht="10.199999999999999" thickBot="1">
      <c r="A36" s="437"/>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438"/>
      <c r="AH36" s="577" t="s">
        <v>554</v>
      </c>
      <c r="AI36" s="706">
        <f>SUM(AI30:AI35)</f>
        <v>679</v>
      </c>
      <c r="AJ36" s="706">
        <f>SUM(AJ30:AJ35)</f>
        <v>346</v>
      </c>
      <c r="AK36" s="706">
        <f>SUM(AK30:AK35)</f>
        <v>94</v>
      </c>
      <c r="AL36" s="706">
        <f>SUM(AL30:AL35)</f>
        <v>1119</v>
      </c>
      <c r="AM36" s="802"/>
      <c r="BH36" s="39" t="s">
        <v>554</v>
      </c>
      <c r="BI36" s="103">
        <f>SUM(BI30:BI35)</f>
        <v>679</v>
      </c>
      <c r="BJ36" s="103">
        <f t="shared" ref="BJ36:BK36" si="4">SUM(BJ30:BJ35)</f>
        <v>346</v>
      </c>
      <c r="BK36" s="103">
        <f t="shared" si="4"/>
        <v>94</v>
      </c>
      <c r="BL36" s="140">
        <f>+SUM(BL30:BL35)</f>
        <v>1119</v>
      </c>
    </row>
    <row r="37" spans="1:64">
      <c r="A37" s="437"/>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438"/>
      <c r="AM37" s="803"/>
    </row>
    <row r="38" spans="1:64">
      <c r="A38" s="437"/>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438"/>
      <c r="AM38" s="802"/>
    </row>
    <row r="39" spans="1:64">
      <c r="A39" s="437"/>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438"/>
      <c r="AI39" s="88"/>
      <c r="AJ39" s="88"/>
      <c r="AK39" s="88"/>
      <c r="AM39" s="803"/>
      <c r="BI39" s="88"/>
      <c r="BJ39" s="88"/>
      <c r="BK39" s="88"/>
    </row>
    <row r="40" spans="1:64">
      <c r="A40" s="437"/>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438"/>
      <c r="AI40" s="89"/>
      <c r="AJ40" s="89"/>
      <c r="AK40" s="89"/>
      <c r="AM40" s="802"/>
      <c r="BI40" s="89"/>
      <c r="BJ40" s="89"/>
      <c r="BK40" s="89"/>
    </row>
    <row r="41" spans="1:64">
      <c r="A41" s="437"/>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438"/>
      <c r="AM41" s="803"/>
    </row>
    <row r="42" spans="1:64">
      <c r="A42" s="437"/>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438"/>
      <c r="AM42" s="802"/>
    </row>
    <row r="43" spans="1:64">
      <c r="A43" s="437"/>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438"/>
      <c r="AM43" s="803"/>
    </row>
    <row r="44" spans="1:64">
      <c r="A44" s="437"/>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438"/>
      <c r="AM44" s="802"/>
    </row>
    <row r="45" spans="1:64">
      <c r="A45" s="437"/>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438"/>
      <c r="AM45" s="803"/>
    </row>
    <row r="46" spans="1:64">
      <c r="A46" s="437"/>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438"/>
      <c r="AM46" s="802"/>
    </row>
    <row r="47" spans="1:64">
      <c r="A47" s="437"/>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438"/>
      <c r="AM47" s="803"/>
    </row>
    <row r="48" spans="1:64">
      <c r="A48" s="437"/>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438"/>
      <c r="AM48" s="802"/>
    </row>
    <row r="49" spans="1:40">
      <c r="A49" s="437"/>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438"/>
      <c r="AM49" s="803"/>
    </row>
    <row r="50" spans="1:40">
      <c r="A50" s="437"/>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438"/>
      <c r="AM50" s="802"/>
      <c r="AN50" s="802"/>
    </row>
    <row r="51" spans="1:40">
      <c r="A51" s="437"/>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438"/>
      <c r="AM51" s="803"/>
      <c r="AN51" s="802"/>
    </row>
    <row r="52" spans="1:40">
      <c r="A52" s="437"/>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438"/>
      <c r="AM52" s="802"/>
      <c r="AN52" s="802"/>
    </row>
    <row r="53" spans="1:40">
      <c r="A53" s="437"/>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438"/>
      <c r="AM53" s="803"/>
      <c r="AN53" s="802"/>
    </row>
    <row r="54" spans="1:40">
      <c r="A54" s="437"/>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438"/>
      <c r="AM54" s="802"/>
      <c r="AN54" s="802"/>
    </row>
    <row r="55" spans="1:40">
      <c r="A55" s="437"/>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438"/>
    </row>
    <row r="56" spans="1:40">
      <c r="A56" s="437"/>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438"/>
    </row>
    <row r="57" spans="1:40">
      <c r="A57" s="437"/>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438"/>
    </row>
    <row r="58" spans="1:40">
      <c r="A58" s="437"/>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438"/>
    </row>
    <row r="59" spans="1:40">
      <c r="A59" s="437"/>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438"/>
    </row>
    <row r="60" spans="1:40">
      <c r="A60" s="439"/>
      <c r="B60" s="440"/>
      <c r="C60" s="440"/>
      <c r="D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1"/>
    </row>
  </sheetData>
  <mergeCells count="10">
    <mergeCell ref="BH26:BL27"/>
    <mergeCell ref="BC26:BF27"/>
    <mergeCell ref="A1:B1"/>
    <mergeCell ref="V1:AA1"/>
    <mergeCell ref="B3:L16"/>
    <mergeCell ref="AC26:AF27"/>
    <mergeCell ref="AH26:AL27"/>
    <mergeCell ref="AC8:AF8"/>
    <mergeCell ref="AH8:AL8"/>
    <mergeCell ref="AN15:AY27"/>
  </mergeCells>
  <phoneticPr fontId="10"/>
  <conditionalFormatting sqref="AD11:AD22">
    <cfRule type="top10" dxfId="6" priority="1" rank="2"/>
  </conditionalFormatting>
  <pageMargins left="0.75" right="0.75" top="1" bottom="1" header="0.51200000000000001" footer="0.51200000000000001"/>
  <pageSetup paperSize="9" scale="97" orientation="portrait" r:id="rId1"/>
  <headerFooter alignWithMargins="0"/>
  <colBreaks count="2" manualBreakCount="2">
    <brk id="27" max="1048575"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業種リスト!$A$2:$A$14</xm:f>
          </x14:formula1>
          <xm:sqref>AP6:AR7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C000"/>
  </sheetPr>
  <dimension ref="A1:BM60"/>
  <sheetViews>
    <sheetView showGridLines="0" view="pageBreakPreview" zoomScaleNormal="100" zoomScaleSheetLayoutView="100" workbookViewId="0">
      <selection activeCell="AC1" sqref="AC1"/>
    </sheetView>
  </sheetViews>
  <sheetFormatPr defaultColWidth="10.33203125" defaultRowHeight="9.6"/>
  <cols>
    <col min="1" max="27" width="3.5546875" style="28" customWidth="1"/>
    <col min="28" max="28" width="1.6640625" style="28" customWidth="1"/>
    <col min="29" max="29" width="14.88671875" style="28" customWidth="1"/>
    <col min="30" max="32" width="8.109375" style="28" customWidth="1"/>
    <col min="33" max="33" width="1.6640625" style="28" customWidth="1"/>
    <col min="34" max="34" width="14.88671875" style="28" customWidth="1"/>
    <col min="35" max="38" width="8.109375" style="28" customWidth="1"/>
    <col min="39" max="39" width="15.88671875" style="338" bestFit="1" customWidth="1"/>
    <col min="40" max="40" width="7.109375" style="338" bestFit="1" customWidth="1"/>
    <col min="41" max="41" width="5.44140625" style="338" bestFit="1" customWidth="1"/>
    <col min="42" max="43" width="7.109375" style="338" bestFit="1" customWidth="1"/>
    <col min="44" max="44" width="8.33203125" style="338" bestFit="1" customWidth="1"/>
    <col min="45" max="45" width="5.44140625" style="338" bestFit="1" customWidth="1"/>
    <col min="46" max="53" width="5.44140625" style="338" customWidth="1"/>
    <col min="54" max="54" width="1.6640625" style="28" customWidth="1"/>
    <col min="55" max="55" width="14.88671875" style="28" customWidth="1"/>
    <col min="56" max="58" width="7.44140625" style="28" customWidth="1"/>
    <col min="59" max="59" width="1.6640625" style="28" customWidth="1"/>
    <col min="60" max="60" width="14.88671875" style="28" customWidth="1"/>
    <col min="61" max="61" width="7.109375" style="28" bestFit="1" customWidth="1"/>
    <col min="62" max="62" width="7.5546875" style="28" customWidth="1"/>
    <col min="63" max="64" width="6.88671875" style="28" bestFit="1" customWidth="1"/>
    <col min="65" max="16384" width="10.33203125" style="28"/>
  </cols>
  <sheetData>
    <row r="1" spans="1:64" ht="21" customHeight="1" thickBot="1">
      <c r="A1" s="944">
        <v>52</v>
      </c>
      <c r="B1" s="944"/>
      <c r="C1" s="497" t="s">
        <v>114</v>
      </c>
      <c r="D1" s="497"/>
      <c r="E1" s="497"/>
      <c r="F1" s="497"/>
      <c r="G1" s="497"/>
      <c r="H1" s="497"/>
      <c r="I1" s="497"/>
      <c r="J1" s="497"/>
      <c r="K1" s="497"/>
      <c r="L1" s="497"/>
      <c r="M1" s="497"/>
      <c r="N1" s="497"/>
      <c r="O1" s="497"/>
      <c r="P1" s="497"/>
      <c r="Q1" s="497"/>
      <c r="R1" s="497"/>
      <c r="S1" s="497"/>
      <c r="T1" s="497"/>
      <c r="U1" s="497"/>
      <c r="V1" s="945" t="s">
        <v>870</v>
      </c>
      <c r="W1" s="946"/>
      <c r="X1" s="946"/>
      <c r="Y1" s="946"/>
      <c r="Z1" s="946"/>
      <c r="AA1" s="946"/>
      <c r="AC1" s="530" t="s">
        <v>968</v>
      </c>
      <c r="BC1" s="530" t="s">
        <v>115</v>
      </c>
    </row>
    <row r="3" spans="1:64">
      <c r="B3" s="947" t="s">
        <v>934</v>
      </c>
      <c r="C3" s="948"/>
      <c r="D3" s="948"/>
      <c r="E3" s="948"/>
      <c r="F3" s="948"/>
      <c r="G3" s="948"/>
      <c r="H3" s="948"/>
      <c r="I3" s="948"/>
      <c r="J3" s="948"/>
      <c r="K3" s="948"/>
      <c r="L3" s="948"/>
      <c r="N3" s="434"/>
      <c r="O3" s="435"/>
      <c r="P3" s="435"/>
      <c r="Q3" s="435"/>
      <c r="R3" s="435"/>
      <c r="S3" s="435"/>
      <c r="T3" s="435"/>
      <c r="U3" s="435"/>
      <c r="V3" s="435"/>
      <c r="W3" s="435"/>
      <c r="X3" s="435"/>
      <c r="Y3" s="435"/>
      <c r="Z3" s="435"/>
      <c r="AA3" s="436"/>
      <c r="AC3" s="28" t="s">
        <v>313</v>
      </c>
      <c r="AH3" s="28" t="s">
        <v>87</v>
      </c>
      <c r="AN3" s="338" t="s">
        <v>670</v>
      </c>
      <c r="BC3" s="28" t="s">
        <v>313</v>
      </c>
      <c r="BH3" s="28" t="s">
        <v>87</v>
      </c>
    </row>
    <row r="4" spans="1:64" ht="10.199999999999999" thickBot="1">
      <c r="B4" s="948"/>
      <c r="C4" s="948"/>
      <c r="D4" s="948"/>
      <c r="E4" s="948"/>
      <c r="F4" s="948"/>
      <c r="G4" s="948"/>
      <c r="H4" s="948"/>
      <c r="I4" s="948"/>
      <c r="J4" s="948"/>
      <c r="K4" s="948"/>
      <c r="L4" s="948"/>
      <c r="N4" s="437"/>
      <c r="O4" s="89"/>
      <c r="P4" s="89"/>
      <c r="Q4" s="89"/>
      <c r="R4" s="89"/>
      <c r="S4" s="89"/>
      <c r="T4" s="89"/>
      <c r="U4" s="89"/>
      <c r="V4" s="89"/>
      <c r="W4" s="89"/>
      <c r="X4" s="89"/>
      <c r="Y4" s="89"/>
      <c r="Z4" s="89"/>
      <c r="AA4" s="438"/>
      <c r="AN4" s="338" t="str">
        <f>CONCATENATE("性別役割分担の慣行改善について、「努めている」と回答した事業所が全体で",TEXT(AD6,"0.0％"),"となった。")</f>
        <v>性別役割分担の慣行改善について、「努めている」と回答した事業所が全体で71.8%となった。</v>
      </c>
    </row>
    <row r="5" spans="1:64" ht="10.199999999999999" thickBot="1">
      <c r="B5" s="948"/>
      <c r="C5" s="948"/>
      <c r="D5" s="948"/>
      <c r="E5" s="948"/>
      <c r="F5" s="948"/>
      <c r="G5" s="948"/>
      <c r="H5" s="948"/>
      <c r="I5" s="948"/>
      <c r="J5" s="948"/>
      <c r="K5" s="948"/>
      <c r="L5" s="948"/>
      <c r="N5" s="437"/>
      <c r="O5" s="89"/>
      <c r="P5" s="89"/>
      <c r="Q5" s="89"/>
      <c r="R5" s="89"/>
      <c r="S5" s="89"/>
      <c r="T5" s="89"/>
      <c r="U5" s="89"/>
      <c r="V5" s="89"/>
      <c r="W5" s="89"/>
      <c r="X5" s="89"/>
      <c r="Y5" s="89"/>
      <c r="Z5" s="89"/>
      <c r="AA5" s="438"/>
      <c r="AC5" s="580"/>
      <c r="AD5" s="578" t="s">
        <v>315</v>
      </c>
      <c r="AE5" s="578" t="s">
        <v>316</v>
      </c>
      <c r="AF5" s="577" t="s">
        <v>397</v>
      </c>
      <c r="AH5" s="580"/>
      <c r="AI5" s="578" t="s">
        <v>315</v>
      </c>
      <c r="AJ5" s="578" t="s">
        <v>316</v>
      </c>
      <c r="AK5" s="577" t="s">
        <v>397</v>
      </c>
      <c r="AL5" s="577" t="s">
        <v>556</v>
      </c>
      <c r="AN5" s="338" t="s">
        <v>671</v>
      </c>
      <c r="AP5" s="799" t="s">
        <v>672</v>
      </c>
      <c r="AQ5" s="799" t="s">
        <v>673</v>
      </c>
      <c r="AR5" s="799" t="s">
        <v>674</v>
      </c>
      <c r="AS5" s="338" t="s">
        <v>675</v>
      </c>
      <c r="BC5" s="136"/>
      <c r="BD5" s="158" t="s">
        <v>315</v>
      </c>
      <c r="BE5" s="159" t="s">
        <v>316</v>
      </c>
      <c r="BF5" s="32" t="s">
        <v>397</v>
      </c>
      <c r="BH5" s="136"/>
      <c r="BI5" s="158" t="s">
        <v>315</v>
      </c>
      <c r="BJ5" s="159" t="s">
        <v>316</v>
      </c>
      <c r="BK5" s="45" t="s">
        <v>397</v>
      </c>
      <c r="BL5" s="105" t="s">
        <v>556</v>
      </c>
    </row>
    <row r="6" spans="1:64" ht="10.199999999999999" thickBot="1">
      <c r="B6" s="948"/>
      <c r="C6" s="948"/>
      <c r="D6" s="948"/>
      <c r="E6" s="948"/>
      <c r="F6" s="948"/>
      <c r="G6" s="948"/>
      <c r="H6" s="948"/>
      <c r="I6" s="948"/>
      <c r="J6" s="948"/>
      <c r="K6" s="948"/>
      <c r="L6" s="948"/>
      <c r="N6" s="437"/>
      <c r="O6" s="89"/>
      <c r="P6" s="89"/>
      <c r="Q6" s="89"/>
      <c r="R6" s="89"/>
      <c r="S6" s="89"/>
      <c r="T6" s="89"/>
      <c r="U6" s="89"/>
      <c r="V6" s="89"/>
      <c r="W6" s="89"/>
      <c r="X6" s="89"/>
      <c r="Y6" s="89"/>
      <c r="Z6" s="89"/>
      <c r="AA6" s="438"/>
      <c r="AC6" s="577" t="s">
        <v>556</v>
      </c>
      <c r="AD6" s="779">
        <f>BD6</f>
        <v>0.71849865951742631</v>
      </c>
      <c r="AE6" s="698">
        <f>BE6</f>
        <v>0.19213583556747096</v>
      </c>
      <c r="AF6" s="698">
        <f>BF6</f>
        <v>8.936550491510277E-2</v>
      </c>
      <c r="AH6" s="577" t="s">
        <v>556</v>
      </c>
      <c r="AI6" s="706">
        <f>BI6</f>
        <v>804</v>
      </c>
      <c r="AJ6" s="706">
        <f>BJ6</f>
        <v>215</v>
      </c>
      <c r="AK6" s="706">
        <f>BK6</f>
        <v>100</v>
      </c>
      <c r="AL6" s="706">
        <f>BL6</f>
        <v>1119</v>
      </c>
      <c r="AN6" s="338" t="s">
        <v>734</v>
      </c>
      <c r="AP6" s="799" t="s">
        <v>695</v>
      </c>
      <c r="AQ6" s="799" t="s">
        <v>677</v>
      </c>
      <c r="AR6" s="799" t="s">
        <v>690</v>
      </c>
      <c r="AS6" s="338" t="s">
        <v>746</v>
      </c>
      <c r="BC6" s="33" t="s">
        <v>556</v>
      </c>
      <c r="BD6" s="132">
        <f>+BI6/$BL6</f>
        <v>0.71849865951742631</v>
      </c>
      <c r="BE6" s="133">
        <f>+BJ6/$BL6</f>
        <v>0.19213583556747096</v>
      </c>
      <c r="BF6" s="135">
        <f>+BK6/$BL6</f>
        <v>8.936550491510277E-2</v>
      </c>
      <c r="BH6" s="33" t="s">
        <v>556</v>
      </c>
      <c r="BI6" s="40">
        <f>+集計・資料②!CP32</f>
        <v>804</v>
      </c>
      <c r="BJ6" s="40">
        <f>+集計・資料②!CQ32</f>
        <v>215</v>
      </c>
      <c r="BK6" s="40">
        <f>+集計・資料②!CR32</f>
        <v>100</v>
      </c>
      <c r="BL6" s="242">
        <f>+SUM(BI6:BK6)</f>
        <v>1119</v>
      </c>
    </row>
    <row r="7" spans="1:64">
      <c r="B7" s="948"/>
      <c r="C7" s="948"/>
      <c r="D7" s="948"/>
      <c r="E7" s="948"/>
      <c r="F7" s="948"/>
      <c r="G7" s="948"/>
      <c r="H7" s="948"/>
      <c r="I7" s="948"/>
      <c r="J7" s="948"/>
      <c r="K7" s="948"/>
      <c r="L7" s="948"/>
      <c r="N7" s="437"/>
      <c r="O7" s="89"/>
      <c r="P7" s="89"/>
      <c r="Q7" s="89"/>
      <c r="R7" s="89"/>
      <c r="S7" s="89"/>
      <c r="T7" s="89"/>
      <c r="U7" s="89"/>
      <c r="V7" s="89"/>
      <c r="W7" s="89"/>
      <c r="X7" s="89"/>
      <c r="Y7" s="89"/>
      <c r="Z7" s="89"/>
      <c r="AA7" s="438"/>
      <c r="AK7" s="89"/>
      <c r="AL7" s="89"/>
      <c r="AP7" s="799"/>
      <c r="AQ7" s="799"/>
      <c r="AR7" s="799"/>
      <c r="BK7" s="527"/>
      <c r="BL7" s="527"/>
    </row>
    <row r="8" spans="1:64" ht="22.5" customHeight="1">
      <c r="B8" s="948"/>
      <c r="C8" s="948"/>
      <c r="D8" s="948"/>
      <c r="E8" s="948"/>
      <c r="F8" s="948"/>
      <c r="G8" s="948"/>
      <c r="H8" s="948"/>
      <c r="I8" s="948"/>
      <c r="J8" s="948"/>
      <c r="K8" s="948"/>
      <c r="L8" s="948"/>
      <c r="N8" s="437"/>
      <c r="O8" s="89"/>
      <c r="P8" s="89"/>
      <c r="Q8" s="89"/>
      <c r="R8" s="89"/>
      <c r="S8" s="89"/>
      <c r="T8" s="89"/>
      <c r="U8" s="89"/>
      <c r="V8" s="89"/>
      <c r="W8" s="89"/>
      <c r="X8" s="89"/>
      <c r="Y8" s="89"/>
      <c r="Z8" s="89"/>
      <c r="AA8" s="438"/>
      <c r="AC8" s="1022" t="s">
        <v>619</v>
      </c>
      <c r="AD8" s="1022"/>
      <c r="AE8" s="1022"/>
      <c r="AF8" s="1022"/>
      <c r="AH8" s="1022" t="s">
        <v>620</v>
      </c>
      <c r="AI8" s="1022"/>
      <c r="AJ8" s="1022"/>
      <c r="AK8" s="1022"/>
      <c r="AL8" s="1022"/>
      <c r="AN8" s="338" t="str">
        <f>CONCATENATE(AN6,AP6,AQ6,AR6,AS6,AN7,AP7,AQ7,AR7,AS7)</f>
        <v>業種別では、「教育・学習支援業」「情報通信業」「金融･保険業」で改善に努めている割合が高い。</v>
      </c>
      <c r="BC8" s="28" t="s">
        <v>313</v>
      </c>
      <c r="BH8" s="28" t="s">
        <v>87</v>
      </c>
      <c r="BK8" s="89"/>
      <c r="BL8" s="89"/>
    </row>
    <row r="9" spans="1:64" ht="10.199999999999999" thickBot="1">
      <c r="B9" s="948"/>
      <c r="C9" s="948"/>
      <c r="D9" s="948"/>
      <c r="E9" s="948"/>
      <c r="F9" s="948"/>
      <c r="G9" s="948"/>
      <c r="H9" s="948"/>
      <c r="I9" s="948"/>
      <c r="J9" s="948"/>
      <c r="K9" s="948"/>
      <c r="L9" s="948"/>
      <c r="N9" s="437"/>
      <c r="O9" s="89"/>
      <c r="P9" s="89"/>
      <c r="Q9" s="89"/>
      <c r="R9" s="89"/>
      <c r="S9" s="89"/>
      <c r="T9" s="89"/>
      <c r="U9" s="89"/>
      <c r="V9" s="89"/>
      <c r="W9" s="89"/>
      <c r="X9" s="89"/>
      <c r="Y9" s="89"/>
      <c r="Z9" s="89"/>
      <c r="AA9" s="438"/>
      <c r="AK9" s="89"/>
      <c r="AL9" s="89"/>
      <c r="AN9" s="338" t="s">
        <v>678</v>
      </c>
      <c r="BK9" s="528"/>
      <c r="BL9" s="528"/>
    </row>
    <row r="10" spans="1:64" ht="10.199999999999999" thickBot="1">
      <c r="B10" s="948"/>
      <c r="C10" s="948"/>
      <c r="D10" s="948"/>
      <c r="E10" s="948"/>
      <c r="F10" s="948"/>
      <c r="G10" s="948"/>
      <c r="H10" s="948"/>
      <c r="I10" s="948"/>
      <c r="J10" s="948"/>
      <c r="K10" s="948"/>
      <c r="L10" s="948"/>
      <c r="N10" s="437"/>
      <c r="O10" s="89"/>
      <c r="P10" s="89"/>
      <c r="Q10" s="89"/>
      <c r="R10" s="89"/>
      <c r="S10" s="89"/>
      <c r="T10" s="89"/>
      <c r="U10" s="89"/>
      <c r="V10" s="89"/>
      <c r="W10" s="89"/>
      <c r="X10" s="89"/>
      <c r="Y10" s="89"/>
      <c r="Z10" s="89"/>
      <c r="AA10" s="438"/>
      <c r="AC10" s="577" t="s">
        <v>548</v>
      </c>
      <c r="AD10" s="578" t="s">
        <v>315</v>
      </c>
      <c r="AE10" s="578" t="s">
        <v>316</v>
      </c>
      <c r="AF10" s="577" t="s">
        <v>397</v>
      </c>
      <c r="AH10" s="577" t="s">
        <v>548</v>
      </c>
      <c r="AI10" s="578" t="s">
        <v>315</v>
      </c>
      <c r="AJ10" s="578" t="s">
        <v>316</v>
      </c>
      <c r="AK10" s="577" t="s">
        <v>397</v>
      </c>
      <c r="AL10" s="577" t="s">
        <v>556</v>
      </c>
      <c r="AN10" s="338" t="s">
        <v>847</v>
      </c>
      <c r="BC10" s="33" t="s">
        <v>548</v>
      </c>
      <c r="BD10" s="158" t="s">
        <v>315</v>
      </c>
      <c r="BE10" s="159" t="s">
        <v>316</v>
      </c>
      <c r="BF10" s="105" t="s">
        <v>397</v>
      </c>
      <c r="BH10" s="33" t="s">
        <v>548</v>
      </c>
      <c r="BI10" s="158" t="s">
        <v>315</v>
      </c>
      <c r="BJ10" s="159" t="s">
        <v>316</v>
      </c>
      <c r="BK10" s="106" t="s">
        <v>397</v>
      </c>
      <c r="BL10" s="105" t="s">
        <v>556</v>
      </c>
    </row>
    <row r="11" spans="1:64">
      <c r="B11" s="948"/>
      <c r="C11" s="948"/>
      <c r="D11" s="948"/>
      <c r="E11" s="948"/>
      <c r="F11" s="948"/>
      <c r="G11" s="948"/>
      <c r="H11" s="948"/>
      <c r="I11" s="948"/>
      <c r="J11" s="948"/>
      <c r="K11" s="948"/>
      <c r="L11" s="948"/>
      <c r="N11" s="437"/>
      <c r="O11" s="89"/>
      <c r="P11" s="89"/>
      <c r="Q11" s="89"/>
      <c r="R11" s="89"/>
      <c r="S11" s="89"/>
      <c r="T11" s="89"/>
      <c r="U11" s="89"/>
      <c r="V11" s="89"/>
      <c r="W11" s="89"/>
      <c r="X11" s="89"/>
      <c r="Y11" s="89"/>
      <c r="Z11" s="89"/>
      <c r="AA11" s="438"/>
      <c r="AC11" s="575" t="s">
        <v>398</v>
      </c>
      <c r="AD11" s="707">
        <f>BD23</f>
        <v>0.63594470046082952</v>
      </c>
      <c r="AE11" s="698">
        <f>BE23</f>
        <v>0.25345622119815669</v>
      </c>
      <c r="AF11" s="698">
        <f>BF23</f>
        <v>0.11059907834101383</v>
      </c>
      <c r="AH11" s="575" t="s">
        <v>398</v>
      </c>
      <c r="AI11" s="719">
        <f>BI23</f>
        <v>138</v>
      </c>
      <c r="AJ11" s="719">
        <f>BJ23</f>
        <v>55</v>
      </c>
      <c r="AK11" s="719">
        <f>BK23</f>
        <v>24</v>
      </c>
      <c r="AL11" s="719">
        <f>BL23</f>
        <v>217</v>
      </c>
      <c r="BC11" s="46" t="s">
        <v>555</v>
      </c>
      <c r="BD11" s="92" t="e">
        <f>+BI11/$BL11</f>
        <v>#DIV/0!</v>
      </c>
      <c r="BE11" s="48" t="e">
        <f>+BJ11/$BL11</f>
        <v>#DIV/0!</v>
      </c>
      <c r="BF11" s="93" t="e">
        <f>+BK11/$BL11</f>
        <v>#DIV/0!</v>
      </c>
      <c r="BH11" s="149" t="s">
        <v>555</v>
      </c>
      <c r="BI11" s="513">
        <f>+集計・資料②!CP6</f>
        <v>0</v>
      </c>
      <c r="BJ11" s="240">
        <f>+集計・資料②!CQ6</f>
        <v>0</v>
      </c>
      <c r="BK11" s="521">
        <f>+集計・資料②!CR6</f>
        <v>0</v>
      </c>
      <c r="BL11" s="512">
        <f>+SUM(BI11:BK11)</f>
        <v>0</v>
      </c>
    </row>
    <row r="12" spans="1:64">
      <c r="B12" s="948"/>
      <c r="C12" s="948"/>
      <c r="D12" s="948"/>
      <c r="E12" s="948"/>
      <c r="F12" s="948"/>
      <c r="G12" s="948"/>
      <c r="H12" s="948"/>
      <c r="I12" s="948"/>
      <c r="J12" s="948"/>
      <c r="K12" s="948"/>
      <c r="L12" s="948"/>
      <c r="N12" s="437"/>
      <c r="O12" s="89"/>
      <c r="P12" s="89"/>
      <c r="Q12" s="89"/>
      <c r="R12" s="89"/>
      <c r="S12" s="89"/>
      <c r="T12" s="89"/>
      <c r="U12" s="89"/>
      <c r="V12" s="89"/>
      <c r="W12" s="89"/>
      <c r="X12" s="89"/>
      <c r="Y12" s="89"/>
      <c r="Z12" s="89"/>
      <c r="AA12" s="438"/>
      <c r="AC12" s="700" t="s">
        <v>399</v>
      </c>
      <c r="AD12" s="707">
        <f>BD22</f>
        <v>0.75641025641025639</v>
      </c>
      <c r="AE12" s="698">
        <f>BE22</f>
        <v>0.16666666666666666</v>
      </c>
      <c r="AF12" s="698">
        <f>BF22</f>
        <v>7.6923076923076927E-2</v>
      </c>
      <c r="AH12" s="700" t="s">
        <v>399</v>
      </c>
      <c r="AI12" s="719">
        <f>BI22</f>
        <v>118</v>
      </c>
      <c r="AJ12" s="719">
        <f>BJ22</f>
        <v>26</v>
      </c>
      <c r="AK12" s="719">
        <f>BK22</f>
        <v>12</v>
      </c>
      <c r="AL12" s="719">
        <f>BL22</f>
        <v>156</v>
      </c>
      <c r="BC12" s="8" t="s">
        <v>542</v>
      </c>
      <c r="BD12" s="98">
        <f>+BI12/$BL12</f>
        <v>0.74820143884892087</v>
      </c>
      <c r="BE12" s="74">
        <f t="shared" ref="BD12:BF23" si="0">+BJ12/$BL12</f>
        <v>0.17266187050359713</v>
      </c>
      <c r="BF12" s="75">
        <f t="shared" si="0"/>
        <v>7.9136690647482008E-2</v>
      </c>
      <c r="BH12" s="19" t="s">
        <v>542</v>
      </c>
      <c r="BI12" s="514">
        <f>+集計・資料②!CP8</f>
        <v>104</v>
      </c>
      <c r="BJ12" s="519">
        <f>+集計・資料②!CQ8</f>
        <v>24</v>
      </c>
      <c r="BK12" s="522">
        <f>+集計・資料②!CR8</f>
        <v>11</v>
      </c>
      <c r="BL12" s="78">
        <f>+SUM(BI12:BK12)</f>
        <v>139</v>
      </c>
    </row>
    <row r="13" spans="1:64">
      <c r="B13" s="948"/>
      <c r="C13" s="948"/>
      <c r="D13" s="948"/>
      <c r="E13" s="948"/>
      <c r="F13" s="948"/>
      <c r="G13" s="948"/>
      <c r="H13" s="948"/>
      <c r="I13" s="948"/>
      <c r="J13" s="948"/>
      <c r="K13" s="948"/>
      <c r="L13" s="948"/>
      <c r="N13" s="437"/>
      <c r="O13" s="89"/>
      <c r="P13" s="89"/>
      <c r="Q13" s="89"/>
      <c r="R13" s="89"/>
      <c r="S13" s="89"/>
      <c r="T13" s="89"/>
      <c r="U13" s="89"/>
      <c r="V13" s="89"/>
      <c r="W13" s="89"/>
      <c r="X13" s="89"/>
      <c r="Y13" s="89"/>
      <c r="Z13" s="89"/>
      <c r="AA13" s="438"/>
      <c r="AC13" s="575" t="s">
        <v>400</v>
      </c>
      <c r="AD13" s="707">
        <f>BD21</f>
        <v>0.81818181818181823</v>
      </c>
      <c r="AE13" s="698">
        <f>BE21</f>
        <v>0</v>
      </c>
      <c r="AF13" s="698">
        <f>BF21</f>
        <v>0.18181818181818182</v>
      </c>
      <c r="AH13" s="575" t="s">
        <v>400</v>
      </c>
      <c r="AI13" s="719">
        <f>BI21</f>
        <v>9</v>
      </c>
      <c r="AJ13" s="719">
        <f>BJ21</f>
        <v>0</v>
      </c>
      <c r="AK13" s="719">
        <f>BK21</f>
        <v>2</v>
      </c>
      <c r="AL13" s="719">
        <f>BL21</f>
        <v>11</v>
      </c>
      <c r="BC13" s="8" t="s">
        <v>543</v>
      </c>
      <c r="BD13" s="98">
        <f t="shared" si="0"/>
        <v>0.69117647058823528</v>
      </c>
      <c r="BE13" s="74">
        <f t="shared" si="0"/>
        <v>0.17647058823529413</v>
      </c>
      <c r="BF13" s="75">
        <f t="shared" si="0"/>
        <v>0.13235294117647059</v>
      </c>
      <c r="BH13" s="19" t="s">
        <v>543</v>
      </c>
      <c r="BI13" s="515">
        <f>+集計・資料②!CP10</f>
        <v>94</v>
      </c>
      <c r="BJ13" s="238">
        <f>+集計・資料②!CQ10</f>
        <v>24</v>
      </c>
      <c r="BK13" s="523">
        <f>+集計・資料②!CR10</f>
        <v>18</v>
      </c>
      <c r="BL13" s="78">
        <f t="shared" ref="BL13:BL23" si="1">+SUM(BI13:BK13)</f>
        <v>136</v>
      </c>
    </row>
    <row r="14" spans="1:64" ht="12">
      <c r="B14" s="948"/>
      <c r="C14" s="948"/>
      <c r="D14" s="948"/>
      <c r="E14" s="948"/>
      <c r="F14" s="948"/>
      <c r="G14" s="948"/>
      <c r="H14" s="948"/>
      <c r="I14" s="948"/>
      <c r="J14" s="948"/>
      <c r="K14" s="948"/>
      <c r="L14" s="948"/>
      <c r="N14" s="437"/>
      <c r="O14" s="89"/>
      <c r="P14" s="89"/>
      <c r="Q14" s="89"/>
      <c r="R14" s="89"/>
      <c r="S14" s="89"/>
      <c r="T14" s="89"/>
      <c r="U14" s="89"/>
      <c r="V14" s="89"/>
      <c r="W14" s="89"/>
      <c r="X14" s="89"/>
      <c r="Y14" s="89"/>
      <c r="Z14" s="89"/>
      <c r="AA14" s="438"/>
      <c r="AC14" s="700" t="s">
        <v>401</v>
      </c>
      <c r="AD14" s="707">
        <f>BD20</f>
        <v>0.73913043478260865</v>
      </c>
      <c r="AE14" s="698">
        <f>BE20</f>
        <v>0.21739130434782608</v>
      </c>
      <c r="AF14" s="698">
        <f>BF20</f>
        <v>4.3478260869565216E-2</v>
      </c>
      <c r="AH14" s="700" t="s">
        <v>401</v>
      </c>
      <c r="AI14" s="719">
        <f>BI20</f>
        <v>17</v>
      </c>
      <c r="AJ14" s="719">
        <f>BJ20</f>
        <v>5</v>
      </c>
      <c r="AK14" s="719">
        <f>BK20</f>
        <v>1</v>
      </c>
      <c r="AL14" s="719">
        <f>BL20</f>
        <v>23</v>
      </c>
      <c r="AN14" s="800" t="s">
        <v>679</v>
      </c>
      <c r="AO14" s="801"/>
      <c r="AP14" s="801"/>
      <c r="AQ14" s="801"/>
      <c r="AR14" s="801"/>
      <c r="AS14" s="801"/>
      <c r="AT14" s="801"/>
      <c r="AU14" s="801"/>
      <c r="AV14" s="801"/>
      <c r="AW14" s="801"/>
      <c r="AX14" s="801"/>
      <c r="AY14" s="801"/>
      <c r="BC14" s="8" t="s">
        <v>541</v>
      </c>
      <c r="BD14" s="98">
        <f t="shared" si="0"/>
        <v>0.85185185185185186</v>
      </c>
      <c r="BE14" s="74">
        <f t="shared" si="0"/>
        <v>0.1111111111111111</v>
      </c>
      <c r="BF14" s="75">
        <f t="shared" si="0"/>
        <v>3.7037037037037035E-2</v>
      </c>
      <c r="BH14" s="19" t="s">
        <v>541</v>
      </c>
      <c r="BI14" s="515">
        <f>+集計・資料②!CP12</f>
        <v>23</v>
      </c>
      <c r="BJ14" s="238">
        <f>+集計・資料②!CQ12</f>
        <v>3</v>
      </c>
      <c r="BK14" s="523">
        <f>+集計・資料②!CR12</f>
        <v>1</v>
      </c>
      <c r="BL14" s="78">
        <f t="shared" si="1"/>
        <v>27</v>
      </c>
    </row>
    <row r="15" spans="1:64" ht="12.75" customHeight="1">
      <c r="B15" s="948"/>
      <c r="C15" s="948"/>
      <c r="D15" s="948"/>
      <c r="E15" s="948"/>
      <c r="F15" s="948"/>
      <c r="G15" s="948"/>
      <c r="H15" s="948"/>
      <c r="I15" s="948"/>
      <c r="J15" s="948"/>
      <c r="K15" s="948"/>
      <c r="L15" s="948"/>
      <c r="N15" s="437"/>
      <c r="O15" s="89"/>
      <c r="P15" s="89"/>
      <c r="Q15" s="89"/>
      <c r="R15" s="89"/>
      <c r="S15" s="89"/>
      <c r="T15" s="89"/>
      <c r="U15" s="89"/>
      <c r="V15" s="89"/>
      <c r="W15" s="89"/>
      <c r="X15" s="89"/>
      <c r="Y15" s="89"/>
      <c r="Z15" s="89"/>
      <c r="AA15" s="438"/>
      <c r="AC15" s="575" t="s">
        <v>402</v>
      </c>
      <c r="AD15" s="707">
        <f>BD19</f>
        <v>0.72625698324022347</v>
      </c>
      <c r="AE15" s="698">
        <f>BE19</f>
        <v>0.2011173184357542</v>
      </c>
      <c r="AF15" s="698">
        <f>BF19</f>
        <v>7.2625698324022353E-2</v>
      </c>
      <c r="AH15" s="575" t="s">
        <v>402</v>
      </c>
      <c r="AI15" s="719">
        <f>BI19</f>
        <v>130</v>
      </c>
      <c r="AJ15" s="719">
        <f>BJ19</f>
        <v>36</v>
      </c>
      <c r="AK15" s="719">
        <f>BK19</f>
        <v>13</v>
      </c>
      <c r="AL15" s="719">
        <f>BL19</f>
        <v>179</v>
      </c>
      <c r="AN15" s="930" t="str">
        <f>CONCATENATE("　",AN4,CHAR(10),"　",AN8,CHAR(10),"　",AN10)</f>
        <v>　性別役割分担の慣行改善について、「努めている」と回答した事業所が全体で71.8%となった。
　業種別では、「教育・学習支援業」「情報通信業」「金融･保険業」で改善に努めている割合が高い。
　規模別では、「30～100人以上」規模の事業所で改善に努めている割合が高い。</v>
      </c>
      <c r="AO15" s="930"/>
      <c r="AP15" s="930"/>
      <c r="AQ15" s="930"/>
      <c r="AR15" s="930"/>
      <c r="AS15" s="930"/>
      <c r="AT15" s="930"/>
      <c r="AU15" s="930"/>
      <c r="AV15" s="930"/>
      <c r="AW15" s="930"/>
      <c r="AX15" s="930"/>
      <c r="AY15" s="930"/>
      <c r="BC15" s="8" t="s">
        <v>540</v>
      </c>
      <c r="BD15" s="98">
        <f t="shared" si="0"/>
        <v>0.75483870967741939</v>
      </c>
      <c r="BE15" s="74">
        <f t="shared" si="0"/>
        <v>0.18064516129032257</v>
      </c>
      <c r="BF15" s="75">
        <f t="shared" si="0"/>
        <v>6.4516129032258063E-2</v>
      </c>
      <c r="BH15" s="19" t="s">
        <v>540</v>
      </c>
      <c r="BI15" s="515">
        <f>+集計・資料②!CP14</f>
        <v>117</v>
      </c>
      <c r="BJ15" s="238">
        <f>+集計・資料②!CQ14</f>
        <v>28</v>
      </c>
      <c r="BK15" s="523">
        <f>+集計・資料②!CR14</f>
        <v>10</v>
      </c>
      <c r="BL15" s="78">
        <f t="shared" si="1"/>
        <v>155</v>
      </c>
    </row>
    <row r="16" spans="1:64">
      <c r="B16" s="948"/>
      <c r="C16" s="948"/>
      <c r="D16" s="948"/>
      <c r="E16" s="948"/>
      <c r="F16" s="948"/>
      <c r="G16" s="948"/>
      <c r="H16" s="948"/>
      <c r="I16" s="948"/>
      <c r="J16" s="948"/>
      <c r="K16" s="948"/>
      <c r="L16" s="948"/>
      <c r="N16" s="439"/>
      <c r="O16" s="440"/>
      <c r="P16" s="440"/>
      <c r="Q16" s="440"/>
      <c r="R16" s="440"/>
      <c r="S16" s="440"/>
      <c r="T16" s="440"/>
      <c r="U16" s="440"/>
      <c r="V16" s="440"/>
      <c r="W16" s="440"/>
      <c r="X16" s="440"/>
      <c r="Y16" s="440"/>
      <c r="Z16" s="440"/>
      <c r="AA16" s="441"/>
      <c r="AC16" s="700" t="s">
        <v>403</v>
      </c>
      <c r="AD16" s="779">
        <f>BD18</f>
        <v>0.8</v>
      </c>
      <c r="AE16" s="698">
        <f>BE18</f>
        <v>0.1</v>
      </c>
      <c r="AF16" s="698">
        <f>BF18</f>
        <v>0.1</v>
      </c>
      <c r="AH16" s="700" t="s">
        <v>403</v>
      </c>
      <c r="AI16" s="719">
        <f>BI18</f>
        <v>16</v>
      </c>
      <c r="AJ16" s="719">
        <f>BJ18</f>
        <v>2</v>
      </c>
      <c r="AK16" s="719">
        <f>BK18</f>
        <v>2</v>
      </c>
      <c r="AL16" s="719">
        <f>BL18</f>
        <v>20</v>
      </c>
      <c r="AN16" s="930"/>
      <c r="AO16" s="930"/>
      <c r="AP16" s="930"/>
      <c r="AQ16" s="930"/>
      <c r="AR16" s="930"/>
      <c r="AS16" s="930"/>
      <c r="AT16" s="930"/>
      <c r="AU16" s="930"/>
      <c r="AV16" s="930"/>
      <c r="AW16" s="930"/>
      <c r="AX16" s="930"/>
      <c r="AY16" s="930"/>
      <c r="BC16" s="8" t="s">
        <v>539</v>
      </c>
      <c r="BD16" s="98">
        <f t="shared" si="0"/>
        <v>0.73170731707317072</v>
      </c>
      <c r="BE16" s="74">
        <f t="shared" si="0"/>
        <v>0.17073170731707318</v>
      </c>
      <c r="BF16" s="75">
        <f t="shared" si="0"/>
        <v>9.7560975609756101E-2</v>
      </c>
      <c r="BH16" s="19" t="s">
        <v>539</v>
      </c>
      <c r="BI16" s="515">
        <f>+集計・資料②!CP16</f>
        <v>30</v>
      </c>
      <c r="BJ16" s="238">
        <f>+集計・資料②!CQ16</f>
        <v>7</v>
      </c>
      <c r="BK16" s="523">
        <f>+集計・資料②!CR16</f>
        <v>4</v>
      </c>
      <c r="BL16" s="78">
        <f t="shared" si="1"/>
        <v>41</v>
      </c>
    </row>
    <row r="17" spans="1:65" ht="13.5" customHeight="1">
      <c r="O17" s="89"/>
      <c r="P17" s="89"/>
      <c r="Q17" s="89"/>
      <c r="R17" s="89"/>
      <c r="S17" s="89"/>
      <c r="T17" s="89"/>
      <c r="U17" s="89"/>
      <c r="V17" s="89"/>
      <c r="W17" s="89"/>
      <c r="X17" s="89"/>
      <c r="Y17" s="89"/>
      <c r="Z17" s="89"/>
      <c r="AA17" s="89"/>
      <c r="AC17" s="575" t="s">
        <v>404</v>
      </c>
      <c r="AD17" s="707">
        <f>BD17</f>
        <v>0.53333333333333333</v>
      </c>
      <c r="AE17" s="698">
        <f>BE17</f>
        <v>0.33333333333333331</v>
      </c>
      <c r="AF17" s="698">
        <f>BF17</f>
        <v>0.13333333333333333</v>
      </c>
      <c r="AH17" s="575" t="s">
        <v>404</v>
      </c>
      <c r="AI17" s="719">
        <f>BI17</f>
        <v>8</v>
      </c>
      <c r="AJ17" s="719">
        <f>BJ17</f>
        <v>5</v>
      </c>
      <c r="AK17" s="719">
        <f>BK17</f>
        <v>2</v>
      </c>
      <c r="AL17" s="719">
        <f>BL17</f>
        <v>15</v>
      </c>
      <c r="AN17" s="930"/>
      <c r="AO17" s="930"/>
      <c r="AP17" s="930"/>
      <c r="AQ17" s="930"/>
      <c r="AR17" s="930"/>
      <c r="AS17" s="930"/>
      <c r="AT17" s="930"/>
      <c r="AU17" s="930"/>
      <c r="AV17" s="930"/>
      <c r="AW17" s="930"/>
      <c r="AX17" s="930"/>
      <c r="AY17" s="930"/>
      <c r="BC17" s="8" t="s">
        <v>544</v>
      </c>
      <c r="BD17" s="98">
        <f t="shared" si="0"/>
        <v>0.53333333333333333</v>
      </c>
      <c r="BE17" s="74">
        <f t="shared" si="0"/>
        <v>0.33333333333333331</v>
      </c>
      <c r="BF17" s="75">
        <f t="shared" si="0"/>
        <v>0.13333333333333333</v>
      </c>
      <c r="BH17" s="19" t="s">
        <v>544</v>
      </c>
      <c r="BI17" s="516">
        <f>+集計・資料②!CP18</f>
        <v>8</v>
      </c>
      <c r="BJ17" s="520">
        <f>+集計・資料②!CQ18</f>
        <v>5</v>
      </c>
      <c r="BK17" s="524">
        <f>+集計・資料②!CR18</f>
        <v>2</v>
      </c>
      <c r="BL17" s="78">
        <f t="shared" si="1"/>
        <v>15</v>
      </c>
    </row>
    <row r="18" spans="1:65">
      <c r="A18" s="434"/>
      <c r="B18" s="435"/>
      <c r="C18" s="435"/>
      <c r="D18" s="435"/>
      <c r="E18" s="435"/>
      <c r="F18" s="435"/>
      <c r="G18" s="435"/>
      <c r="H18" s="435"/>
      <c r="I18" s="435"/>
      <c r="J18" s="435"/>
      <c r="K18" s="435"/>
      <c r="L18" s="435"/>
      <c r="M18" s="435"/>
      <c r="N18" s="435"/>
      <c r="O18" s="435"/>
      <c r="P18" s="435"/>
      <c r="Q18" s="435"/>
      <c r="R18" s="435"/>
      <c r="S18" s="435"/>
      <c r="T18" s="435"/>
      <c r="U18" s="435"/>
      <c r="V18" s="435"/>
      <c r="W18" s="435"/>
      <c r="X18" s="435"/>
      <c r="Y18" s="435"/>
      <c r="Z18" s="435"/>
      <c r="AA18" s="436"/>
      <c r="AC18" s="700" t="s">
        <v>405</v>
      </c>
      <c r="AD18" s="707">
        <f>BD16</f>
        <v>0.73170731707317072</v>
      </c>
      <c r="AE18" s="698">
        <f>BE16</f>
        <v>0.17073170731707318</v>
      </c>
      <c r="AF18" s="698">
        <f>BF16</f>
        <v>9.7560975609756101E-2</v>
      </c>
      <c r="AH18" s="700" t="s">
        <v>405</v>
      </c>
      <c r="AI18" s="719">
        <f>BI16</f>
        <v>30</v>
      </c>
      <c r="AJ18" s="719">
        <f>BJ16</f>
        <v>7</v>
      </c>
      <c r="AK18" s="719">
        <f>BK16</f>
        <v>4</v>
      </c>
      <c r="AL18" s="719">
        <f>BL16</f>
        <v>41</v>
      </c>
      <c r="AN18" s="930"/>
      <c r="AO18" s="930"/>
      <c r="AP18" s="930"/>
      <c r="AQ18" s="930"/>
      <c r="AR18" s="930"/>
      <c r="AS18" s="930"/>
      <c r="AT18" s="930"/>
      <c r="AU18" s="930"/>
      <c r="AV18" s="930"/>
      <c r="AW18" s="930"/>
      <c r="AX18" s="930"/>
      <c r="AY18" s="930"/>
      <c r="BC18" s="8" t="s">
        <v>538</v>
      </c>
      <c r="BD18" s="98">
        <f t="shared" si="0"/>
        <v>0.8</v>
      </c>
      <c r="BE18" s="74">
        <f t="shared" si="0"/>
        <v>0.1</v>
      </c>
      <c r="BF18" s="75">
        <f t="shared" si="0"/>
        <v>0.1</v>
      </c>
      <c r="BH18" s="19" t="s">
        <v>538</v>
      </c>
      <c r="BI18" s="514">
        <f>+集計・資料②!CP20</f>
        <v>16</v>
      </c>
      <c r="BJ18" s="519">
        <f>+集計・資料②!CQ20</f>
        <v>2</v>
      </c>
      <c r="BK18" s="522">
        <f>+集計・資料②!CR20</f>
        <v>2</v>
      </c>
      <c r="BL18" s="78">
        <f t="shared" si="1"/>
        <v>20</v>
      </c>
    </row>
    <row r="19" spans="1:65">
      <c r="A19" s="437"/>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438"/>
      <c r="AC19" s="575" t="s">
        <v>406</v>
      </c>
      <c r="AD19" s="707">
        <f>BD15</f>
        <v>0.75483870967741939</v>
      </c>
      <c r="AE19" s="698">
        <f>BE15</f>
        <v>0.18064516129032257</v>
      </c>
      <c r="AF19" s="698">
        <f>BF15</f>
        <v>6.4516129032258063E-2</v>
      </c>
      <c r="AH19" s="575" t="s">
        <v>406</v>
      </c>
      <c r="AI19" s="719">
        <f>BI15</f>
        <v>117</v>
      </c>
      <c r="AJ19" s="719">
        <f>BJ15</f>
        <v>28</v>
      </c>
      <c r="AK19" s="719">
        <f>BK15</f>
        <v>10</v>
      </c>
      <c r="AL19" s="719">
        <f>BL15</f>
        <v>155</v>
      </c>
      <c r="AN19" s="930"/>
      <c r="AO19" s="930"/>
      <c r="AP19" s="930"/>
      <c r="AQ19" s="930"/>
      <c r="AR19" s="930"/>
      <c r="AS19" s="930"/>
      <c r="AT19" s="930"/>
      <c r="AU19" s="930"/>
      <c r="AV19" s="930"/>
      <c r="AW19" s="930"/>
      <c r="AX19" s="930"/>
      <c r="AY19" s="930"/>
      <c r="BC19" s="8" t="s">
        <v>537</v>
      </c>
      <c r="BD19" s="98">
        <f t="shared" si="0"/>
        <v>0.72625698324022347</v>
      </c>
      <c r="BE19" s="74">
        <f t="shared" si="0"/>
        <v>0.2011173184357542</v>
      </c>
      <c r="BF19" s="75">
        <f t="shared" si="0"/>
        <v>7.2625698324022353E-2</v>
      </c>
      <c r="BH19" s="19" t="s">
        <v>537</v>
      </c>
      <c r="BI19" s="515">
        <f>+集計・資料②!CP22</f>
        <v>130</v>
      </c>
      <c r="BJ19" s="238">
        <f>+集計・資料②!CQ22</f>
        <v>36</v>
      </c>
      <c r="BK19" s="523">
        <f>+集計・資料②!CR22</f>
        <v>13</v>
      </c>
      <c r="BL19" s="78">
        <f t="shared" si="1"/>
        <v>179</v>
      </c>
    </row>
    <row r="20" spans="1:65">
      <c r="A20" s="437"/>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438"/>
      <c r="AC20" s="700" t="s">
        <v>407</v>
      </c>
      <c r="AD20" s="779">
        <f>BD14</f>
        <v>0.85185185185185186</v>
      </c>
      <c r="AE20" s="698">
        <f>BE14</f>
        <v>0.1111111111111111</v>
      </c>
      <c r="AF20" s="698">
        <f>BF14</f>
        <v>3.7037037037037035E-2</v>
      </c>
      <c r="AH20" s="700" t="s">
        <v>407</v>
      </c>
      <c r="AI20" s="719">
        <f>BI14</f>
        <v>23</v>
      </c>
      <c r="AJ20" s="719">
        <f>BJ14</f>
        <v>3</v>
      </c>
      <c r="AK20" s="719">
        <f>BK14</f>
        <v>1</v>
      </c>
      <c r="AL20" s="719">
        <f>BL14</f>
        <v>27</v>
      </c>
      <c r="AN20" s="930"/>
      <c r="AO20" s="930"/>
      <c r="AP20" s="930"/>
      <c r="AQ20" s="930"/>
      <c r="AR20" s="930"/>
      <c r="AS20" s="930"/>
      <c r="AT20" s="930"/>
      <c r="AU20" s="930"/>
      <c r="AV20" s="930"/>
      <c r="AW20" s="930"/>
      <c r="AX20" s="930"/>
      <c r="AY20" s="930"/>
      <c r="BC20" s="8" t="s">
        <v>536</v>
      </c>
      <c r="BD20" s="98">
        <f t="shared" si="0"/>
        <v>0.73913043478260865</v>
      </c>
      <c r="BE20" s="74">
        <f t="shared" si="0"/>
        <v>0.21739130434782608</v>
      </c>
      <c r="BF20" s="75">
        <f t="shared" si="0"/>
        <v>4.3478260869565216E-2</v>
      </c>
      <c r="BH20" s="19" t="s">
        <v>536</v>
      </c>
      <c r="BI20" s="515">
        <f>+集計・資料②!CP24</f>
        <v>17</v>
      </c>
      <c r="BJ20" s="238">
        <f>+集計・資料②!CQ24</f>
        <v>5</v>
      </c>
      <c r="BK20" s="523">
        <f>+集計・資料②!CR24</f>
        <v>1</v>
      </c>
      <c r="BL20" s="78">
        <f t="shared" si="1"/>
        <v>23</v>
      </c>
    </row>
    <row r="21" spans="1:65">
      <c r="A21" s="437"/>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438"/>
      <c r="AC21" s="575" t="s">
        <v>408</v>
      </c>
      <c r="AD21" s="707">
        <f>BD13</f>
        <v>0.69117647058823528</v>
      </c>
      <c r="AE21" s="698">
        <f>BE13</f>
        <v>0.17647058823529413</v>
      </c>
      <c r="AF21" s="698">
        <f>BF13</f>
        <v>0.13235294117647059</v>
      </c>
      <c r="AH21" s="575" t="s">
        <v>408</v>
      </c>
      <c r="AI21" s="719">
        <f>BI13</f>
        <v>94</v>
      </c>
      <c r="AJ21" s="719">
        <f>BJ13</f>
        <v>24</v>
      </c>
      <c r="AK21" s="719">
        <f>BK13</f>
        <v>18</v>
      </c>
      <c r="AL21" s="719">
        <f>BL13</f>
        <v>136</v>
      </c>
      <c r="AN21" s="930"/>
      <c r="AO21" s="930"/>
      <c r="AP21" s="930"/>
      <c r="AQ21" s="930"/>
      <c r="AR21" s="930"/>
      <c r="AS21" s="930"/>
      <c r="AT21" s="930"/>
      <c r="AU21" s="930"/>
      <c r="AV21" s="930"/>
      <c r="AW21" s="930"/>
      <c r="AX21" s="930"/>
      <c r="AY21" s="930"/>
      <c r="BC21" s="8" t="s">
        <v>535</v>
      </c>
      <c r="BD21" s="98">
        <f t="shared" si="0"/>
        <v>0.81818181818181823</v>
      </c>
      <c r="BE21" s="74">
        <f t="shared" si="0"/>
        <v>0</v>
      </c>
      <c r="BF21" s="75">
        <f t="shared" si="0"/>
        <v>0.18181818181818182</v>
      </c>
      <c r="BH21" s="19" t="s">
        <v>535</v>
      </c>
      <c r="BI21" s="516">
        <f>+集計・資料②!CP26</f>
        <v>9</v>
      </c>
      <c r="BJ21" s="520">
        <f>+集計・資料②!CQ26</f>
        <v>0</v>
      </c>
      <c r="BK21" s="524">
        <f>+集計・資料②!CR26</f>
        <v>2</v>
      </c>
      <c r="BL21" s="78">
        <f t="shared" si="1"/>
        <v>11</v>
      </c>
    </row>
    <row r="22" spans="1:65">
      <c r="A22" s="437"/>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438"/>
      <c r="AC22" s="700" t="s">
        <v>409</v>
      </c>
      <c r="AD22" s="707">
        <f>BD12</f>
        <v>0.74820143884892087</v>
      </c>
      <c r="AE22" s="698">
        <f>BE12</f>
        <v>0.17266187050359713</v>
      </c>
      <c r="AF22" s="698">
        <f>BF12</f>
        <v>7.9136690647482008E-2</v>
      </c>
      <c r="AH22" s="700" t="s">
        <v>409</v>
      </c>
      <c r="AI22" s="719">
        <f>BI12</f>
        <v>104</v>
      </c>
      <c r="AJ22" s="719">
        <f>BJ12</f>
        <v>24</v>
      </c>
      <c r="AK22" s="719">
        <f>BK12</f>
        <v>11</v>
      </c>
      <c r="AL22" s="719">
        <f>BL12</f>
        <v>139</v>
      </c>
      <c r="AN22" s="930"/>
      <c r="AO22" s="930"/>
      <c r="AP22" s="930"/>
      <c r="AQ22" s="930"/>
      <c r="AR22" s="930"/>
      <c r="AS22" s="930"/>
      <c r="AT22" s="930"/>
      <c r="AU22" s="930"/>
      <c r="AV22" s="930"/>
      <c r="AW22" s="930"/>
      <c r="AX22" s="930"/>
      <c r="AY22" s="930"/>
      <c r="BC22" s="17" t="s">
        <v>545</v>
      </c>
      <c r="BD22" s="98">
        <f t="shared" si="0"/>
        <v>0.75641025641025639</v>
      </c>
      <c r="BE22" s="74">
        <f t="shared" si="0"/>
        <v>0.16666666666666666</v>
      </c>
      <c r="BF22" s="75">
        <f t="shared" si="0"/>
        <v>7.6923076923076927E-2</v>
      </c>
      <c r="BH22" s="20" t="s">
        <v>545</v>
      </c>
      <c r="BI22" s="515">
        <f>+集計・資料②!CP28</f>
        <v>118</v>
      </c>
      <c r="BJ22" s="238">
        <f>+集計・資料②!CQ28</f>
        <v>26</v>
      </c>
      <c r="BK22" s="523">
        <f>+集計・資料②!CR28</f>
        <v>12</v>
      </c>
      <c r="BL22" s="78">
        <f t="shared" si="1"/>
        <v>156</v>
      </c>
    </row>
    <row r="23" spans="1:65" ht="10.199999999999999" thickBot="1">
      <c r="A23" s="437"/>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438"/>
      <c r="AC23" s="575" t="s">
        <v>23</v>
      </c>
      <c r="AD23" s="698" t="e">
        <f>BD11</f>
        <v>#DIV/0!</v>
      </c>
      <c r="AE23" s="698" t="e">
        <f>BE11</f>
        <v>#DIV/0!</v>
      </c>
      <c r="AF23" s="698" t="e">
        <f>BF11</f>
        <v>#DIV/0!</v>
      </c>
      <c r="AH23" s="575" t="s">
        <v>23</v>
      </c>
      <c r="AI23" s="719">
        <f>BI11</f>
        <v>0</v>
      </c>
      <c r="AJ23" s="719">
        <f>BJ11</f>
        <v>0</v>
      </c>
      <c r="AK23" s="719">
        <f>BK11</f>
        <v>0</v>
      </c>
      <c r="AL23" s="719">
        <f>BL11</f>
        <v>0</v>
      </c>
      <c r="AN23" s="930"/>
      <c r="AO23" s="930"/>
      <c r="AP23" s="930"/>
      <c r="AQ23" s="930"/>
      <c r="AR23" s="930"/>
      <c r="AS23" s="930"/>
      <c r="AT23" s="930"/>
      <c r="AU23" s="930"/>
      <c r="AV23" s="930"/>
      <c r="AW23" s="930"/>
      <c r="AX23" s="930"/>
      <c r="AY23" s="930"/>
      <c r="BC23" s="11" t="s">
        <v>546</v>
      </c>
      <c r="BD23" s="57">
        <f t="shared" si="0"/>
        <v>0.63594470046082952</v>
      </c>
      <c r="BE23" s="58">
        <f t="shared" si="0"/>
        <v>0.25345622119815669</v>
      </c>
      <c r="BF23" s="59">
        <f t="shared" si="0"/>
        <v>0.11059907834101383</v>
      </c>
      <c r="BH23" s="22" t="s">
        <v>546</v>
      </c>
      <c r="BI23" s="517">
        <f>+集計・資料②!CP30</f>
        <v>138</v>
      </c>
      <c r="BJ23" s="246">
        <f>+集計・資料②!CQ30</f>
        <v>55</v>
      </c>
      <c r="BK23" s="525">
        <f>+集計・資料②!CR30</f>
        <v>24</v>
      </c>
      <c r="BL23" s="83">
        <f t="shared" si="1"/>
        <v>217</v>
      </c>
    </row>
    <row r="24" spans="1:65" ht="10.199999999999999" thickBot="1">
      <c r="A24" s="437"/>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438"/>
      <c r="AH24" s="577" t="s">
        <v>554</v>
      </c>
      <c r="AI24" s="719">
        <f>SUM(AI11:AI23)</f>
        <v>804</v>
      </c>
      <c r="AJ24" s="719">
        <f>SUM(AJ11:AJ23)</f>
        <v>215</v>
      </c>
      <c r="AK24" s="719">
        <f>SUM(AK11:AK23)</f>
        <v>100</v>
      </c>
      <c r="AL24" s="719">
        <f>SUM(AL11:AL23)</f>
        <v>1119</v>
      </c>
      <c r="AN24" s="930"/>
      <c r="AO24" s="930"/>
      <c r="AP24" s="930"/>
      <c r="AQ24" s="930"/>
      <c r="AR24" s="930"/>
      <c r="AS24" s="930"/>
      <c r="AT24" s="930"/>
      <c r="AU24" s="930"/>
      <c r="AV24" s="930"/>
      <c r="AW24" s="930"/>
      <c r="AX24" s="930"/>
      <c r="AY24" s="930"/>
      <c r="BH24" s="39" t="s">
        <v>554</v>
      </c>
      <c r="BI24" s="518">
        <f>+集計・資料②!CP32</f>
        <v>804</v>
      </c>
      <c r="BJ24" s="252">
        <f>+集計・資料②!CQ32</f>
        <v>215</v>
      </c>
      <c r="BK24" s="526">
        <f>+集計・資料②!CR32</f>
        <v>100</v>
      </c>
      <c r="BL24" s="140">
        <f>+SUM(BI24:BK24)</f>
        <v>1119</v>
      </c>
    </row>
    <row r="25" spans="1:65">
      <c r="A25" s="437"/>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438"/>
      <c r="AK25" s="89"/>
      <c r="AL25" s="89"/>
      <c r="AN25" s="930"/>
      <c r="AO25" s="930"/>
      <c r="AP25" s="930"/>
      <c r="AQ25" s="930"/>
      <c r="AR25" s="930"/>
      <c r="AS25" s="930"/>
      <c r="AT25" s="930"/>
      <c r="AU25" s="930"/>
      <c r="AV25" s="930"/>
      <c r="AW25" s="930"/>
      <c r="AX25" s="930"/>
      <c r="AY25" s="930"/>
      <c r="BK25" s="527"/>
      <c r="BL25" s="527"/>
    </row>
    <row r="26" spans="1:65" ht="10.5" customHeight="1">
      <c r="A26" s="437"/>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438"/>
      <c r="AC26" s="979" t="s">
        <v>314</v>
      </c>
      <c r="AD26" s="979"/>
      <c r="AE26" s="979"/>
      <c r="AF26" s="979"/>
      <c r="AH26" s="1017" t="s">
        <v>86</v>
      </c>
      <c r="AI26" s="1017"/>
      <c r="AJ26" s="1017"/>
      <c r="AK26" s="1017"/>
      <c r="AL26" s="1017"/>
      <c r="AN26" s="930"/>
      <c r="AO26" s="930"/>
      <c r="AP26" s="930"/>
      <c r="AQ26" s="930"/>
      <c r="AR26" s="930"/>
      <c r="AS26" s="930"/>
      <c r="AT26" s="930"/>
      <c r="AU26" s="930"/>
      <c r="AV26" s="930"/>
      <c r="AW26" s="930"/>
      <c r="AX26" s="930"/>
      <c r="AY26" s="930"/>
      <c r="BC26" s="979" t="s">
        <v>314</v>
      </c>
      <c r="BD26" s="979"/>
      <c r="BE26" s="979"/>
      <c r="BF26" s="979"/>
      <c r="BH26" s="1017" t="s">
        <v>86</v>
      </c>
      <c r="BI26" s="1017"/>
      <c r="BJ26" s="1017"/>
      <c r="BK26" s="1017"/>
      <c r="BL26" s="1017"/>
      <c r="BM26" s="529"/>
    </row>
    <row r="27" spans="1:65">
      <c r="A27" s="437"/>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438"/>
      <c r="AC27" s="979"/>
      <c r="AD27" s="979"/>
      <c r="AE27" s="979"/>
      <c r="AF27" s="979"/>
      <c r="AH27" s="1017"/>
      <c r="AI27" s="1017"/>
      <c r="AJ27" s="1017"/>
      <c r="AK27" s="1017"/>
      <c r="AL27" s="1017"/>
      <c r="AN27" s="930"/>
      <c r="AO27" s="930"/>
      <c r="AP27" s="930"/>
      <c r="AQ27" s="930"/>
      <c r="AR27" s="930"/>
      <c r="AS27" s="930"/>
      <c r="AT27" s="930"/>
      <c r="AU27" s="930"/>
      <c r="AV27" s="930"/>
      <c r="AW27" s="930"/>
      <c r="AX27" s="930"/>
      <c r="AY27" s="930"/>
      <c r="BC27" s="979"/>
      <c r="BD27" s="979"/>
      <c r="BE27" s="979"/>
      <c r="BF27" s="979"/>
      <c r="BH27" s="1017"/>
      <c r="BI27" s="1017"/>
      <c r="BJ27" s="1017"/>
      <c r="BK27" s="1017"/>
      <c r="BL27" s="1017"/>
      <c r="BM27" s="89"/>
    </row>
    <row r="28" spans="1:65" ht="10.199999999999999" thickBot="1">
      <c r="A28" s="437"/>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438"/>
    </row>
    <row r="29" spans="1:65" ht="10.199999999999999" thickBot="1">
      <c r="A29" s="437"/>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438"/>
      <c r="AC29" s="577" t="s">
        <v>8</v>
      </c>
      <c r="AD29" s="578" t="s">
        <v>315</v>
      </c>
      <c r="AE29" s="578" t="s">
        <v>316</v>
      </c>
      <c r="AF29" s="577" t="s">
        <v>397</v>
      </c>
      <c r="AH29" s="577" t="s">
        <v>8</v>
      </c>
      <c r="AI29" s="578" t="s">
        <v>315</v>
      </c>
      <c r="AJ29" s="578" t="s">
        <v>316</v>
      </c>
      <c r="AK29" s="577" t="s">
        <v>397</v>
      </c>
      <c r="AL29" s="577" t="s">
        <v>556</v>
      </c>
      <c r="BC29" s="33" t="s">
        <v>8</v>
      </c>
      <c r="BD29" s="158" t="s">
        <v>315</v>
      </c>
      <c r="BE29" s="159" t="s">
        <v>316</v>
      </c>
      <c r="BF29" s="32" t="s">
        <v>397</v>
      </c>
      <c r="BH29" s="33" t="s">
        <v>8</v>
      </c>
      <c r="BI29" s="158" t="s">
        <v>315</v>
      </c>
      <c r="BJ29" s="159" t="s">
        <v>316</v>
      </c>
      <c r="BK29" s="45" t="s">
        <v>397</v>
      </c>
      <c r="BL29" s="105" t="s">
        <v>556</v>
      </c>
    </row>
    <row r="30" spans="1:65">
      <c r="A30" s="437"/>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438"/>
      <c r="AC30" s="579" t="s">
        <v>410</v>
      </c>
      <c r="AD30" s="698">
        <f>BD35</f>
        <v>0.56937799043062198</v>
      </c>
      <c r="AE30" s="698">
        <f>BE35</f>
        <v>0.26794258373205743</v>
      </c>
      <c r="AF30" s="698">
        <f>BF35</f>
        <v>0.16267942583732056</v>
      </c>
      <c r="AH30" s="579" t="s">
        <v>410</v>
      </c>
      <c r="AI30" s="706">
        <f>BI35</f>
        <v>119</v>
      </c>
      <c r="AJ30" s="706">
        <f>BJ35</f>
        <v>56</v>
      </c>
      <c r="AK30" s="706">
        <f>BK35</f>
        <v>34</v>
      </c>
      <c r="AL30" s="706">
        <f>BL35</f>
        <v>209</v>
      </c>
      <c r="BC30" s="69" t="s">
        <v>553</v>
      </c>
      <c r="BD30" s="92">
        <f t="shared" ref="BD30:BF35" si="2">+BI30/$BL30</f>
        <v>0.8125</v>
      </c>
      <c r="BE30" s="48">
        <f t="shared" si="2"/>
        <v>0.1875</v>
      </c>
      <c r="BF30" s="93">
        <f t="shared" si="2"/>
        <v>0</v>
      </c>
      <c r="BH30" s="69" t="s">
        <v>553</v>
      </c>
      <c r="BI30" s="535">
        <f>集計・資料②!CP40</f>
        <v>13</v>
      </c>
      <c r="BJ30" s="95">
        <f>集計・資料②!CQ40</f>
        <v>3</v>
      </c>
      <c r="BK30" s="538">
        <f>集計・資料②!CR40</f>
        <v>0</v>
      </c>
      <c r="BL30" s="512">
        <f t="shared" ref="BL30:BL35" si="3">+SUM(BI30:BK30)</f>
        <v>16</v>
      </c>
    </row>
    <row r="31" spans="1:65">
      <c r="A31" s="437"/>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438"/>
      <c r="AC31" s="579" t="s">
        <v>411</v>
      </c>
      <c r="AD31" s="775">
        <f>BD34</f>
        <v>0.70351758793969854</v>
      </c>
      <c r="AE31" s="698">
        <f>BE34</f>
        <v>0.20100502512562815</v>
      </c>
      <c r="AF31" s="698">
        <f>BF34</f>
        <v>9.5477386934673364E-2</v>
      </c>
      <c r="AH31" s="579" t="s">
        <v>411</v>
      </c>
      <c r="AI31" s="706">
        <f>BI34</f>
        <v>280</v>
      </c>
      <c r="AJ31" s="706">
        <f>BJ34</f>
        <v>80</v>
      </c>
      <c r="AK31" s="706">
        <f>BK34</f>
        <v>38</v>
      </c>
      <c r="AL31" s="706">
        <f>BL34</f>
        <v>398</v>
      </c>
      <c r="BC31" s="72" t="s">
        <v>427</v>
      </c>
      <c r="BD31" s="98">
        <f t="shared" si="2"/>
        <v>0.85185185185185186</v>
      </c>
      <c r="BE31" s="74">
        <f t="shared" si="2"/>
        <v>0.14814814814814814</v>
      </c>
      <c r="BF31" s="75">
        <f t="shared" si="2"/>
        <v>0</v>
      </c>
      <c r="BH31" s="72" t="s">
        <v>427</v>
      </c>
      <c r="BI31" s="536">
        <f>集計・資料②!CP42</f>
        <v>23</v>
      </c>
      <c r="BJ31" s="51">
        <f>集計・資料②!CQ42</f>
        <v>4</v>
      </c>
      <c r="BK31" s="70">
        <f>集計・資料②!CR42</f>
        <v>0</v>
      </c>
      <c r="BL31" s="78">
        <f t="shared" si="3"/>
        <v>27</v>
      </c>
    </row>
    <row r="32" spans="1:65">
      <c r="A32" s="437"/>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438"/>
      <c r="AC32" s="579" t="s">
        <v>412</v>
      </c>
      <c r="AD32" s="707">
        <f>BD33</f>
        <v>0.78181818181818186</v>
      </c>
      <c r="AE32" s="698">
        <f>BE33</f>
        <v>0.15324675324675324</v>
      </c>
      <c r="AF32" s="698">
        <f>BF33</f>
        <v>6.4935064935064929E-2</v>
      </c>
      <c r="AH32" s="579" t="s">
        <v>412</v>
      </c>
      <c r="AI32" s="706">
        <f>BI33</f>
        <v>301</v>
      </c>
      <c r="AJ32" s="706">
        <f>BJ33</f>
        <v>59</v>
      </c>
      <c r="AK32" s="706">
        <f>BK33</f>
        <v>25</v>
      </c>
      <c r="AL32" s="706">
        <f>BL33</f>
        <v>385</v>
      </c>
      <c r="BC32" s="72" t="s">
        <v>428</v>
      </c>
      <c r="BD32" s="98">
        <f t="shared" si="2"/>
        <v>0.80952380952380953</v>
      </c>
      <c r="BE32" s="74">
        <f t="shared" si="2"/>
        <v>0.15476190476190477</v>
      </c>
      <c r="BF32" s="75">
        <f t="shared" si="2"/>
        <v>3.5714285714285712E-2</v>
      </c>
      <c r="BH32" s="72" t="s">
        <v>428</v>
      </c>
      <c r="BI32" s="536">
        <f>集計・資料②!CP44</f>
        <v>68</v>
      </c>
      <c r="BJ32" s="51">
        <f>集計・資料②!CQ44</f>
        <v>13</v>
      </c>
      <c r="BK32" s="70">
        <f>集計・資料②!CR44</f>
        <v>3</v>
      </c>
      <c r="BL32" s="78">
        <f t="shared" si="3"/>
        <v>84</v>
      </c>
    </row>
    <row r="33" spans="1:64">
      <c r="A33" s="437"/>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438"/>
      <c r="AC33" s="579" t="s">
        <v>413</v>
      </c>
      <c r="AD33" s="779">
        <f>BD32</f>
        <v>0.80952380952380953</v>
      </c>
      <c r="AE33" s="698">
        <f>BE32</f>
        <v>0.15476190476190477</v>
      </c>
      <c r="AF33" s="698">
        <f>BF32</f>
        <v>3.5714285714285712E-2</v>
      </c>
      <c r="AH33" s="579" t="s">
        <v>413</v>
      </c>
      <c r="AI33" s="706">
        <f>BI32</f>
        <v>68</v>
      </c>
      <c r="AJ33" s="706">
        <f>BJ32</f>
        <v>13</v>
      </c>
      <c r="AK33" s="706">
        <f>BK32</f>
        <v>3</v>
      </c>
      <c r="AL33" s="706">
        <f>BL32</f>
        <v>84</v>
      </c>
      <c r="BC33" s="72" t="s">
        <v>429</v>
      </c>
      <c r="BD33" s="98">
        <f t="shared" si="2"/>
        <v>0.78181818181818186</v>
      </c>
      <c r="BE33" s="74">
        <f t="shared" si="2"/>
        <v>0.15324675324675324</v>
      </c>
      <c r="BF33" s="75">
        <f t="shared" si="2"/>
        <v>6.4935064935064929E-2</v>
      </c>
      <c r="BH33" s="72" t="s">
        <v>429</v>
      </c>
      <c r="BI33" s="536">
        <f>集計・資料②!CP46</f>
        <v>301</v>
      </c>
      <c r="BJ33" s="51">
        <f>集計・資料②!CQ46</f>
        <v>59</v>
      </c>
      <c r="BK33" s="70">
        <f>集計・資料②!CR46</f>
        <v>25</v>
      </c>
      <c r="BL33" s="78">
        <f t="shared" si="3"/>
        <v>385</v>
      </c>
    </row>
    <row r="34" spans="1:64">
      <c r="A34" s="437"/>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438"/>
      <c r="AC34" s="579" t="s">
        <v>414</v>
      </c>
      <c r="AD34" s="779">
        <f>BD31</f>
        <v>0.85185185185185186</v>
      </c>
      <c r="AE34" s="698">
        <f>BE31</f>
        <v>0.14814814814814814</v>
      </c>
      <c r="AF34" s="698">
        <f>BF31</f>
        <v>0</v>
      </c>
      <c r="AH34" s="579" t="s">
        <v>414</v>
      </c>
      <c r="AI34" s="706">
        <f>BI31</f>
        <v>23</v>
      </c>
      <c r="AJ34" s="706">
        <f>BJ31</f>
        <v>4</v>
      </c>
      <c r="AK34" s="706">
        <f>BK31</f>
        <v>0</v>
      </c>
      <c r="AL34" s="706">
        <f>BL31</f>
        <v>27</v>
      </c>
      <c r="BC34" s="72" t="s">
        <v>430</v>
      </c>
      <c r="BD34" s="98">
        <f t="shared" si="2"/>
        <v>0.70351758793969854</v>
      </c>
      <c r="BE34" s="74">
        <f t="shared" si="2"/>
        <v>0.20100502512562815</v>
      </c>
      <c r="BF34" s="75">
        <f t="shared" si="2"/>
        <v>9.5477386934673364E-2</v>
      </c>
      <c r="BH34" s="72" t="s">
        <v>430</v>
      </c>
      <c r="BI34" s="536">
        <f>集計・資料②!CP48</f>
        <v>280</v>
      </c>
      <c r="BJ34" s="51">
        <f>集計・資料②!CQ48</f>
        <v>80</v>
      </c>
      <c r="BK34" s="70">
        <f>集計・資料②!CR48</f>
        <v>38</v>
      </c>
      <c r="BL34" s="78">
        <f t="shared" si="3"/>
        <v>398</v>
      </c>
    </row>
    <row r="35" spans="1:64" ht="10.199999999999999" thickBot="1">
      <c r="A35" s="437"/>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438"/>
      <c r="AC35" s="579" t="s">
        <v>415</v>
      </c>
      <c r="AD35" s="779">
        <f>BD30</f>
        <v>0.8125</v>
      </c>
      <c r="AE35" s="698">
        <f>BE30</f>
        <v>0.1875</v>
      </c>
      <c r="AF35" s="698">
        <f>BF30</f>
        <v>0</v>
      </c>
      <c r="AH35" s="579" t="s">
        <v>415</v>
      </c>
      <c r="AI35" s="706">
        <f>BI30</f>
        <v>13</v>
      </c>
      <c r="AJ35" s="706">
        <f>BJ30</f>
        <v>3</v>
      </c>
      <c r="AK35" s="706">
        <f>BK30</f>
        <v>0</v>
      </c>
      <c r="AL35" s="706">
        <f>BL30</f>
        <v>16</v>
      </c>
      <c r="BC35" s="79" t="s">
        <v>431</v>
      </c>
      <c r="BD35" s="57">
        <f t="shared" si="2"/>
        <v>0.56937799043062198</v>
      </c>
      <c r="BE35" s="58">
        <f t="shared" si="2"/>
        <v>0.26794258373205743</v>
      </c>
      <c r="BF35" s="59">
        <f t="shared" si="2"/>
        <v>0.16267942583732056</v>
      </c>
      <c r="BH35" s="81" t="s">
        <v>431</v>
      </c>
      <c r="BI35" s="537">
        <f>集計・資料②!CP50</f>
        <v>119</v>
      </c>
      <c r="BJ35" s="61">
        <f>集計・資料②!CQ50</f>
        <v>56</v>
      </c>
      <c r="BK35" s="82">
        <f>集計・資料②!CR50</f>
        <v>34</v>
      </c>
      <c r="BL35" s="83">
        <f t="shared" si="3"/>
        <v>209</v>
      </c>
    </row>
    <row r="36" spans="1:64" ht="10.199999999999999" thickBot="1">
      <c r="A36" s="437"/>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438"/>
      <c r="AH36" s="577" t="s">
        <v>554</v>
      </c>
      <c r="AI36" s="706">
        <f>SUM(AI30:AI35)</f>
        <v>804</v>
      </c>
      <c r="AJ36" s="706">
        <f>SUM(AJ30:AJ35)</f>
        <v>215</v>
      </c>
      <c r="AK36" s="706">
        <f>SUM(AK30:AK35)</f>
        <v>100</v>
      </c>
      <c r="AL36" s="706">
        <f>SUM(AL30:AL35)</f>
        <v>1119</v>
      </c>
      <c r="AM36" s="802"/>
      <c r="BH36" s="39" t="s">
        <v>554</v>
      </c>
      <c r="BI36" s="64">
        <f>SUM(BI30:BI35)</f>
        <v>804</v>
      </c>
      <c r="BJ36" s="85">
        <f>SUM(BJ30:BJ35)</f>
        <v>215</v>
      </c>
      <c r="BK36" s="84">
        <f>SUM(BK30:BK35)</f>
        <v>100</v>
      </c>
      <c r="BL36" s="140">
        <f>+SUM(BL30:BL35)</f>
        <v>1119</v>
      </c>
    </row>
    <row r="37" spans="1:64">
      <c r="A37" s="437"/>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438"/>
      <c r="AM37" s="803"/>
    </row>
    <row r="38" spans="1:64">
      <c r="A38" s="437"/>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438"/>
      <c r="AM38" s="802"/>
    </row>
    <row r="39" spans="1:64">
      <c r="A39" s="437"/>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438"/>
      <c r="AI39" s="88"/>
      <c r="AJ39" s="88"/>
      <c r="AK39" s="88"/>
      <c r="AM39" s="803"/>
      <c r="BI39" s="88"/>
      <c r="BJ39" s="88"/>
      <c r="BK39" s="88"/>
    </row>
    <row r="40" spans="1:64">
      <c r="A40" s="437"/>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438"/>
      <c r="AI40" s="89"/>
      <c r="AJ40" s="89"/>
      <c r="AK40" s="89"/>
      <c r="AM40" s="802"/>
      <c r="BI40" s="89"/>
      <c r="BJ40" s="89"/>
      <c r="BK40" s="89"/>
    </row>
    <row r="41" spans="1:64">
      <c r="A41" s="437"/>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438"/>
      <c r="AM41" s="803"/>
    </row>
    <row r="42" spans="1:64">
      <c r="A42" s="437"/>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438"/>
      <c r="AM42" s="802"/>
    </row>
    <row r="43" spans="1:64">
      <c r="A43" s="437"/>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438"/>
      <c r="AM43" s="803"/>
    </row>
    <row r="44" spans="1:64">
      <c r="A44" s="437"/>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438"/>
      <c r="AM44" s="802"/>
    </row>
    <row r="45" spans="1:64">
      <c r="A45" s="437"/>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438"/>
      <c r="AM45" s="803"/>
    </row>
    <row r="46" spans="1:64">
      <c r="A46" s="437"/>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438"/>
      <c r="AM46" s="802"/>
    </row>
    <row r="47" spans="1:64">
      <c r="A47" s="437"/>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438"/>
      <c r="AM47" s="803"/>
    </row>
    <row r="48" spans="1:64">
      <c r="A48" s="437"/>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438"/>
      <c r="AM48" s="802"/>
    </row>
    <row r="49" spans="1:40">
      <c r="A49" s="437"/>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438"/>
      <c r="AM49" s="803"/>
    </row>
    <row r="50" spans="1:40">
      <c r="A50" s="437"/>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438"/>
      <c r="AM50" s="802"/>
      <c r="AN50" s="802"/>
    </row>
    <row r="51" spans="1:40">
      <c r="A51" s="437"/>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438"/>
      <c r="AM51" s="803"/>
      <c r="AN51" s="802"/>
    </row>
    <row r="52" spans="1:40">
      <c r="A52" s="437"/>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438"/>
      <c r="AM52" s="802"/>
      <c r="AN52" s="802"/>
    </row>
    <row r="53" spans="1:40">
      <c r="A53" s="437"/>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438"/>
      <c r="AM53" s="803"/>
      <c r="AN53" s="802"/>
    </row>
    <row r="54" spans="1:40">
      <c r="A54" s="437"/>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438"/>
      <c r="AM54" s="802"/>
      <c r="AN54" s="802"/>
    </row>
    <row r="55" spans="1:40">
      <c r="A55" s="437"/>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438"/>
    </row>
    <row r="56" spans="1:40">
      <c r="A56" s="437"/>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438"/>
    </row>
    <row r="57" spans="1:40">
      <c r="A57" s="437"/>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438"/>
    </row>
    <row r="58" spans="1:40">
      <c r="A58" s="437"/>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438"/>
    </row>
    <row r="59" spans="1:40">
      <c r="A59" s="437"/>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438"/>
    </row>
    <row r="60" spans="1:40">
      <c r="A60" s="439"/>
      <c r="B60" s="440"/>
      <c r="C60" s="440"/>
      <c r="D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1"/>
    </row>
  </sheetData>
  <mergeCells count="10">
    <mergeCell ref="BH26:BL27"/>
    <mergeCell ref="A1:B1"/>
    <mergeCell ref="V1:AA1"/>
    <mergeCell ref="B3:L16"/>
    <mergeCell ref="BC26:BF27"/>
    <mergeCell ref="AC26:AF27"/>
    <mergeCell ref="AH26:AL27"/>
    <mergeCell ref="AC8:AF8"/>
    <mergeCell ref="AH8:AL8"/>
    <mergeCell ref="AN15:AY27"/>
  </mergeCells>
  <phoneticPr fontId="10"/>
  <conditionalFormatting sqref="AD11:AD22">
    <cfRule type="top10" dxfId="5" priority="1" rank="2"/>
  </conditionalFormatting>
  <pageMargins left="0.75" right="0.75" top="1" bottom="1" header="0.51200000000000001" footer="0.51200000000000001"/>
  <pageSetup paperSize="9" scale="97" orientation="portrait" r:id="rId1"/>
  <headerFooter alignWithMargins="0"/>
  <colBreaks count="2" manualBreakCount="2">
    <brk id="27" max="1048575"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業種リスト!$A$2:$A$14</xm:f>
          </x14:formula1>
          <xm:sqref>AP6:AR7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C000"/>
  </sheetPr>
  <dimension ref="A1:BM60"/>
  <sheetViews>
    <sheetView showGridLines="0" view="pageBreakPreview" zoomScaleNormal="100" zoomScaleSheetLayoutView="100" workbookViewId="0">
      <selection activeCell="AC1" sqref="AC1"/>
    </sheetView>
  </sheetViews>
  <sheetFormatPr defaultColWidth="10.33203125" defaultRowHeight="9.6"/>
  <cols>
    <col min="1" max="27" width="3.5546875" style="28" customWidth="1"/>
    <col min="28" max="28" width="1.6640625" style="28" customWidth="1"/>
    <col min="29" max="29" width="14.88671875" style="28" customWidth="1"/>
    <col min="30" max="32" width="7.44140625" style="28" customWidth="1"/>
    <col min="33" max="33" width="1.6640625" style="28" customWidth="1"/>
    <col min="34" max="34" width="14.88671875" style="28" customWidth="1"/>
    <col min="35" max="35" width="7.109375" style="28" bestFit="1" customWidth="1"/>
    <col min="36" max="36" width="7.5546875" style="28" customWidth="1"/>
    <col min="37" max="38" width="6.88671875" style="28" bestFit="1" customWidth="1"/>
    <col min="39" max="39" width="15.88671875" style="338" bestFit="1" customWidth="1"/>
    <col min="40" max="40" width="7.109375" style="338" bestFit="1" customWidth="1"/>
    <col min="41" max="41" width="5.44140625" style="338" bestFit="1" customWidth="1"/>
    <col min="42" max="43" width="7.109375" style="338" bestFit="1" customWidth="1"/>
    <col min="44" max="44" width="8.33203125" style="338" bestFit="1" customWidth="1"/>
    <col min="45" max="45" width="5.44140625" style="338" bestFit="1" customWidth="1"/>
    <col min="46" max="53" width="5.44140625" style="338" customWidth="1"/>
    <col min="54" max="54" width="1.6640625" style="28" customWidth="1"/>
    <col min="55" max="55" width="14.88671875" style="28" customWidth="1"/>
    <col min="56" max="58" width="7.44140625" style="28" customWidth="1"/>
    <col min="59" max="59" width="1.6640625" style="28" customWidth="1"/>
    <col min="60" max="60" width="14.88671875" style="28" customWidth="1"/>
    <col min="61" max="61" width="7.109375" style="28" bestFit="1" customWidth="1"/>
    <col min="62" max="62" width="7.5546875" style="28" customWidth="1"/>
    <col min="63" max="64" width="6.88671875" style="28" bestFit="1" customWidth="1"/>
    <col min="65" max="16384" width="10.33203125" style="28"/>
  </cols>
  <sheetData>
    <row r="1" spans="1:64" ht="21" customHeight="1" thickBot="1">
      <c r="A1" s="944">
        <v>53</v>
      </c>
      <c r="B1" s="944"/>
      <c r="C1" s="497" t="s">
        <v>116</v>
      </c>
      <c r="D1" s="497"/>
      <c r="E1" s="497"/>
      <c r="F1" s="497"/>
      <c r="G1" s="497"/>
      <c r="H1" s="497"/>
      <c r="I1" s="497"/>
      <c r="J1" s="497"/>
      <c r="K1" s="497"/>
      <c r="L1" s="497"/>
      <c r="M1" s="497"/>
      <c r="N1" s="497"/>
      <c r="O1" s="497"/>
      <c r="P1" s="497"/>
      <c r="Q1" s="497"/>
      <c r="R1" s="497"/>
      <c r="S1" s="497"/>
      <c r="T1" s="497"/>
      <c r="U1" s="497"/>
      <c r="V1" s="945" t="s">
        <v>871</v>
      </c>
      <c r="W1" s="946"/>
      <c r="X1" s="946"/>
      <c r="Y1" s="946"/>
      <c r="Z1" s="946"/>
      <c r="AA1" s="946"/>
      <c r="AC1" s="530" t="s">
        <v>969</v>
      </c>
      <c r="BC1" s="530" t="s">
        <v>117</v>
      </c>
    </row>
    <row r="3" spans="1:64">
      <c r="B3" s="947" t="s">
        <v>935</v>
      </c>
      <c r="C3" s="948"/>
      <c r="D3" s="948"/>
      <c r="E3" s="948"/>
      <c r="F3" s="948"/>
      <c r="G3" s="948"/>
      <c r="H3" s="948"/>
      <c r="I3" s="948"/>
      <c r="J3" s="948"/>
      <c r="K3" s="948"/>
      <c r="L3" s="948"/>
      <c r="N3" s="434"/>
      <c r="O3" s="435"/>
      <c r="P3" s="435"/>
      <c r="Q3" s="435"/>
      <c r="R3" s="435"/>
      <c r="S3" s="435"/>
      <c r="T3" s="435"/>
      <c r="U3" s="435"/>
      <c r="V3" s="435"/>
      <c r="W3" s="435"/>
      <c r="X3" s="435"/>
      <c r="Y3" s="435"/>
      <c r="Z3" s="435"/>
      <c r="AA3" s="436"/>
      <c r="AC3" s="28" t="s">
        <v>317</v>
      </c>
      <c r="AH3" s="28" t="s">
        <v>88</v>
      </c>
      <c r="AN3" s="338" t="s">
        <v>670</v>
      </c>
      <c r="BC3" s="28" t="s">
        <v>317</v>
      </c>
      <c r="BH3" s="28" t="s">
        <v>88</v>
      </c>
    </row>
    <row r="4" spans="1:64" ht="10.199999999999999" thickBot="1">
      <c r="B4" s="948"/>
      <c r="C4" s="948"/>
      <c r="D4" s="948"/>
      <c r="E4" s="948"/>
      <c r="F4" s="948"/>
      <c r="G4" s="948"/>
      <c r="H4" s="948"/>
      <c r="I4" s="948"/>
      <c r="J4" s="948"/>
      <c r="K4" s="948"/>
      <c r="L4" s="948"/>
      <c r="N4" s="437"/>
      <c r="O4" s="89"/>
      <c r="P4" s="89"/>
      <c r="Q4" s="89"/>
      <c r="R4" s="89"/>
      <c r="S4" s="89"/>
      <c r="T4" s="89"/>
      <c r="U4" s="89"/>
      <c r="V4" s="89"/>
      <c r="W4" s="89"/>
      <c r="X4" s="89"/>
      <c r="Y4" s="89"/>
      <c r="Z4" s="89"/>
      <c r="AA4" s="438"/>
      <c r="AN4" s="338" t="str">
        <f>CONCATENATE("女性管理職登用について、「定めている」と回答した事業所が全体で",TEXT(AD6,"0.0％"),"となった。")</f>
        <v>女性管理職登用について、「定めている」と回答した事業所が全体で28.3%となった。</v>
      </c>
    </row>
    <row r="5" spans="1:64" ht="10.199999999999999" thickBot="1">
      <c r="B5" s="948"/>
      <c r="C5" s="948"/>
      <c r="D5" s="948"/>
      <c r="E5" s="948"/>
      <c r="F5" s="948"/>
      <c r="G5" s="948"/>
      <c r="H5" s="948"/>
      <c r="I5" s="948"/>
      <c r="J5" s="948"/>
      <c r="K5" s="948"/>
      <c r="L5" s="948"/>
      <c r="N5" s="437"/>
      <c r="O5" s="89"/>
      <c r="P5" s="89"/>
      <c r="Q5" s="89"/>
      <c r="R5" s="89"/>
      <c r="S5" s="89"/>
      <c r="T5" s="89"/>
      <c r="U5" s="89"/>
      <c r="V5" s="89"/>
      <c r="W5" s="89"/>
      <c r="X5" s="89"/>
      <c r="Y5" s="89"/>
      <c r="Z5" s="89"/>
      <c r="AA5" s="438"/>
      <c r="AC5" s="580"/>
      <c r="AD5" s="578" t="s">
        <v>21</v>
      </c>
      <c r="AE5" s="578" t="s">
        <v>22</v>
      </c>
      <c r="AF5" s="577" t="s">
        <v>397</v>
      </c>
      <c r="AH5" s="580"/>
      <c r="AI5" s="578" t="s">
        <v>21</v>
      </c>
      <c r="AJ5" s="578" t="s">
        <v>22</v>
      </c>
      <c r="AK5" s="577" t="s">
        <v>397</v>
      </c>
      <c r="AL5" s="577" t="s">
        <v>556</v>
      </c>
      <c r="AN5" s="338" t="s">
        <v>671</v>
      </c>
      <c r="AP5" s="799" t="s">
        <v>672</v>
      </c>
      <c r="AQ5" s="799" t="s">
        <v>673</v>
      </c>
      <c r="AR5" s="799" t="s">
        <v>674</v>
      </c>
      <c r="AS5" s="338" t="s">
        <v>675</v>
      </c>
      <c r="BC5" s="136"/>
      <c r="BD5" s="158" t="s">
        <v>21</v>
      </c>
      <c r="BE5" s="159" t="s">
        <v>22</v>
      </c>
      <c r="BF5" s="32" t="s">
        <v>397</v>
      </c>
      <c r="BH5" s="136"/>
      <c r="BI5" s="158" t="s">
        <v>21</v>
      </c>
      <c r="BJ5" s="159" t="s">
        <v>22</v>
      </c>
      <c r="BK5" s="45" t="s">
        <v>397</v>
      </c>
      <c r="BL5" s="105" t="s">
        <v>556</v>
      </c>
    </row>
    <row r="6" spans="1:64" ht="10.199999999999999" thickBot="1">
      <c r="B6" s="948"/>
      <c r="C6" s="948"/>
      <c r="D6" s="948"/>
      <c r="E6" s="948"/>
      <c r="F6" s="948"/>
      <c r="G6" s="948"/>
      <c r="H6" s="948"/>
      <c r="I6" s="948"/>
      <c r="J6" s="948"/>
      <c r="K6" s="948"/>
      <c r="L6" s="948"/>
      <c r="N6" s="437"/>
      <c r="O6" s="89"/>
      <c r="P6" s="89"/>
      <c r="Q6" s="89"/>
      <c r="R6" s="89"/>
      <c r="S6" s="89"/>
      <c r="T6" s="89"/>
      <c r="U6" s="89"/>
      <c r="V6" s="89"/>
      <c r="W6" s="89"/>
      <c r="X6" s="89"/>
      <c r="Y6" s="89"/>
      <c r="Z6" s="89"/>
      <c r="AA6" s="438"/>
      <c r="AC6" s="577" t="s">
        <v>556</v>
      </c>
      <c r="AD6" s="779">
        <f>BD6</f>
        <v>0.28328865058087577</v>
      </c>
      <c r="AE6" s="698">
        <f>BE6</f>
        <v>0.6023235031277927</v>
      </c>
      <c r="AF6" s="698">
        <f>BF6</f>
        <v>0.11438784629133154</v>
      </c>
      <c r="AH6" s="577" t="s">
        <v>556</v>
      </c>
      <c r="AI6" s="706">
        <f>BI6</f>
        <v>317</v>
      </c>
      <c r="AJ6" s="706">
        <f>BJ6</f>
        <v>674</v>
      </c>
      <c r="AK6" s="706">
        <f>BK6</f>
        <v>128</v>
      </c>
      <c r="AL6" s="706">
        <f>BL6</f>
        <v>1119</v>
      </c>
      <c r="AN6" s="338" t="s">
        <v>734</v>
      </c>
      <c r="AP6" s="799" t="s">
        <v>695</v>
      </c>
      <c r="AQ6" s="799" t="s">
        <v>694</v>
      </c>
      <c r="AR6" s="799"/>
      <c r="AS6" s="338" t="s">
        <v>782</v>
      </c>
      <c r="BC6" s="33" t="s">
        <v>556</v>
      </c>
      <c r="BD6" s="132">
        <f>+BI6/$BL6</f>
        <v>0.28328865058087577</v>
      </c>
      <c r="BE6" s="133">
        <f>+BJ6/$BL6</f>
        <v>0.6023235031277927</v>
      </c>
      <c r="BF6" s="135">
        <f>+BK6/$BL6</f>
        <v>0.11438784629133154</v>
      </c>
      <c r="BH6" s="33" t="s">
        <v>556</v>
      </c>
      <c r="BI6" s="40">
        <f>+集計・資料②!CT32</f>
        <v>317</v>
      </c>
      <c r="BJ6" s="41">
        <f>+集計・資料②!CU32</f>
        <v>674</v>
      </c>
      <c r="BK6" s="42">
        <f>+集計・資料②!CV32</f>
        <v>128</v>
      </c>
      <c r="BL6" s="242">
        <f>+SUM(BI6:BK6)</f>
        <v>1119</v>
      </c>
    </row>
    <row r="7" spans="1:64">
      <c r="B7" s="948"/>
      <c r="C7" s="948"/>
      <c r="D7" s="948"/>
      <c r="E7" s="948"/>
      <c r="F7" s="948"/>
      <c r="G7" s="948"/>
      <c r="H7" s="948"/>
      <c r="I7" s="948"/>
      <c r="J7" s="948"/>
      <c r="K7" s="948"/>
      <c r="L7" s="948"/>
      <c r="N7" s="437"/>
      <c r="O7" s="89"/>
      <c r="P7" s="89"/>
      <c r="Q7" s="89"/>
      <c r="R7" s="89"/>
      <c r="S7" s="89"/>
      <c r="T7" s="89"/>
      <c r="U7" s="89"/>
      <c r="V7" s="89"/>
      <c r="W7" s="89"/>
      <c r="X7" s="89"/>
      <c r="Y7" s="89"/>
      <c r="Z7" s="89"/>
      <c r="AA7" s="438"/>
      <c r="AK7" s="89"/>
      <c r="AL7" s="89"/>
      <c r="AP7" s="799"/>
      <c r="AQ7" s="799"/>
      <c r="AR7" s="799"/>
      <c r="BK7" s="527"/>
      <c r="BL7" s="527"/>
    </row>
    <row r="8" spans="1:64">
      <c r="B8" s="948"/>
      <c r="C8" s="948"/>
      <c r="D8" s="948"/>
      <c r="E8" s="948"/>
      <c r="F8" s="948"/>
      <c r="G8" s="948"/>
      <c r="H8" s="948"/>
      <c r="I8" s="948"/>
      <c r="J8" s="948"/>
      <c r="K8" s="948"/>
      <c r="L8" s="948"/>
      <c r="N8" s="437"/>
      <c r="O8" s="89"/>
      <c r="P8" s="89"/>
      <c r="Q8" s="89"/>
      <c r="R8" s="89"/>
      <c r="S8" s="89"/>
      <c r="T8" s="89"/>
      <c r="U8" s="89"/>
      <c r="V8" s="89"/>
      <c r="W8" s="89"/>
      <c r="X8" s="89"/>
      <c r="Y8" s="89"/>
      <c r="Z8" s="89"/>
      <c r="AA8" s="438"/>
      <c r="AC8" s="28" t="s">
        <v>621</v>
      </c>
      <c r="AH8" s="28" t="s">
        <v>622</v>
      </c>
      <c r="AK8" s="89"/>
      <c r="AL8" s="89"/>
      <c r="AN8" s="338" t="str">
        <f>CONCATENATE(AN6,AP6,AQ6,AR6,AS6,AN7,AP7,AQ7,AR7,AS7)</f>
        <v>業種別では、「教育・学習支援業」「医療・福祉」で定めている割合が高い。</v>
      </c>
      <c r="BC8" s="28" t="s">
        <v>317</v>
      </c>
      <c r="BH8" s="28" t="s">
        <v>89</v>
      </c>
      <c r="BK8" s="89"/>
      <c r="BL8" s="89"/>
    </row>
    <row r="9" spans="1:64" ht="10.199999999999999" thickBot="1">
      <c r="B9" s="948"/>
      <c r="C9" s="948"/>
      <c r="D9" s="948"/>
      <c r="E9" s="948"/>
      <c r="F9" s="948"/>
      <c r="G9" s="948"/>
      <c r="H9" s="948"/>
      <c r="I9" s="948"/>
      <c r="J9" s="948"/>
      <c r="K9" s="948"/>
      <c r="L9" s="948"/>
      <c r="N9" s="437"/>
      <c r="O9" s="89"/>
      <c r="P9" s="89"/>
      <c r="Q9" s="89"/>
      <c r="R9" s="89"/>
      <c r="S9" s="89"/>
      <c r="T9" s="89"/>
      <c r="U9" s="89"/>
      <c r="V9" s="89"/>
      <c r="W9" s="89"/>
      <c r="X9" s="89"/>
      <c r="Y9" s="89"/>
      <c r="Z9" s="89"/>
      <c r="AA9" s="438"/>
      <c r="AK9" s="89"/>
      <c r="AL9" s="89"/>
      <c r="AN9" s="338" t="s">
        <v>678</v>
      </c>
      <c r="BK9" s="528"/>
      <c r="BL9" s="528"/>
    </row>
    <row r="10" spans="1:64" ht="10.199999999999999" thickBot="1">
      <c r="B10" s="948"/>
      <c r="C10" s="948"/>
      <c r="D10" s="948"/>
      <c r="E10" s="948"/>
      <c r="F10" s="948"/>
      <c r="G10" s="948"/>
      <c r="H10" s="948"/>
      <c r="I10" s="948"/>
      <c r="J10" s="948"/>
      <c r="K10" s="948"/>
      <c r="L10" s="948"/>
      <c r="N10" s="437"/>
      <c r="O10" s="89"/>
      <c r="P10" s="89"/>
      <c r="Q10" s="89"/>
      <c r="R10" s="89"/>
      <c r="S10" s="89"/>
      <c r="T10" s="89"/>
      <c r="U10" s="89"/>
      <c r="V10" s="89"/>
      <c r="W10" s="89"/>
      <c r="X10" s="89"/>
      <c r="Y10" s="89"/>
      <c r="Z10" s="89"/>
      <c r="AA10" s="438"/>
      <c r="AC10" s="577" t="s">
        <v>548</v>
      </c>
      <c r="AD10" s="578" t="s">
        <v>21</v>
      </c>
      <c r="AE10" s="578" t="s">
        <v>22</v>
      </c>
      <c r="AF10" s="577" t="s">
        <v>397</v>
      </c>
      <c r="AH10" s="577" t="s">
        <v>548</v>
      </c>
      <c r="AI10" s="578" t="s">
        <v>21</v>
      </c>
      <c r="AJ10" s="578" t="s">
        <v>22</v>
      </c>
      <c r="AK10" s="577" t="s">
        <v>397</v>
      </c>
      <c r="AL10" s="577" t="s">
        <v>556</v>
      </c>
      <c r="AN10" s="338" t="s">
        <v>936</v>
      </c>
      <c r="BC10" s="33" t="s">
        <v>548</v>
      </c>
      <c r="BD10" s="249" t="s">
        <v>21</v>
      </c>
      <c r="BE10" s="27" t="s">
        <v>22</v>
      </c>
      <c r="BF10" s="105" t="s">
        <v>397</v>
      </c>
      <c r="BH10" s="33" t="s">
        <v>548</v>
      </c>
      <c r="BI10" s="249" t="s">
        <v>21</v>
      </c>
      <c r="BJ10" s="27" t="s">
        <v>22</v>
      </c>
      <c r="BK10" s="106" t="s">
        <v>397</v>
      </c>
      <c r="BL10" s="105" t="s">
        <v>556</v>
      </c>
    </row>
    <row r="11" spans="1:64">
      <c r="B11" s="948"/>
      <c r="C11" s="948"/>
      <c r="D11" s="948"/>
      <c r="E11" s="948"/>
      <c r="F11" s="948"/>
      <c r="G11" s="948"/>
      <c r="H11" s="948"/>
      <c r="I11" s="948"/>
      <c r="J11" s="948"/>
      <c r="K11" s="948"/>
      <c r="L11" s="948"/>
      <c r="N11" s="437"/>
      <c r="O11" s="89"/>
      <c r="P11" s="89"/>
      <c r="Q11" s="89"/>
      <c r="R11" s="89"/>
      <c r="S11" s="89"/>
      <c r="T11" s="89"/>
      <c r="U11" s="89"/>
      <c r="V11" s="89"/>
      <c r="W11" s="89"/>
      <c r="X11" s="89"/>
      <c r="Y11" s="89"/>
      <c r="Z11" s="89"/>
      <c r="AA11" s="438"/>
      <c r="AC11" s="575" t="s">
        <v>398</v>
      </c>
      <c r="AD11" s="707">
        <f>BD23</f>
        <v>0.24423963133640553</v>
      </c>
      <c r="AE11" s="698">
        <f>BE23</f>
        <v>0.61751152073732718</v>
      </c>
      <c r="AF11" s="698">
        <f>BF23</f>
        <v>0.13824884792626729</v>
      </c>
      <c r="AH11" s="575" t="s">
        <v>398</v>
      </c>
      <c r="AI11" s="719">
        <f>BI23</f>
        <v>53</v>
      </c>
      <c r="AJ11" s="719">
        <f>BJ23</f>
        <v>134</v>
      </c>
      <c r="AK11" s="719">
        <f>BK23</f>
        <v>30</v>
      </c>
      <c r="AL11" s="719">
        <f>BL23</f>
        <v>217</v>
      </c>
      <c r="BC11" s="46" t="s">
        <v>555</v>
      </c>
      <c r="BD11" s="92" t="e">
        <f>+BI11/$BL11</f>
        <v>#DIV/0!</v>
      </c>
      <c r="BE11" s="48" t="e">
        <f>+BJ11/$BL11</f>
        <v>#DIV/0!</v>
      </c>
      <c r="BF11" s="93" t="e">
        <f>+BK11/$BL11</f>
        <v>#DIV/0!</v>
      </c>
      <c r="BH11" s="149" t="s">
        <v>555</v>
      </c>
      <c r="BI11" s="513">
        <f>+集計・資料②!CT6</f>
        <v>0</v>
      </c>
      <c r="BJ11" s="240">
        <f>+集計・資料②!CU6</f>
        <v>0</v>
      </c>
      <c r="BK11" s="521">
        <f>+集計・資料②!CV6</f>
        <v>0</v>
      </c>
      <c r="BL11" s="512">
        <f>+SUM(BI11:BK11)</f>
        <v>0</v>
      </c>
    </row>
    <row r="12" spans="1:64">
      <c r="B12" s="948"/>
      <c r="C12" s="948"/>
      <c r="D12" s="948"/>
      <c r="E12" s="948"/>
      <c r="F12" s="948"/>
      <c r="G12" s="948"/>
      <c r="H12" s="948"/>
      <c r="I12" s="948"/>
      <c r="J12" s="948"/>
      <c r="K12" s="948"/>
      <c r="L12" s="948"/>
      <c r="N12" s="437"/>
      <c r="O12" s="89"/>
      <c r="P12" s="89"/>
      <c r="Q12" s="89"/>
      <c r="R12" s="89"/>
      <c r="S12" s="89"/>
      <c r="T12" s="89"/>
      <c r="U12" s="89"/>
      <c r="V12" s="89"/>
      <c r="W12" s="89"/>
      <c r="X12" s="89"/>
      <c r="Y12" s="89"/>
      <c r="Z12" s="89"/>
      <c r="AA12" s="438"/>
      <c r="AC12" s="700" t="s">
        <v>399</v>
      </c>
      <c r="AD12" s="707">
        <f>BD22</f>
        <v>0.29487179487179488</v>
      </c>
      <c r="AE12" s="698">
        <f>BE22</f>
        <v>0.59615384615384615</v>
      </c>
      <c r="AF12" s="698">
        <f>BF22</f>
        <v>0.10897435897435898</v>
      </c>
      <c r="AH12" s="700" t="s">
        <v>399</v>
      </c>
      <c r="AI12" s="719">
        <f>BI22</f>
        <v>46</v>
      </c>
      <c r="AJ12" s="719">
        <f>BJ22</f>
        <v>93</v>
      </c>
      <c r="AK12" s="719">
        <f>BK22</f>
        <v>17</v>
      </c>
      <c r="AL12" s="719">
        <f>BL22</f>
        <v>156</v>
      </c>
      <c r="BC12" s="8" t="s">
        <v>542</v>
      </c>
      <c r="BD12" s="98">
        <f t="shared" ref="BD12:BF23" si="0">+BI12/$BL12</f>
        <v>0.30215827338129497</v>
      </c>
      <c r="BE12" s="74">
        <f t="shared" si="0"/>
        <v>0.61151079136690645</v>
      </c>
      <c r="BF12" s="75">
        <f t="shared" si="0"/>
        <v>8.6330935251798566E-2</v>
      </c>
      <c r="BH12" s="19" t="s">
        <v>542</v>
      </c>
      <c r="BI12" s="514">
        <f>+集計・資料②!CT8</f>
        <v>42</v>
      </c>
      <c r="BJ12" s="519">
        <f>+集計・資料②!CU8</f>
        <v>85</v>
      </c>
      <c r="BK12" s="522">
        <f>+集計・資料②!CV8</f>
        <v>12</v>
      </c>
      <c r="BL12" s="78">
        <f>+SUM(BI12:BK12)</f>
        <v>139</v>
      </c>
    </row>
    <row r="13" spans="1:64">
      <c r="B13" s="948"/>
      <c r="C13" s="948"/>
      <c r="D13" s="948"/>
      <c r="E13" s="948"/>
      <c r="F13" s="948"/>
      <c r="G13" s="948"/>
      <c r="H13" s="948"/>
      <c r="I13" s="948"/>
      <c r="J13" s="948"/>
      <c r="K13" s="948"/>
      <c r="L13" s="948"/>
      <c r="N13" s="437"/>
      <c r="O13" s="89"/>
      <c r="P13" s="89"/>
      <c r="Q13" s="89"/>
      <c r="R13" s="89"/>
      <c r="S13" s="89"/>
      <c r="T13" s="89"/>
      <c r="U13" s="89"/>
      <c r="V13" s="89"/>
      <c r="W13" s="89"/>
      <c r="X13" s="89"/>
      <c r="Y13" s="89"/>
      <c r="Z13" s="89"/>
      <c r="AA13" s="438"/>
      <c r="AC13" s="575" t="s">
        <v>400</v>
      </c>
      <c r="AD13" s="707">
        <f>BD21</f>
        <v>0.36363636363636365</v>
      </c>
      <c r="AE13" s="698">
        <f>BE21</f>
        <v>0.54545454545454541</v>
      </c>
      <c r="AF13" s="698">
        <f>BF21</f>
        <v>9.0909090909090912E-2</v>
      </c>
      <c r="AH13" s="575" t="s">
        <v>400</v>
      </c>
      <c r="AI13" s="719">
        <f>BI21</f>
        <v>4</v>
      </c>
      <c r="AJ13" s="719">
        <f>BJ21</f>
        <v>6</v>
      </c>
      <c r="AK13" s="719">
        <f>BK21</f>
        <v>1</v>
      </c>
      <c r="AL13" s="719">
        <f>BL21</f>
        <v>11</v>
      </c>
      <c r="BC13" s="8" t="s">
        <v>543</v>
      </c>
      <c r="BD13" s="98">
        <f t="shared" si="0"/>
        <v>0.22058823529411764</v>
      </c>
      <c r="BE13" s="74">
        <f t="shared" si="0"/>
        <v>0.61764705882352944</v>
      </c>
      <c r="BF13" s="75">
        <f t="shared" si="0"/>
        <v>0.16176470588235295</v>
      </c>
      <c r="BH13" s="19" t="s">
        <v>543</v>
      </c>
      <c r="BI13" s="515">
        <f>+集計・資料②!CT10</f>
        <v>30</v>
      </c>
      <c r="BJ13" s="238">
        <f>+集計・資料②!CU10</f>
        <v>84</v>
      </c>
      <c r="BK13" s="523">
        <f>+集計・資料②!CV10</f>
        <v>22</v>
      </c>
      <c r="BL13" s="78">
        <f t="shared" ref="BL13:BL23" si="1">+SUM(BI13:BK13)</f>
        <v>136</v>
      </c>
    </row>
    <row r="14" spans="1:64" ht="12">
      <c r="B14" s="948"/>
      <c r="C14" s="948"/>
      <c r="D14" s="948"/>
      <c r="E14" s="948"/>
      <c r="F14" s="948"/>
      <c r="G14" s="948"/>
      <c r="H14" s="948"/>
      <c r="I14" s="948"/>
      <c r="J14" s="948"/>
      <c r="K14" s="948"/>
      <c r="L14" s="948"/>
      <c r="N14" s="437"/>
      <c r="O14" s="89"/>
      <c r="P14" s="89"/>
      <c r="Q14" s="89"/>
      <c r="R14" s="89"/>
      <c r="S14" s="89"/>
      <c r="T14" s="89"/>
      <c r="U14" s="89"/>
      <c r="V14" s="89"/>
      <c r="W14" s="89"/>
      <c r="X14" s="89"/>
      <c r="Y14" s="89"/>
      <c r="Z14" s="89"/>
      <c r="AA14" s="438"/>
      <c r="AC14" s="700" t="s">
        <v>401</v>
      </c>
      <c r="AD14" s="707">
        <f>BD20</f>
        <v>0.13043478260869565</v>
      </c>
      <c r="AE14" s="698">
        <f>BE20</f>
        <v>0.78260869565217395</v>
      </c>
      <c r="AF14" s="698">
        <f>BF20</f>
        <v>8.6956521739130432E-2</v>
      </c>
      <c r="AH14" s="700" t="s">
        <v>401</v>
      </c>
      <c r="AI14" s="719">
        <f>BI20</f>
        <v>3</v>
      </c>
      <c r="AJ14" s="719">
        <f>BJ20</f>
        <v>18</v>
      </c>
      <c r="AK14" s="719">
        <f>BK20</f>
        <v>2</v>
      </c>
      <c r="AL14" s="719">
        <f>BL20</f>
        <v>23</v>
      </c>
      <c r="AN14" s="800" t="s">
        <v>679</v>
      </c>
      <c r="AO14" s="801"/>
      <c r="AP14" s="801"/>
      <c r="AQ14" s="801"/>
      <c r="AR14" s="801"/>
      <c r="AS14" s="801"/>
      <c r="AT14" s="801"/>
      <c r="AU14" s="801"/>
      <c r="AV14" s="801"/>
      <c r="AW14" s="801"/>
      <c r="AX14" s="801"/>
      <c r="AY14" s="801"/>
      <c r="BC14" s="8" t="s">
        <v>541</v>
      </c>
      <c r="BD14" s="98">
        <f t="shared" si="0"/>
        <v>0.51851851851851849</v>
      </c>
      <c r="BE14" s="74">
        <f t="shared" si="0"/>
        <v>0.40740740740740738</v>
      </c>
      <c r="BF14" s="75">
        <f t="shared" si="0"/>
        <v>7.407407407407407E-2</v>
      </c>
      <c r="BH14" s="19" t="s">
        <v>541</v>
      </c>
      <c r="BI14" s="515">
        <f>+集計・資料②!CT12</f>
        <v>14</v>
      </c>
      <c r="BJ14" s="238">
        <f>+集計・資料②!CU12</f>
        <v>11</v>
      </c>
      <c r="BK14" s="523">
        <f>+集計・資料②!CV12</f>
        <v>2</v>
      </c>
      <c r="BL14" s="78">
        <f t="shared" si="1"/>
        <v>27</v>
      </c>
    </row>
    <row r="15" spans="1:64" ht="12.75" customHeight="1">
      <c r="B15" s="948"/>
      <c r="C15" s="948"/>
      <c r="D15" s="948"/>
      <c r="E15" s="948"/>
      <c r="F15" s="948"/>
      <c r="G15" s="948"/>
      <c r="H15" s="948"/>
      <c r="I15" s="948"/>
      <c r="J15" s="948"/>
      <c r="K15" s="948"/>
      <c r="L15" s="948"/>
      <c r="N15" s="437"/>
      <c r="O15" s="89"/>
      <c r="P15" s="89"/>
      <c r="Q15" s="89"/>
      <c r="R15" s="89"/>
      <c r="S15" s="89"/>
      <c r="T15" s="89"/>
      <c r="U15" s="89"/>
      <c r="V15" s="89"/>
      <c r="W15" s="89"/>
      <c r="X15" s="89"/>
      <c r="Y15" s="89"/>
      <c r="Z15" s="89"/>
      <c r="AA15" s="438"/>
      <c r="AC15" s="575" t="s">
        <v>402</v>
      </c>
      <c r="AD15" s="707">
        <f>BD19</f>
        <v>0.24022346368715083</v>
      </c>
      <c r="AE15" s="698">
        <f>BE19</f>
        <v>0.65363128491620115</v>
      </c>
      <c r="AF15" s="698">
        <f>BF19</f>
        <v>0.10614525139664804</v>
      </c>
      <c r="AH15" s="575" t="s">
        <v>402</v>
      </c>
      <c r="AI15" s="719">
        <f>BI19</f>
        <v>43</v>
      </c>
      <c r="AJ15" s="719">
        <f>BJ19</f>
        <v>117</v>
      </c>
      <c r="AK15" s="719">
        <f>BK19</f>
        <v>19</v>
      </c>
      <c r="AL15" s="719">
        <f>BL19</f>
        <v>179</v>
      </c>
      <c r="AN15" s="930" t="str">
        <f>CONCATENATE("　",AN4,CHAR(10),"　",AN8,CHAR(10),"　",AN10)</f>
        <v>　女性管理職登用について、「定めている」と回答した事業所が全体で28.3%となった。
　業種別では、「教育・学習支援業」「医療・福祉」で定めている割合が高い。
　規模別では、「10～29人」「100人以上」の規模の事業所で定めている割合がやや高い。</v>
      </c>
      <c r="AO15" s="930"/>
      <c r="AP15" s="930"/>
      <c r="AQ15" s="930"/>
      <c r="AR15" s="930"/>
      <c r="AS15" s="930"/>
      <c r="AT15" s="930"/>
      <c r="AU15" s="930"/>
      <c r="AV15" s="930"/>
      <c r="AW15" s="930"/>
      <c r="AX15" s="930"/>
      <c r="AY15" s="930"/>
      <c r="BC15" s="8" t="s">
        <v>540</v>
      </c>
      <c r="BD15" s="98">
        <f t="shared" si="0"/>
        <v>0.4258064516129032</v>
      </c>
      <c r="BE15" s="74">
        <f t="shared" si="0"/>
        <v>0.50322580645161286</v>
      </c>
      <c r="BF15" s="75">
        <f t="shared" si="0"/>
        <v>7.0967741935483872E-2</v>
      </c>
      <c r="BH15" s="19" t="s">
        <v>540</v>
      </c>
      <c r="BI15" s="515">
        <f>+集計・資料②!CT14</f>
        <v>66</v>
      </c>
      <c r="BJ15" s="238">
        <f>+集計・資料②!CU14</f>
        <v>78</v>
      </c>
      <c r="BK15" s="523">
        <f>+集計・資料②!CV14</f>
        <v>11</v>
      </c>
      <c r="BL15" s="78">
        <f t="shared" si="1"/>
        <v>155</v>
      </c>
    </row>
    <row r="16" spans="1:64" ht="10.5" customHeight="1">
      <c r="B16" s="948"/>
      <c r="C16" s="948"/>
      <c r="D16" s="948"/>
      <c r="E16" s="948"/>
      <c r="F16" s="948"/>
      <c r="G16" s="948"/>
      <c r="H16" s="948"/>
      <c r="I16" s="948"/>
      <c r="J16" s="948"/>
      <c r="K16" s="948"/>
      <c r="L16" s="948"/>
      <c r="N16" s="439"/>
      <c r="O16" s="440"/>
      <c r="P16" s="440"/>
      <c r="Q16" s="440"/>
      <c r="R16" s="440"/>
      <c r="S16" s="440"/>
      <c r="T16" s="440"/>
      <c r="U16" s="440"/>
      <c r="V16" s="440"/>
      <c r="W16" s="440"/>
      <c r="X16" s="440"/>
      <c r="Y16" s="440"/>
      <c r="Z16" s="440"/>
      <c r="AA16" s="441"/>
      <c r="AC16" s="700" t="s">
        <v>403</v>
      </c>
      <c r="AD16" s="707">
        <f>BD18</f>
        <v>0.2</v>
      </c>
      <c r="AE16" s="698">
        <f>BE18</f>
        <v>0.7</v>
      </c>
      <c r="AF16" s="698">
        <f>BF18</f>
        <v>0.1</v>
      </c>
      <c r="AH16" s="700" t="s">
        <v>403</v>
      </c>
      <c r="AI16" s="719">
        <f>BI18</f>
        <v>4</v>
      </c>
      <c r="AJ16" s="719">
        <f>BJ18</f>
        <v>14</v>
      </c>
      <c r="AK16" s="719">
        <f>BK18</f>
        <v>2</v>
      </c>
      <c r="AL16" s="719">
        <f>BL18</f>
        <v>20</v>
      </c>
      <c r="AN16" s="930"/>
      <c r="AO16" s="930"/>
      <c r="AP16" s="930"/>
      <c r="AQ16" s="930"/>
      <c r="AR16" s="930"/>
      <c r="AS16" s="930"/>
      <c r="AT16" s="930"/>
      <c r="AU16" s="930"/>
      <c r="AV16" s="930"/>
      <c r="AW16" s="930"/>
      <c r="AX16" s="930"/>
      <c r="AY16" s="930"/>
      <c r="BC16" s="8" t="s">
        <v>539</v>
      </c>
      <c r="BD16" s="98">
        <f t="shared" si="0"/>
        <v>0.24390243902439024</v>
      </c>
      <c r="BE16" s="74">
        <f t="shared" si="0"/>
        <v>0.56097560975609762</v>
      </c>
      <c r="BF16" s="75">
        <f t="shared" si="0"/>
        <v>0.1951219512195122</v>
      </c>
      <c r="BH16" s="19" t="s">
        <v>539</v>
      </c>
      <c r="BI16" s="515">
        <f>+集計・資料②!CT16</f>
        <v>10</v>
      </c>
      <c r="BJ16" s="238">
        <f>+集計・資料②!CU16</f>
        <v>23</v>
      </c>
      <c r="BK16" s="523">
        <f>+集計・資料②!CV16</f>
        <v>8</v>
      </c>
      <c r="BL16" s="78">
        <f t="shared" si="1"/>
        <v>41</v>
      </c>
    </row>
    <row r="17" spans="1:65" ht="11.25" customHeight="1">
      <c r="O17" s="89"/>
      <c r="P17" s="89"/>
      <c r="Q17" s="89"/>
      <c r="R17" s="89"/>
      <c r="S17" s="89"/>
      <c r="T17" s="89"/>
      <c r="U17" s="89"/>
      <c r="V17" s="89"/>
      <c r="W17" s="89"/>
      <c r="X17" s="89"/>
      <c r="Y17" s="89"/>
      <c r="Z17" s="89"/>
      <c r="AA17" s="89"/>
      <c r="AC17" s="575" t="s">
        <v>404</v>
      </c>
      <c r="AD17" s="707">
        <f>BD17</f>
        <v>0.13333333333333333</v>
      </c>
      <c r="AE17" s="698">
        <f>BE17</f>
        <v>0.73333333333333328</v>
      </c>
      <c r="AF17" s="698">
        <f>BF17</f>
        <v>0.13333333333333333</v>
      </c>
      <c r="AH17" s="575" t="s">
        <v>404</v>
      </c>
      <c r="AI17" s="719">
        <f>BI17</f>
        <v>2</v>
      </c>
      <c r="AJ17" s="719">
        <f>BJ17</f>
        <v>11</v>
      </c>
      <c r="AK17" s="719">
        <f>BK17</f>
        <v>2</v>
      </c>
      <c r="AL17" s="719">
        <f>BL17</f>
        <v>15</v>
      </c>
      <c r="AN17" s="930"/>
      <c r="AO17" s="930"/>
      <c r="AP17" s="930"/>
      <c r="AQ17" s="930"/>
      <c r="AR17" s="930"/>
      <c r="AS17" s="930"/>
      <c r="AT17" s="930"/>
      <c r="AU17" s="930"/>
      <c r="AV17" s="930"/>
      <c r="AW17" s="930"/>
      <c r="AX17" s="930"/>
      <c r="AY17" s="930"/>
      <c r="BC17" s="8" t="s">
        <v>544</v>
      </c>
      <c r="BD17" s="98">
        <f t="shared" si="0"/>
        <v>0.13333333333333333</v>
      </c>
      <c r="BE17" s="74">
        <f t="shared" si="0"/>
        <v>0.73333333333333328</v>
      </c>
      <c r="BF17" s="75">
        <f t="shared" si="0"/>
        <v>0.13333333333333333</v>
      </c>
      <c r="BH17" s="19" t="s">
        <v>544</v>
      </c>
      <c r="BI17" s="516">
        <f>+集計・資料②!CT18</f>
        <v>2</v>
      </c>
      <c r="BJ17" s="520">
        <f>+集計・資料②!CU18</f>
        <v>11</v>
      </c>
      <c r="BK17" s="524">
        <f>+集計・資料②!CV18</f>
        <v>2</v>
      </c>
      <c r="BL17" s="78">
        <f t="shared" si="1"/>
        <v>15</v>
      </c>
    </row>
    <row r="18" spans="1:65" ht="10.5" customHeight="1">
      <c r="A18" s="434"/>
      <c r="B18" s="435"/>
      <c r="C18" s="435"/>
      <c r="D18" s="435"/>
      <c r="E18" s="435"/>
      <c r="F18" s="435"/>
      <c r="G18" s="435"/>
      <c r="H18" s="435"/>
      <c r="I18" s="435"/>
      <c r="J18" s="435"/>
      <c r="K18" s="435"/>
      <c r="L18" s="435"/>
      <c r="M18" s="435"/>
      <c r="N18" s="435"/>
      <c r="O18" s="435"/>
      <c r="P18" s="435"/>
      <c r="Q18" s="435"/>
      <c r="R18" s="435"/>
      <c r="S18" s="435"/>
      <c r="T18" s="435"/>
      <c r="U18" s="435"/>
      <c r="V18" s="435"/>
      <c r="W18" s="435"/>
      <c r="X18" s="435"/>
      <c r="Y18" s="435"/>
      <c r="Z18" s="435"/>
      <c r="AA18" s="436"/>
      <c r="AC18" s="700" t="s">
        <v>405</v>
      </c>
      <c r="AD18" s="707">
        <f>BD16</f>
        <v>0.24390243902439024</v>
      </c>
      <c r="AE18" s="698">
        <f>BE16</f>
        <v>0.56097560975609762</v>
      </c>
      <c r="AF18" s="698">
        <f>BF16</f>
        <v>0.1951219512195122</v>
      </c>
      <c r="AH18" s="700" t="s">
        <v>405</v>
      </c>
      <c r="AI18" s="719">
        <f>BI16</f>
        <v>10</v>
      </c>
      <c r="AJ18" s="719">
        <f>BJ16</f>
        <v>23</v>
      </c>
      <c r="AK18" s="719">
        <f>BK16</f>
        <v>8</v>
      </c>
      <c r="AL18" s="719">
        <f>BL16</f>
        <v>41</v>
      </c>
      <c r="AN18" s="930"/>
      <c r="AO18" s="930"/>
      <c r="AP18" s="930"/>
      <c r="AQ18" s="930"/>
      <c r="AR18" s="930"/>
      <c r="AS18" s="930"/>
      <c r="AT18" s="930"/>
      <c r="AU18" s="930"/>
      <c r="AV18" s="930"/>
      <c r="AW18" s="930"/>
      <c r="AX18" s="930"/>
      <c r="AY18" s="930"/>
      <c r="BC18" s="8" t="s">
        <v>538</v>
      </c>
      <c r="BD18" s="98">
        <f t="shared" si="0"/>
        <v>0.2</v>
      </c>
      <c r="BE18" s="74">
        <f t="shared" si="0"/>
        <v>0.7</v>
      </c>
      <c r="BF18" s="75">
        <f t="shared" si="0"/>
        <v>0.1</v>
      </c>
      <c r="BH18" s="19" t="s">
        <v>538</v>
      </c>
      <c r="BI18" s="514">
        <f>+集計・資料②!CT20</f>
        <v>4</v>
      </c>
      <c r="BJ18" s="519">
        <f>+集計・資料②!CU20</f>
        <v>14</v>
      </c>
      <c r="BK18" s="522">
        <f>+集計・資料②!CV20</f>
        <v>2</v>
      </c>
      <c r="BL18" s="78">
        <f t="shared" si="1"/>
        <v>20</v>
      </c>
    </row>
    <row r="19" spans="1:65" ht="10.5" customHeight="1">
      <c r="A19" s="437"/>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438"/>
      <c r="AC19" s="575" t="s">
        <v>406</v>
      </c>
      <c r="AD19" s="779">
        <f>BD15</f>
        <v>0.4258064516129032</v>
      </c>
      <c r="AE19" s="698">
        <f>BE15</f>
        <v>0.50322580645161286</v>
      </c>
      <c r="AF19" s="698">
        <f>BF15</f>
        <v>7.0967741935483872E-2</v>
      </c>
      <c r="AH19" s="575" t="s">
        <v>406</v>
      </c>
      <c r="AI19" s="719">
        <f>BI15</f>
        <v>66</v>
      </c>
      <c r="AJ19" s="719">
        <f>BJ15</f>
        <v>78</v>
      </c>
      <c r="AK19" s="719">
        <f>BK15</f>
        <v>11</v>
      </c>
      <c r="AL19" s="719">
        <f>BL15</f>
        <v>155</v>
      </c>
      <c r="AN19" s="930"/>
      <c r="AO19" s="930"/>
      <c r="AP19" s="930"/>
      <c r="AQ19" s="930"/>
      <c r="AR19" s="930"/>
      <c r="AS19" s="930"/>
      <c r="AT19" s="930"/>
      <c r="AU19" s="930"/>
      <c r="AV19" s="930"/>
      <c r="AW19" s="930"/>
      <c r="AX19" s="930"/>
      <c r="AY19" s="930"/>
      <c r="BC19" s="8" t="s">
        <v>537</v>
      </c>
      <c r="BD19" s="98">
        <f t="shared" si="0"/>
        <v>0.24022346368715083</v>
      </c>
      <c r="BE19" s="74">
        <f t="shared" si="0"/>
        <v>0.65363128491620115</v>
      </c>
      <c r="BF19" s="75">
        <f t="shared" si="0"/>
        <v>0.10614525139664804</v>
      </c>
      <c r="BH19" s="19" t="s">
        <v>537</v>
      </c>
      <c r="BI19" s="515">
        <f>+集計・資料②!CT22</f>
        <v>43</v>
      </c>
      <c r="BJ19" s="238">
        <f>+集計・資料②!CU22</f>
        <v>117</v>
      </c>
      <c r="BK19" s="523">
        <f>+集計・資料②!CV22</f>
        <v>19</v>
      </c>
      <c r="BL19" s="78">
        <f t="shared" si="1"/>
        <v>179</v>
      </c>
    </row>
    <row r="20" spans="1:65" ht="10.5" customHeight="1">
      <c r="A20" s="437"/>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438"/>
      <c r="AC20" s="700" t="s">
        <v>407</v>
      </c>
      <c r="AD20" s="779">
        <f>BD14</f>
        <v>0.51851851851851849</v>
      </c>
      <c r="AE20" s="698">
        <f>BE14</f>
        <v>0.40740740740740738</v>
      </c>
      <c r="AF20" s="698">
        <f>BF14</f>
        <v>7.407407407407407E-2</v>
      </c>
      <c r="AH20" s="700" t="s">
        <v>407</v>
      </c>
      <c r="AI20" s="719">
        <f>BI14</f>
        <v>14</v>
      </c>
      <c r="AJ20" s="719">
        <f>BJ14</f>
        <v>11</v>
      </c>
      <c r="AK20" s="719">
        <f>BK14</f>
        <v>2</v>
      </c>
      <c r="AL20" s="719">
        <f>BL14</f>
        <v>27</v>
      </c>
      <c r="AN20" s="930"/>
      <c r="AO20" s="930"/>
      <c r="AP20" s="930"/>
      <c r="AQ20" s="930"/>
      <c r="AR20" s="930"/>
      <c r="AS20" s="930"/>
      <c r="AT20" s="930"/>
      <c r="AU20" s="930"/>
      <c r="AV20" s="930"/>
      <c r="AW20" s="930"/>
      <c r="AX20" s="930"/>
      <c r="AY20" s="930"/>
      <c r="BC20" s="8" t="s">
        <v>536</v>
      </c>
      <c r="BD20" s="98">
        <f t="shared" si="0"/>
        <v>0.13043478260869565</v>
      </c>
      <c r="BE20" s="74">
        <f t="shared" si="0"/>
        <v>0.78260869565217395</v>
      </c>
      <c r="BF20" s="75">
        <f t="shared" si="0"/>
        <v>8.6956521739130432E-2</v>
      </c>
      <c r="BH20" s="19" t="s">
        <v>536</v>
      </c>
      <c r="BI20" s="515">
        <f>+集計・資料②!CT24</f>
        <v>3</v>
      </c>
      <c r="BJ20" s="238">
        <f>+集計・資料②!CU24</f>
        <v>18</v>
      </c>
      <c r="BK20" s="523">
        <f>+集計・資料②!CV24</f>
        <v>2</v>
      </c>
      <c r="BL20" s="78">
        <f t="shared" si="1"/>
        <v>23</v>
      </c>
    </row>
    <row r="21" spans="1:65" ht="10.5" customHeight="1">
      <c r="A21" s="437"/>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438"/>
      <c r="AC21" s="575" t="s">
        <v>408</v>
      </c>
      <c r="AD21" s="707">
        <f>BD13</f>
        <v>0.22058823529411764</v>
      </c>
      <c r="AE21" s="698">
        <f>BE13</f>
        <v>0.61764705882352944</v>
      </c>
      <c r="AF21" s="698">
        <f>BF13</f>
        <v>0.16176470588235295</v>
      </c>
      <c r="AH21" s="575" t="s">
        <v>408</v>
      </c>
      <c r="AI21" s="719">
        <f>BI13</f>
        <v>30</v>
      </c>
      <c r="AJ21" s="719">
        <f>BJ13</f>
        <v>84</v>
      </c>
      <c r="AK21" s="719">
        <f>BK13</f>
        <v>22</v>
      </c>
      <c r="AL21" s="719">
        <f>BL13</f>
        <v>136</v>
      </c>
      <c r="AN21" s="930"/>
      <c r="AO21" s="930"/>
      <c r="AP21" s="930"/>
      <c r="AQ21" s="930"/>
      <c r="AR21" s="930"/>
      <c r="AS21" s="930"/>
      <c r="AT21" s="930"/>
      <c r="AU21" s="930"/>
      <c r="AV21" s="930"/>
      <c r="AW21" s="930"/>
      <c r="AX21" s="930"/>
      <c r="AY21" s="930"/>
      <c r="BC21" s="8" t="s">
        <v>535</v>
      </c>
      <c r="BD21" s="98">
        <f t="shared" si="0"/>
        <v>0.36363636363636365</v>
      </c>
      <c r="BE21" s="74">
        <f t="shared" si="0"/>
        <v>0.54545454545454541</v>
      </c>
      <c r="BF21" s="75">
        <f t="shared" si="0"/>
        <v>9.0909090909090912E-2</v>
      </c>
      <c r="BH21" s="19" t="s">
        <v>535</v>
      </c>
      <c r="BI21" s="516">
        <f>+集計・資料②!CT26</f>
        <v>4</v>
      </c>
      <c r="BJ21" s="520">
        <f>+集計・資料②!CU26</f>
        <v>6</v>
      </c>
      <c r="BK21" s="524">
        <f>+集計・資料②!CV26</f>
        <v>1</v>
      </c>
      <c r="BL21" s="78">
        <f t="shared" si="1"/>
        <v>11</v>
      </c>
    </row>
    <row r="22" spans="1:65" ht="10.5" customHeight="1">
      <c r="A22" s="437"/>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438"/>
      <c r="AC22" s="700" t="s">
        <v>409</v>
      </c>
      <c r="AD22" s="707">
        <f>BD12</f>
        <v>0.30215827338129497</v>
      </c>
      <c r="AE22" s="698">
        <f>BE12</f>
        <v>0.61151079136690645</v>
      </c>
      <c r="AF22" s="698">
        <f>BF12</f>
        <v>8.6330935251798566E-2</v>
      </c>
      <c r="AH22" s="700" t="s">
        <v>409</v>
      </c>
      <c r="AI22" s="719">
        <f>BI12</f>
        <v>42</v>
      </c>
      <c r="AJ22" s="719">
        <f>BJ12</f>
        <v>85</v>
      </c>
      <c r="AK22" s="719">
        <f>BK12</f>
        <v>12</v>
      </c>
      <c r="AL22" s="719">
        <f>BL12</f>
        <v>139</v>
      </c>
      <c r="AN22" s="930"/>
      <c r="AO22" s="930"/>
      <c r="AP22" s="930"/>
      <c r="AQ22" s="930"/>
      <c r="AR22" s="930"/>
      <c r="AS22" s="930"/>
      <c r="AT22" s="930"/>
      <c r="AU22" s="930"/>
      <c r="AV22" s="930"/>
      <c r="AW22" s="930"/>
      <c r="AX22" s="930"/>
      <c r="AY22" s="930"/>
      <c r="BC22" s="17" t="s">
        <v>545</v>
      </c>
      <c r="BD22" s="98">
        <f t="shared" si="0"/>
        <v>0.29487179487179488</v>
      </c>
      <c r="BE22" s="74">
        <f t="shared" si="0"/>
        <v>0.59615384615384615</v>
      </c>
      <c r="BF22" s="75">
        <f t="shared" si="0"/>
        <v>0.10897435897435898</v>
      </c>
      <c r="BH22" s="20" t="s">
        <v>545</v>
      </c>
      <c r="BI22" s="515">
        <f>+集計・資料②!CT28</f>
        <v>46</v>
      </c>
      <c r="BJ22" s="238">
        <f>+集計・資料②!CU28</f>
        <v>93</v>
      </c>
      <c r="BK22" s="523">
        <f>+集計・資料②!CV28</f>
        <v>17</v>
      </c>
      <c r="BL22" s="78">
        <f t="shared" si="1"/>
        <v>156</v>
      </c>
    </row>
    <row r="23" spans="1:65" ht="10.5" customHeight="1" thickBot="1">
      <c r="A23" s="437"/>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438"/>
      <c r="AC23" s="575" t="s">
        <v>23</v>
      </c>
      <c r="AD23" s="698" t="e">
        <f>BD11</f>
        <v>#DIV/0!</v>
      </c>
      <c r="AE23" s="698" t="e">
        <f>BE11</f>
        <v>#DIV/0!</v>
      </c>
      <c r="AF23" s="698" t="e">
        <f>BF11</f>
        <v>#DIV/0!</v>
      </c>
      <c r="AH23" s="575" t="s">
        <v>23</v>
      </c>
      <c r="AI23" s="719">
        <f>BI11</f>
        <v>0</v>
      </c>
      <c r="AJ23" s="719">
        <f>BJ11</f>
        <v>0</v>
      </c>
      <c r="AK23" s="719">
        <f>BK11</f>
        <v>0</v>
      </c>
      <c r="AL23" s="719">
        <f>BL11</f>
        <v>0</v>
      </c>
      <c r="AN23" s="930"/>
      <c r="AO23" s="930"/>
      <c r="AP23" s="930"/>
      <c r="AQ23" s="930"/>
      <c r="AR23" s="930"/>
      <c r="AS23" s="930"/>
      <c r="AT23" s="930"/>
      <c r="AU23" s="930"/>
      <c r="AV23" s="930"/>
      <c r="AW23" s="930"/>
      <c r="AX23" s="930"/>
      <c r="AY23" s="930"/>
      <c r="BC23" s="11" t="s">
        <v>546</v>
      </c>
      <c r="BD23" s="57">
        <f t="shared" si="0"/>
        <v>0.24423963133640553</v>
      </c>
      <c r="BE23" s="58">
        <f t="shared" si="0"/>
        <v>0.61751152073732718</v>
      </c>
      <c r="BF23" s="59">
        <f t="shared" si="0"/>
        <v>0.13824884792626729</v>
      </c>
      <c r="BH23" s="22" t="s">
        <v>546</v>
      </c>
      <c r="BI23" s="517">
        <f>+集計・資料②!CT30</f>
        <v>53</v>
      </c>
      <c r="BJ23" s="246">
        <f>+集計・資料②!CU30</f>
        <v>134</v>
      </c>
      <c r="BK23" s="525">
        <f>+集計・資料②!CV30</f>
        <v>30</v>
      </c>
      <c r="BL23" s="83">
        <f t="shared" si="1"/>
        <v>217</v>
      </c>
    </row>
    <row r="24" spans="1:65" ht="10.5" customHeight="1" thickBot="1">
      <c r="A24" s="437"/>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438"/>
      <c r="AH24" s="577" t="s">
        <v>554</v>
      </c>
      <c r="AI24" s="719">
        <f>SUM(AI11:AI23)</f>
        <v>317</v>
      </c>
      <c r="AJ24" s="719">
        <f>SUM(AJ11:AJ23)</f>
        <v>674</v>
      </c>
      <c r="AK24" s="719">
        <f>SUM(AK11:AK23)</f>
        <v>128</v>
      </c>
      <c r="AL24" s="719">
        <f>SUM(AL11:AL23)</f>
        <v>1119</v>
      </c>
      <c r="AN24" s="930"/>
      <c r="AO24" s="930"/>
      <c r="AP24" s="930"/>
      <c r="AQ24" s="930"/>
      <c r="AR24" s="930"/>
      <c r="AS24" s="930"/>
      <c r="AT24" s="930"/>
      <c r="AU24" s="930"/>
      <c r="AV24" s="930"/>
      <c r="AW24" s="930"/>
      <c r="AX24" s="930"/>
      <c r="AY24" s="930"/>
      <c r="BH24" s="813" t="s">
        <v>554</v>
      </c>
      <c r="BI24" s="518">
        <f>+集計・資料②!CT32</f>
        <v>317</v>
      </c>
      <c r="BJ24" s="252">
        <f>+集計・資料②!CU32</f>
        <v>674</v>
      </c>
      <c r="BK24" s="526">
        <f>+集計・資料②!CV32</f>
        <v>128</v>
      </c>
      <c r="BL24" s="140">
        <f>+SUM(BI24:BK24)</f>
        <v>1119</v>
      </c>
    </row>
    <row r="25" spans="1:65" ht="10.5" customHeight="1">
      <c r="A25" s="437"/>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438"/>
      <c r="AK25" s="89"/>
      <c r="AL25" s="89"/>
      <c r="AN25" s="930"/>
      <c r="AO25" s="930"/>
      <c r="AP25" s="930"/>
      <c r="AQ25" s="930"/>
      <c r="AR25" s="930"/>
      <c r="AS25" s="930"/>
      <c r="AT25" s="930"/>
      <c r="AU25" s="930"/>
      <c r="AV25" s="930"/>
      <c r="AW25" s="930"/>
      <c r="AX25" s="930"/>
      <c r="AY25" s="930"/>
      <c r="BK25" s="527"/>
      <c r="BL25" s="527"/>
    </row>
    <row r="26" spans="1:65" ht="10.5" customHeight="1">
      <c r="A26" s="437"/>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438"/>
      <c r="AC26" s="979" t="s">
        <v>318</v>
      </c>
      <c r="AD26" s="979"/>
      <c r="AE26" s="979"/>
      <c r="AF26" s="979"/>
      <c r="AH26" s="1017" t="s">
        <v>89</v>
      </c>
      <c r="AI26" s="1017"/>
      <c r="AJ26" s="1017"/>
      <c r="AK26" s="1017"/>
      <c r="AL26" s="1017"/>
      <c r="AN26" s="930"/>
      <c r="AO26" s="930"/>
      <c r="AP26" s="930"/>
      <c r="AQ26" s="930"/>
      <c r="AR26" s="930"/>
      <c r="AS26" s="930"/>
      <c r="AT26" s="930"/>
      <c r="AU26" s="930"/>
      <c r="AV26" s="930"/>
      <c r="AW26" s="930"/>
      <c r="AX26" s="930"/>
      <c r="AY26" s="930"/>
      <c r="BC26" s="979" t="s">
        <v>318</v>
      </c>
      <c r="BD26" s="979"/>
      <c r="BE26" s="979"/>
      <c r="BF26" s="979"/>
      <c r="BH26" s="1017" t="s">
        <v>89</v>
      </c>
      <c r="BI26" s="1017"/>
      <c r="BJ26" s="1017"/>
      <c r="BK26" s="1017"/>
      <c r="BL26" s="1017"/>
      <c r="BM26" s="529"/>
    </row>
    <row r="27" spans="1:65" ht="10.5" customHeight="1">
      <c r="A27" s="437"/>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438"/>
      <c r="AC27" s="979"/>
      <c r="AD27" s="979"/>
      <c r="AE27" s="979"/>
      <c r="AF27" s="979"/>
      <c r="AH27" s="1017"/>
      <c r="AI27" s="1017"/>
      <c r="AJ27" s="1017"/>
      <c r="AK27" s="1017"/>
      <c r="AL27" s="1017"/>
      <c r="AN27" s="930"/>
      <c r="AO27" s="930"/>
      <c r="AP27" s="930"/>
      <c r="AQ27" s="930"/>
      <c r="AR27" s="930"/>
      <c r="AS27" s="930"/>
      <c r="AT27" s="930"/>
      <c r="AU27" s="930"/>
      <c r="AV27" s="930"/>
      <c r="AW27" s="930"/>
      <c r="AX27" s="930"/>
      <c r="AY27" s="930"/>
      <c r="BC27" s="979"/>
      <c r="BD27" s="979"/>
      <c r="BE27" s="979"/>
      <c r="BF27" s="979"/>
      <c r="BH27" s="1017"/>
      <c r="BI27" s="1017"/>
      <c r="BJ27" s="1017"/>
      <c r="BK27" s="1017"/>
      <c r="BL27" s="1017"/>
      <c r="BM27" s="89"/>
    </row>
    <row r="28" spans="1:65" ht="10.199999999999999" thickBot="1">
      <c r="A28" s="437"/>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438"/>
    </row>
    <row r="29" spans="1:65" ht="10.199999999999999" thickBot="1">
      <c r="A29" s="437"/>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438"/>
      <c r="AC29" s="577" t="s">
        <v>8</v>
      </c>
      <c r="AD29" s="578" t="s">
        <v>21</v>
      </c>
      <c r="AE29" s="578" t="s">
        <v>22</v>
      </c>
      <c r="AF29" s="577" t="s">
        <v>397</v>
      </c>
      <c r="AH29" s="577" t="s">
        <v>8</v>
      </c>
      <c r="AI29" s="578" t="s">
        <v>21</v>
      </c>
      <c r="AJ29" s="578" t="s">
        <v>22</v>
      </c>
      <c r="AK29" s="577" t="s">
        <v>397</v>
      </c>
      <c r="AL29" s="577" t="s">
        <v>556</v>
      </c>
      <c r="BC29" s="33" t="s">
        <v>8</v>
      </c>
      <c r="BD29" s="158" t="s">
        <v>21</v>
      </c>
      <c r="BE29" s="159" t="s">
        <v>22</v>
      </c>
      <c r="BF29" s="32" t="s">
        <v>397</v>
      </c>
      <c r="BH29" s="33" t="s">
        <v>8</v>
      </c>
      <c r="BI29" s="158" t="s">
        <v>21</v>
      </c>
      <c r="BJ29" s="159" t="s">
        <v>22</v>
      </c>
      <c r="BK29" s="45" t="s">
        <v>397</v>
      </c>
      <c r="BL29" s="105" t="s">
        <v>556</v>
      </c>
    </row>
    <row r="30" spans="1:65">
      <c r="A30" s="437"/>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438"/>
      <c r="AC30" s="579" t="s">
        <v>410</v>
      </c>
      <c r="AD30" s="707">
        <f>BD35</f>
        <v>0.23444976076555024</v>
      </c>
      <c r="AE30" s="698">
        <f>BE35</f>
        <v>0.57416267942583732</v>
      </c>
      <c r="AF30" s="698">
        <f>BF35</f>
        <v>0.19138755980861244</v>
      </c>
      <c r="AH30" s="579" t="s">
        <v>410</v>
      </c>
      <c r="AI30" s="719">
        <f>BI35</f>
        <v>49</v>
      </c>
      <c r="AJ30" s="719">
        <f>BJ35</f>
        <v>120</v>
      </c>
      <c r="AK30" s="719">
        <f>BK35</f>
        <v>40</v>
      </c>
      <c r="AL30" s="719">
        <f>BL35</f>
        <v>209</v>
      </c>
      <c r="BC30" s="69" t="s">
        <v>553</v>
      </c>
      <c r="BD30" s="92">
        <f t="shared" ref="BD30:BF35" si="2">+BI30/$BL30</f>
        <v>0.3125</v>
      </c>
      <c r="BE30" s="48">
        <f t="shared" si="2"/>
        <v>0.6875</v>
      </c>
      <c r="BF30" s="93">
        <f t="shared" si="2"/>
        <v>0</v>
      </c>
      <c r="BH30" s="69" t="s">
        <v>553</v>
      </c>
      <c r="BI30" s="535">
        <f>集計・資料②!CT40</f>
        <v>5</v>
      </c>
      <c r="BJ30" s="95">
        <f>集計・資料②!CU40</f>
        <v>11</v>
      </c>
      <c r="BK30" s="538">
        <f>集計・資料②!CV40</f>
        <v>0</v>
      </c>
      <c r="BL30" s="512">
        <f t="shared" ref="BL30:BL35" si="3">+SUM(BI30:BK30)</f>
        <v>16</v>
      </c>
    </row>
    <row r="31" spans="1:65">
      <c r="A31" s="437"/>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438"/>
      <c r="AC31" s="579" t="s">
        <v>411</v>
      </c>
      <c r="AD31" s="707">
        <f>BD34</f>
        <v>0.27889447236180903</v>
      </c>
      <c r="AE31" s="698">
        <f>BE34</f>
        <v>0.59045226130653261</v>
      </c>
      <c r="AF31" s="698">
        <f>BF34</f>
        <v>0.1306532663316583</v>
      </c>
      <c r="AH31" s="579" t="s">
        <v>411</v>
      </c>
      <c r="AI31" s="719">
        <f>BI34</f>
        <v>111</v>
      </c>
      <c r="AJ31" s="719">
        <f>BJ34</f>
        <v>235</v>
      </c>
      <c r="AK31" s="719">
        <f>BK34</f>
        <v>52</v>
      </c>
      <c r="AL31" s="719">
        <f>BL34</f>
        <v>398</v>
      </c>
      <c r="BC31" s="72" t="s">
        <v>427</v>
      </c>
      <c r="BD31" s="98">
        <f t="shared" si="2"/>
        <v>0.18518518518518517</v>
      </c>
      <c r="BE31" s="74">
        <f t="shared" si="2"/>
        <v>0.81481481481481477</v>
      </c>
      <c r="BF31" s="75">
        <f t="shared" si="2"/>
        <v>0</v>
      </c>
      <c r="BH31" s="72" t="s">
        <v>427</v>
      </c>
      <c r="BI31" s="536">
        <f>集計・資料②!CT42</f>
        <v>5</v>
      </c>
      <c r="BJ31" s="51">
        <f>集計・資料②!CU42</f>
        <v>22</v>
      </c>
      <c r="BK31" s="70">
        <f>集計・資料②!CV42</f>
        <v>0</v>
      </c>
      <c r="BL31" s="78">
        <f t="shared" si="3"/>
        <v>27</v>
      </c>
    </row>
    <row r="32" spans="1:65">
      <c r="A32" s="437"/>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438"/>
      <c r="AC32" s="579" t="s">
        <v>412</v>
      </c>
      <c r="AD32" s="779">
        <f>BD33</f>
        <v>0.31688311688311688</v>
      </c>
      <c r="AE32" s="698">
        <f>BE33</f>
        <v>0.59220779220779218</v>
      </c>
      <c r="AF32" s="698">
        <f>BF33</f>
        <v>9.0909090909090912E-2</v>
      </c>
      <c r="AH32" s="579" t="s">
        <v>412</v>
      </c>
      <c r="AI32" s="719">
        <f>BI33</f>
        <v>122</v>
      </c>
      <c r="AJ32" s="719">
        <f>BJ33</f>
        <v>228</v>
      </c>
      <c r="AK32" s="719">
        <f>BK33</f>
        <v>35</v>
      </c>
      <c r="AL32" s="719">
        <f>BL33</f>
        <v>385</v>
      </c>
      <c r="BC32" s="72" t="s">
        <v>428</v>
      </c>
      <c r="BD32" s="98">
        <f t="shared" si="2"/>
        <v>0.29761904761904762</v>
      </c>
      <c r="BE32" s="74">
        <f t="shared" si="2"/>
        <v>0.69047619047619047</v>
      </c>
      <c r="BF32" s="75">
        <f t="shared" si="2"/>
        <v>1.1904761904761904E-2</v>
      </c>
      <c r="BH32" s="72" t="s">
        <v>428</v>
      </c>
      <c r="BI32" s="536">
        <f>集計・資料②!CT44</f>
        <v>25</v>
      </c>
      <c r="BJ32" s="51">
        <f>集計・資料②!CU44</f>
        <v>58</v>
      </c>
      <c r="BK32" s="70">
        <f>集計・資料②!CV44</f>
        <v>1</v>
      </c>
      <c r="BL32" s="78">
        <f t="shared" si="3"/>
        <v>84</v>
      </c>
    </row>
    <row r="33" spans="1:64">
      <c r="A33" s="437"/>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438"/>
      <c r="AC33" s="579" t="s">
        <v>413</v>
      </c>
      <c r="AD33" s="707">
        <f>BD32</f>
        <v>0.29761904761904762</v>
      </c>
      <c r="AE33" s="698">
        <f>BE32</f>
        <v>0.69047619047619047</v>
      </c>
      <c r="AF33" s="698">
        <f>BF32</f>
        <v>1.1904761904761904E-2</v>
      </c>
      <c r="AH33" s="579" t="s">
        <v>413</v>
      </c>
      <c r="AI33" s="719">
        <f>BI32</f>
        <v>25</v>
      </c>
      <c r="AJ33" s="719">
        <f>BJ32</f>
        <v>58</v>
      </c>
      <c r="AK33" s="719">
        <f>BK32</f>
        <v>1</v>
      </c>
      <c r="AL33" s="719">
        <f>BL32</f>
        <v>84</v>
      </c>
      <c r="BC33" s="72" t="s">
        <v>429</v>
      </c>
      <c r="BD33" s="98">
        <f t="shared" si="2"/>
        <v>0.31688311688311688</v>
      </c>
      <c r="BE33" s="74">
        <f t="shared" si="2"/>
        <v>0.59220779220779218</v>
      </c>
      <c r="BF33" s="75">
        <f t="shared" si="2"/>
        <v>9.0909090909090912E-2</v>
      </c>
      <c r="BH33" s="72" t="s">
        <v>429</v>
      </c>
      <c r="BI33" s="536">
        <f>集計・資料②!CT46</f>
        <v>122</v>
      </c>
      <c r="BJ33" s="51">
        <f>集計・資料②!CU46</f>
        <v>228</v>
      </c>
      <c r="BK33" s="70">
        <f>集計・資料②!CV46</f>
        <v>35</v>
      </c>
      <c r="BL33" s="78">
        <f t="shared" si="3"/>
        <v>385</v>
      </c>
    </row>
    <row r="34" spans="1:64">
      <c r="A34" s="437"/>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438"/>
      <c r="AC34" s="579" t="s">
        <v>747</v>
      </c>
      <c r="AD34" s="707">
        <f>BD31</f>
        <v>0.18518518518518517</v>
      </c>
      <c r="AE34" s="698">
        <f>BE31</f>
        <v>0.81481481481481477</v>
      </c>
      <c r="AF34" s="698">
        <f>BF31</f>
        <v>0</v>
      </c>
      <c r="AH34" s="579" t="s">
        <v>414</v>
      </c>
      <c r="AI34" s="719">
        <f>BI31</f>
        <v>5</v>
      </c>
      <c r="AJ34" s="719">
        <f>BJ31</f>
        <v>22</v>
      </c>
      <c r="AK34" s="719">
        <f>BK31</f>
        <v>0</v>
      </c>
      <c r="AL34" s="719">
        <f>BL31</f>
        <v>27</v>
      </c>
      <c r="BC34" s="72" t="s">
        <v>430</v>
      </c>
      <c r="BD34" s="98">
        <f t="shared" si="2"/>
        <v>0.27889447236180903</v>
      </c>
      <c r="BE34" s="74">
        <f t="shared" si="2"/>
        <v>0.59045226130653261</v>
      </c>
      <c r="BF34" s="75">
        <f t="shared" si="2"/>
        <v>0.1306532663316583</v>
      </c>
      <c r="BH34" s="72" t="s">
        <v>430</v>
      </c>
      <c r="BI34" s="536">
        <f>集計・資料②!CT48</f>
        <v>111</v>
      </c>
      <c r="BJ34" s="51">
        <f>集計・資料②!CU48</f>
        <v>235</v>
      </c>
      <c r="BK34" s="70">
        <f>集計・資料②!CV48</f>
        <v>52</v>
      </c>
      <c r="BL34" s="78">
        <f t="shared" si="3"/>
        <v>398</v>
      </c>
    </row>
    <row r="35" spans="1:64" ht="10.199999999999999" thickBot="1">
      <c r="A35" s="437"/>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438"/>
      <c r="AC35" s="579" t="s">
        <v>415</v>
      </c>
      <c r="AD35" s="779">
        <f>BD30</f>
        <v>0.3125</v>
      </c>
      <c r="AE35" s="698">
        <f>BE30</f>
        <v>0.6875</v>
      </c>
      <c r="AF35" s="698">
        <f>BF30</f>
        <v>0</v>
      </c>
      <c r="AH35" s="579" t="s">
        <v>415</v>
      </c>
      <c r="AI35" s="719">
        <f>BI30</f>
        <v>5</v>
      </c>
      <c r="AJ35" s="719">
        <f>BJ30</f>
        <v>11</v>
      </c>
      <c r="AK35" s="719">
        <f>BK30</f>
        <v>0</v>
      </c>
      <c r="AL35" s="719">
        <f>BL30</f>
        <v>16</v>
      </c>
      <c r="BC35" s="79" t="s">
        <v>431</v>
      </c>
      <c r="BD35" s="57">
        <f t="shared" si="2"/>
        <v>0.23444976076555024</v>
      </c>
      <c r="BE35" s="58">
        <f t="shared" si="2"/>
        <v>0.57416267942583732</v>
      </c>
      <c r="BF35" s="59">
        <f t="shared" si="2"/>
        <v>0.19138755980861244</v>
      </c>
      <c r="BH35" s="81" t="s">
        <v>431</v>
      </c>
      <c r="BI35" s="537">
        <f>集計・資料②!CT50</f>
        <v>49</v>
      </c>
      <c r="BJ35" s="61">
        <f>集計・資料②!CU50</f>
        <v>120</v>
      </c>
      <c r="BK35" s="82">
        <f>集計・資料②!CV50</f>
        <v>40</v>
      </c>
      <c r="BL35" s="83">
        <f t="shared" si="3"/>
        <v>209</v>
      </c>
    </row>
    <row r="36" spans="1:64" ht="10.199999999999999" thickBot="1">
      <c r="A36" s="437"/>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438"/>
      <c r="AH36" s="577" t="s">
        <v>554</v>
      </c>
      <c r="AI36" s="706">
        <f>SUM(AI30:AI35)</f>
        <v>317</v>
      </c>
      <c r="AJ36" s="706">
        <f>SUM(AJ30:AJ35)</f>
        <v>674</v>
      </c>
      <c r="AK36" s="706">
        <f>SUM(AK30:AK35)</f>
        <v>128</v>
      </c>
      <c r="AL36" s="706">
        <f>SUM(AL30:AL35)</f>
        <v>1119</v>
      </c>
      <c r="AM36" s="802"/>
      <c r="BH36" s="813" t="s">
        <v>554</v>
      </c>
      <c r="BI36" s="64">
        <f>SUM(BI30:BI35)</f>
        <v>317</v>
      </c>
      <c r="BJ36" s="85">
        <f>SUM(BJ30:BJ35)</f>
        <v>674</v>
      </c>
      <c r="BK36" s="84">
        <f>SUM(BK30:BK35)</f>
        <v>128</v>
      </c>
      <c r="BL36" s="140">
        <f>+SUM(BL30:BL35)</f>
        <v>1119</v>
      </c>
    </row>
    <row r="37" spans="1:64">
      <c r="A37" s="437"/>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438"/>
      <c r="AM37" s="803"/>
    </row>
    <row r="38" spans="1:64">
      <c r="A38" s="437"/>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438"/>
      <c r="AM38" s="802"/>
    </row>
    <row r="39" spans="1:64">
      <c r="A39" s="437"/>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438"/>
      <c r="AI39" s="88"/>
      <c r="AJ39" s="88"/>
      <c r="AK39" s="88"/>
      <c r="AM39" s="803"/>
      <c r="BI39" s="88"/>
      <c r="BJ39" s="88"/>
      <c r="BK39" s="88"/>
    </row>
    <row r="40" spans="1:64">
      <c r="A40" s="437"/>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438"/>
      <c r="AI40" s="89"/>
      <c r="AJ40" s="89"/>
      <c r="AK40" s="89"/>
      <c r="AM40" s="802"/>
      <c r="BI40" s="89"/>
      <c r="BJ40" s="89"/>
      <c r="BK40" s="89"/>
    </row>
    <row r="41" spans="1:64">
      <c r="A41" s="437"/>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438"/>
      <c r="AM41" s="803"/>
    </row>
    <row r="42" spans="1:64">
      <c r="A42" s="437"/>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438"/>
      <c r="AM42" s="802"/>
    </row>
    <row r="43" spans="1:64">
      <c r="A43" s="437"/>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438"/>
      <c r="AM43" s="803"/>
    </row>
    <row r="44" spans="1:64">
      <c r="A44" s="437"/>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438"/>
      <c r="AM44" s="802"/>
    </row>
    <row r="45" spans="1:64">
      <c r="A45" s="437"/>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438"/>
      <c r="AM45" s="803"/>
    </row>
    <row r="46" spans="1:64">
      <c r="A46" s="437"/>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438"/>
      <c r="AM46" s="802"/>
    </row>
    <row r="47" spans="1:64">
      <c r="A47" s="437"/>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438"/>
      <c r="AM47" s="803"/>
    </row>
    <row r="48" spans="1:64">
      <c r="A48" s="437"/>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438"/>
      <c r="AM48" s="802"/>
    </row>
    <row r="49" spans="1:40">
      <c r="A49" s="437"/>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438"/>
      <c r="AM49" s="803"/>
    </row>
    <row r="50" spans="1:40">
      <c r="A50" s="437"/>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438"/>
      <c r="AM50" s="802"/>
      <c r="AN50" s="802"/>
    </row>
    <row r="51" spans="1:40">
      <c r="A51" s="437"/>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438"/>
      <c r="AM51" s="803"/>
      <c r="AN51" s="802"/>
    </row>
    <row r="52" spans="1:40">
      <c r="A52" s="437"/>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438"/>
      <c r="AM52" s="802"/>
      <c r="AN52" s="802"/>
    </row>
    <row r="53" spans="1:40">
      <c r="A53" s="437"/>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438"/>
      <c r="AM53" s="803"/>
      <c r="AN53" s="802"/>
    </row>
    <row r="54" spans="1:40">
      <c r="A54" s="437"/>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438"/>
      <c r="AM54" s="802"/>
      <c r="AN54" s="802"/>
    </row>
    <row r="55" spans="1:40">
      <c r="A55" s="437"/>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438"/>
    </row>
    <row r="56" spans="1:40">
      <c r="A56" s="437"/>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438"/>
    </row>
    <row r="57" spans="1:40">
      <c r="A57" s="437"/>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438"/>
    </row>
    <row r="58" spans="1:40">
      <c r="A58" s="437"/>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438"/>
    </row>
    <row r="59" spans="1:40">
      <c r="A59" s="437"/>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438"/>
    </row>
    <row r="60" spans="1:40">
      <c r="A60" s="439"/>
      <c r="B60" s="440"/>
      <c r="C60" s="440"/>
      <c r="D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1"/>
    </row>
  </sheetData>
  <mergeCells count="8">
    <mergeCell ref="BH26:BL27"/>
    <mergeCell ref="A1:B1"/>
    <mergeCell ref="V1:AA1"/>
    <mergeCell ref="B3:L16"/>
    <mergeCell ref="BC26:BF27"/>
    <mergeCell ref="AC26:AF27"/>
    <mergeCell ref="AH26:AL27"/>
    <mergeCell ref="AN15:AY27"/>
  </mergeCells>
  <phoneticPr fontId="10"/>
  <pageMargins left="0.75" right="0.75" top="1" bottom="1" header="0.51200000000000001" footer="0.51200000000000001"/>
  <pageSetup paperSize="9" scale="97" orientation="portrait" r:id="rId1"/>
  <headerFooter alignWithMargins="0"/>
  <colBreaks count="2" manualBreakCount="2">
    <brk id="27" max="59"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業種リスト!$A$2:$A$14</xm:f>
          </x14:formula1>
          <xm:sqref>AP6:AR7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E9AB6-127B-41DD-97CB-0FC2D935F6BB}">
  <sheetPr>
    <tabColor rgb="FFFFC000"/>
  </sheetPr>
  <dimension ref="A1:BL62"/>
  <sheetViews>
    <sheetView showGridLines="0" view="pageBreakPreview" zoomScaleNormal="100" zoomScaleSheetLayoutView="100" workbookViewId="0">
      <selection activeCell="AC1" sqref="AC1"/>
    </sheetView>
  </sheetViews>
  <sheetFormatPr defaultColWidth="10.33203125" defaultRowHeight="9.6"/>
  <cols>
    <col min="1" max="27" width="3.5546875" style="338" customWidth="1"/>
    <col min="28" max="28" width="1.6640625" style="338" customWidth="1"/>
    <col min="29" max="29" width="14.88671875" style="338" customWidth="1"/>
    <col min="30" max="32" width="6.6640625" style="338" customWidth="1"/>
    <col min="33" max="33" width="1.6640625" style="338" customWidth="1"/>
    <col min="34" max="34" width="15.44140625" style="338" customWidth="1"/>
    <col min="35" max="38" width="6.6640625" style="338" customWidth="1"/>
    <col min="39" max="39" width="15.88671875" style="338" bestFit="1" customWidth="1"/>
    <col min="40" max="40" width="7.109375" style="338" bestFit="1" customWidth="1"/>
    <col min="41" max="41" width="5.44140625" style="338" bestFit="1" customWidth="1"/>
    <col min="42" max="43" width="7.109375" style="338" bestFit="1" customWidth="1"/>
    <col min="44" max="44" width="8.33203125" style="338" bestFit="1" customWidth="1"/>
    <col min="45" max="45" width="5.44140625" style="338" bestFit="1" customWidth="1"/>
    <col min="46" max="53" width="5.44140625" style="338" customWidth="1"/>
    <col min="54" max="54" width="1.6640625" style="338" customWidth="1"/>
    <col min="55" max="55" width="14.88671875" style="338" customWidth="1"/>
    <col min="56" max="58" width="6.6640625" style="338" customWidth="1"/>
    <col min="59" max="59" width="1.6640625" style="338" customWidth="1"/>
    <col min="60" max="60" width="15.44140625" style="338" customWidth="1"/>
    <col min="61" max="64" width="6.6640625" style="338" customWidth="1"/>
    <col min="65" max="16384" width="10.33203125" style="338"/>
  </cols>
  <sheetData>
    <row r="1" spans="1:64" ht="21" customHeight="1" thickBot="1">
      <c r="A1" s="932">
        <v>27</v>
      </c>
      <c r="B1" s="932"/>
      <c r="C1" s="925" t="s">
        <v>901</v>
      </c>
      <c r="D1" s="496"/>
      <c r="E1" s="496"/>
      <c r="F1" s="496"/>
      <c r="G1" s="496"/>
      <c r="H1" s="496"/>
      <c r="I1" s="496"/>
      <c r="J1" s="496"/>
      <c r="K1" s="496"/>
      <c r="L1" s="496"/>
      <c r="M1" s="496"/>
      <c r="N1" s="496"/>
      <c r="O1" s="496"/>
      <c r="P1" s="496"/>
      <c r="Q1" s="496"/>
      <c r="R1" s="496"/>
      <c r="S1" s="496"/>
      <c r="T1" s="496"/>
      <c r="U1" s="496"/>
      <c r="V1" s="938" t="s">
        <v>902</v>
      </c>
      <c r="W1" s="939"/>
      <c r="X1" s="939"/>
      <c r="Y1" s="939"/>
      <c r="Z1" s="939"/>
      <c r="AA1" s="939"/>
      <c r="AC1" s="338" t="s">
        <v>943</v>
      </c>
      <c r="BC1" s="338" t="s">
        <v>253</v>
      </c>
    </row>
    <row r="3" spans="1:64">
      <c r="B3" s="942" t="s">
        <v>904</v>
      </c>
      <c r="C3" s="943"/>
      <c r="D3" s="943"/>
      <c r="E3" s="943"/>
      <c r="F3" s="943"/>
      <c r="G3" s="943"/>
      <c r="H3" s="943"/>
      <c r="I3" s="943"/>
      <c r="J3" s="943"/>
      <c r="K3" s="943"/>
      <c r="L3" s="943"/>
      <c r="N3" s="406"/>
      <c r="O3" s="407"/>
      <c r="P3" s="407"/>
      <c r="Q3" s="407"/>
      <c r="R3" s="407"/>
      <c r="S3" s="407"/>
      <c r="T3" s="407"/>
      <c r="U3" s="407"/>
      <c r="V3" s="407"/>
      <c r="W3" s="407"/>
      <c r="X3" s="407"/>
      <c r="Y3" s="407"/>
      <c r="Z3" s="407"/>
      <c r="AA3" s="408"/>
      <c r="AC3" s="338" t="s">
        <v>246</v>
      </c>
      <c r="AH3" s="338" t="s">
        <v>251</v>
      </c>
      <c r="AN3" s="338" t="s">
        <v>670</v>
      </c>
      <c r="BC3" s="338" t="s">
        <v>246</v>
      </c>
      <c r="BH3" s="338" t="s">
        <v>251</v>
      </c>
    </row>
    <row r="4" spans="1:64" ht="10.199999999999999" thickBot="1">
      <c r="B4" s="943"/>
      <c r="C4" s="943"/>
      <c r="D4" s="943"/>
      <c r="E4" s="943"/>
      <c r="F4" s="943"/>
      <c r="G4" s="943"/>
      <c r="H4" s="943"/>
      <c r="I4" s="943"/>
      <c r="J4" s="943"/>
      <c r="K4" s="943"/>
      <c r="L4" s="943"/>
      <c r="N4" s="410"/>
      <c r="O4" s="389"/>
      <c r="P4" s="389"/>
      <c r="Q4" s="389"/>
      <c r="R4" s="389"/>
      <c r="S4" s="389"/>
      <c r="T4" s="389"/>
      <c r="U4" s="389"/>
      <c r="V4" s="389"/>
      <c r="W4" s="389"/>
      <c r="X4" s="389"/>
      <c r="Y4" s="389"/>
      <c r="Z4" s="389"/>
      <c r="AA4" s="411"/>
      <c r="AN4" s="338" t="str">
        <f>CONCATENATE("定年後の雇用促進制度の有無について、「あり」と回答した事業所は全体で",TEXT(AD6,"0.0％"),"となった。")</f>
        <v>定年後の雇用促進制度の有無について、「あり」と回答した事業所は全体で54.3%となった。</v>
      </c>
    </row>
    <row r="5" spans="1:64" ht="10.199999999999999" thickBot="1">
      <c r="B5" s="943"/>
      <c r="C5" s="943"/>
      <c r="D5" s="943"/>
      <c r="E5" s="943"/>
      <c r="F5" s="943"/>
      <c r="G5" s="943"/>
      <c r="H5" s="943"/>
      <c r="I5" s="943"/>
      <c r="J5" s="943"/>
      <c r="K5" s="943"/>
      <c r="L5" s="943"/>
      <c r="N5" s="410"/>
      <c r="O5" s="389"/>
      <c r="P5" s="389"/>
      <c r="Q5" s="389"/>
      <c r="R5" s="389"/>
      <c r="S5" s="389"/>
      <c r="T5" s="389"/>
      <c r="U5" s="389"/>
      <c r="V5" s="389"/>
      <c r="W5" s="389"/>
      <c r="X5" s="389"/>
      <c r="Y5" s="389"/>
      <c r="Z5" s="389"/>
      <c r="AA5" s="411"/>
      <c r="AC5" s="581"/>
      <c r="AD5" s="581" t="s">
        <v>123</v>
      </c>
      <c r="AE5" s="581" t="s">
        <v>124</v>
      </c>
      <c r="AF5" s="581" t="s">
        <v>23</v>
      </c>
      <c r="AG5" s="343"/>
      <c r="AH5" s="581"/>
      <c r="AI5" s="581" t="s">
        <v>123</v>
      </c>
      <c r="AJ5" s="581" t="s">
        <v>124</v>
      </c>
      <c r="AK5" s="581" t="s">
        <v>23</v>
      </c>
      <c r="AL5" s="920" t="s">
        <v>554</v>
      </c>
      <c r="AN5" s="338" t="s">
        <v>671</v>
      </c>
      <c r="AP5" s="799" t="s">
        <v>672</v>
      </c>
      <c r="AQ5" s="799" t="s">
        <v>673</v>
      </c>
      <c r="AR5" s="799" t="s">
        <v>674</v>
      </c>
      <c r="AS5" s="338" t="s">
        <v>675</v>
      </c>
      <c r="BC5" s="339"/>
      <c r="BD5" s="340" t="s">
        <v>123</v>
      </c>
      <c r="BE5" s="341" t="s">
        <v>124</v>
      </c>
      <c r="BF5" s="342" t="s">
        <v>23</v>
      </c>
      <c r="BG5" s="343"/>
      <c r="BH5" s="339"/>
      <c r="BI5" s="344" t="s">
        <v>123</v>
      </c>
      <c r="BJ5" s="341" t="s">
        <v>124</v>
      </c>
      <c r="BK5" s="345" t="s">
        <v>23</v>
      </c>
      <c r="BL5" s="346" t="s">
        <v>554</v>
      </c>
    </row>
    <row r="6" spans="1:64" ht="10.199999999999999" thickBot="1">
      <c r="B6" s="943"/>
      <c r="C6" s="943"/>
      <c r="D6" s="943"/>
      <c r="E6" s="943"/>
      <c r="F6" s="943"/>
      <c r="G6" s="943"/>
      <c r="H6" s="943"/>
      <c r="I6" s="943"/>
      <c r="J6" s="943"/>
      <c r="K6" s="943"/>
      <c r="L6" s="943"/>
      <c r="N6" s="410"/>
      <c r="O6" s="389"/>
      <c r="P6" s="389"/>
      <c r="Q6" s="389"/>
      <c r="R6" s="389"/>
      <c r="S6" s="389"/>
      <c r="T6" s="389"/>
      <c r="U6" s="389"/>
      <c r="V6" s="389"/>
      <c r="W6" s="389"/>
      <c r="X6" s="389"/>
      <c r="Y6" s="389"/>
      <c r="Z6" s="389"/>
      <c r="AA6" s="411"/>
      <c r="AC6" s="581" t="s">
        <v>556</v>
      </c>
      <c r="AD6" s="704">
        <f>BD6</f>
        <v>0.54334226988382484</v>
      </c>
      <c r="AE6" s="704">
        <f>BE6</f>
        <v>0.34495084897229672</v>
      </c>
      <c r="AF6" s="704">
        <f>BF6</f>
        <v>0.11170688114387846</v>
      </c>
      <c r="AG6" s="343"/>
      <c r="AH6" s="581" t="s">
        <v>556</v>
      </c>
      <c r="AI6" s="699">
        <f>BI6</f>
        <v>608</v>
      </c>
      <c r="AJ6" s="699">
        <f>BJ6</f>
        <v>386</v>
      </c>
      <c r="AK6" s="699">
        <f>BK6</f>
        <v>125</v>
      </c>
      <c r="AL6" s="699">
        <f>BL6</f>
        <v>1119</v>
      </c>
      <c r="AN6" s="338" t="s">
        <v>702</v>
      </c>
      <c r="AP6" s="799" t="s">
        <v>683</v>
      </c>
      <c r="AQ6" s="799" t="s">
        <v>676</v>
      </c>
      <c r="AR6" s="799"/>
      <c r="AS6" s="338" t="s">
        <v>801</v>
      </c>
      <c r="BC6" s="347" t="s">
        <v>556</v>
      </c>
      <c r="BD6" s="348">
        <f>+BI6/$BL6</f>
        <v>0.54334226988382484</v>
      </c>
      <c r="BE6" s="349">
        <f>+BJ6/$BL6</f>
        <v>0.34495084897229672</v>
      </c>
      <c r="BF6" s="350">
        <f>+BK6/$BL6</f>
        <v>0.11170688114387846</v>
      </c>
      <c r="BG6" s="343"/>
      <c r="BH6" s="347" t="s">
        <v>556</v>
      </c>
      <c r="BI6" s="351">
        <f>+集計・資料①!CT32</f>
        <v>608</v>
      </c>
      <c r="BJ6" s="351">
        <f>+集計・資料①!CY32</f>
        <v>386</v>
      </c>
      <c r="BK6" s="353">
        <f>+集計・資料①!CZ32</f>
        <v>125</v>
      </c>
      <c r="BL6" s="354">
        <f>+SUM(BI6:BK6)</f>
        <v>1119</v>
      </c>
    </row>
    <row r="7" spans="1:64">
      <c r="B7" s="943"/>
      <c r="C7" s="943"/>
      <c r="D7" s="943"/>
      <c r="E7" s="943"/>
      <c r="F7" s="943"/>
      <c r="G7" s="943"/>
      <c r="H7" s="943"/>
      <c r="I7" s="943"/>
      <c r="J7" s="943"/>
      <c r="K7" s="943"/>
      <c r="L7" s="943"/>
      <c r="N7" s="410"/>
      <c r="O7" s="389"/>
      <c r="P7" s="389"/>
      <c r="Q7" s="389"/>
      <c r="R7" s="389"/>
      <c r="S7" s="389"/>
      <c r="T7" s="389"/>
      <c r="U7" s="389"/>
      <c r="V7" s="389"/>
      <c r="W7" s="389"/>
      <c r="X7" s="389"/>
      <c r="Y7" s="389"/>
      <c r="Z7" s="389"/>
      <c r="AA7" s="411"/>
      <c r="AC7" s="343"/>
      <c r="AD7" s="343"/>
      <c r="AE7" s="343"/>
      <c r="AF7" s="343"/>
      <c r="AG7" s="343"/>
      <c r="AH7" s="343"/>
      <c r="AI7" s="343"/>
      <c r="AJ7" s="343"/>
      <c r="AK7" s="343"/>
      <c r="AN7" s="338" t="str">
        <f>CONCATENATE(AN6,AP6,AQ6,AR6,AS6)</f>
        <v>業種別では、「製造業」「建設業」に雇用促進制度がある割合が高い。</v>
      </c>
      <c r="BC7" s="343"/>
      <c r="BD7" s="343"/>
      <c r="BE7" s="343"/>
      <c r="BF7" s="343"/>
      <c r="BG7" s="343"/>
      <c r="BH7" s="343"/>
      <c r="BI7" s="343"/>
      <c r="BJ7" s="343"/>
      <c r="BK7" s="343"/>
    </row>
    <row r="8" spans="1:64">
      <c r="B8" s="943"/>
      <c r="C8" s="943"/>
      <c r="D8" s="943"/>
      <c r="E8" s="943"/>
      <c r="F8" s="943"/>
      <c r="G8" s="943"/>
      <c r="H8" s="943"/>
      <c r="I8" s="943"/>
      <c r="J8" s="943"/>
      <c r="K8" s="943"/>
      <c r="L8" s="943"/>
      <c r="N8" s="410"/>
      <c r="O8" s="389"/>
      <c r="P8" s="389"/>
      <c r="Q8" s="389"/>
      <c r="R8" s="389"/>
      <c r="S8" s="389"/>
      <c r="T8" s="389"/>
      <c r="U8" s="389"/>
      <c r="V8" s="389"/>
      <c r="W8" s="389"/>
      <c r="X8" s="389"/>
      <c r="Y8" s="389"/>
      <c r="Z8" s="389"/>
      <c r="AA8" s="411"/>
      <c r="AC8" s="338" t="s">
        <v>247</v>
      </c>
      <c r="AH8" s="338" t="s">
        <v>250</v>
      </c>
      <c r="AN8" s="338" t="s">
        <v>678</v>
      </c>
      <c r="BC8" s="338" t="s">
        <v>247</v>
      </c>
      <c r="BH8" s="338" t="s">
        <v>250</v>
      </c>
    </row>
    <row r="9" spans="1:64" ht="10.199999999999999" thickBot="1">
      <c r="B9" s="943"/>
      <c r="C9" s="943"/>
      <c r="D9" s="943"/>
      <c r="E9" s="943"/>
      <c r="F9" s="943"/>
      <c r="G9" s="943"/>
      <c r="H9" s="943"/>
      <c r="I9" s="943"/>
      <c r="J9" s="943"/>
      <c r="K9" s="943"/>
      <c r="L9" s="943"/>
      <c r="N9" s="410"/>
      <c r="O9" s="389"/>
      <c r="P9" s="389"/>
      <c r="Q9" s="389"/>
      <c r="R9" s="389"/>
      <c r="S9" s="389"/>
      <c r="T9" s="389"/>
      <c r="U9" s="389"/>
      <c r="V9" s="389"/>
      <c r="W9" s="389"/>
      <c r="X9" s="389"/>
      <c r="Y9" s="389"/>
      <c r="Z9" s="389"/>
      <c r="AA9" s="411"/>
      <c r="AN9" s="338" t="s">
        <v>775</v>
      </c>
    </row>
    <row r="10" spans="1:64" ht="12" customHeight="1" thickBot="1">
      <c r="B10" s="943"/>
      <c r="C10" s="943"/>
      <c r="D10" s="943"/>
      <c r="E10" s="943"/>
      <c r="F10" s="943"/>
      <c r="G10" s="943"/>
      <c r="H10" s="943"/>
      <c r="I10" s="943"/>
      <c r="J10" s="943"/>
      <c r="K10" s="943"/>
      <c r="L10" s="943"/>
      <c r="N10" s="410"/>
      <c r="O10" s="389"/>
      <c r="P10" s="389"/>
      <c r="Q10" s="389"/>
      <c r="R10" s="389"/>
      <c r="S10" s="389"/>
      <c r="T10" s="389"/>
      <c r="U10" s="389"/>
      <c r="V10" s="389"/>
      <c r="W10" s="389"/>
      <c r="X10" s="389"/>
      <c r="Y10" s="389"/>
      <c r="Z10" s="389"/>
      <c r="AA10" s="411"/>
      <c r="AC10" s="920" t="s">
        <v>548</v>
      </c>
      <c r="AD10" s="581" t="s">
        <v>123</v>
      </c>
      <c r="AE10" s="581" t="s">
        <v>124</v>
      </c>
      <c r="AF10" s="581" t="s">
        <v>23</v>
      </c>
      <c r="AG10" s="343"/>
      <c r="AH10" s="920" t="s">
        <v>548</v>
      </c>
      <c r="AI10" s="581" t="s">
        <v>123</v>
      </c>
      <c r="AJ10" s="581" t="s">
        <v>124</v>
      </c>
      <c r="AK10" s="581" t="s">
        <v>23</v>
      </c>
      <c r="AL10" s="920" t="s">
        <v>554</v>
      </c>
      <c r="BC10" s="44" t="s">
        <v>548</v>
      </c>
      <c r="BD10" s="355" t="s">
        <v>123</v>
      </c>
      <c r="BE10" s="356" t="s">
        <v>124</v>
      </c>
      <c r="BF10" s="357" t="s">
        <v>23</v>
      </c>
      <c r="BG10" s="343"/>
      <c r="BH10" s="44" t="s">
        <v>548</v>
      </c>
      <c r="BI10" s="340" t="s">
        <v>123</v>
      </c>
      <c r="BJ10" s="341" t="s">
        <v>124</v>
      </c>
      <c r="BK10" s="345" t="s">
        <v>23</v>
      </c>
      <c r="BL10" s="346" t="s">
        <v>554</v>
      </c>
    </row>
    <row r="11" spans="1:64" ht="12" customHeight="1" thickBot="1">
      <c r="B11" s="943"/>
      <c r="C11" s="943"/>
      <c r="D11" s="943"/>
      <c r="E11" s="943"/>
      <c r="F11" s="943"/>
      <c r="G11" s="943"/>
      <c r="H11" s="943"/>
      <c r="I11" s="943"/>
      <c r="J11" s="943"/>
      <c r="K11" s="943"/>
      <c r="L11" s="943"/>
      <c r="N11" s="410"/>
      <c r="O11" s="389"/>
      <c r="P11" s="389"/>
      <c r="Q11" s="389"/>
      <c r="R11" s="389"/>
      <c r="S11" s="389"/>
      <c r="T11" s="389"/>
      <c r="U11" s="389"/>
      <c r="V11" s="389"/>
      <c r="W11" s="389"/>
      <c r="X11" s="389"/>
      <c r="Y11" s="389"/>
      <c r="Z11" s="389"/>
      <c r="AA11" s="411"/>
      <c r="AC11" s="575" t="s">
        <v>398</v>
      </c>
      <c r="AD11" s="707">
        <f>BD23</f>
        <v>0.59447004608294929</v>
      </c>
      <c r="AE11" s="775">
        <f>BE23</f>
        <v>0.29953917050691242</v>
      </c>
      <c r="AF11" s="698">
        <f>BF23</f>
        <v>0.10599078341013825</v>
      </c>
      <c r="AG11" s="343"/>
      <c r="AH11" s="575" t="s">
        <v>398</v>
      </c>
      <c r="AI11" s="699">
        <f>BI23</f>
        <v>129</v>
      </c>
      <c r="AJ11" s="699">
        <f>BJ23</f>
        <v>65</v>
      </c>
      <c r="AK11" s="699">
        <f>BK23</f>
        <v>23</v>
      </c>
      <c r="AL11" s="699">
        <f>BL23</f>
        <v>217</v>
      </c>
      <c r="AN11" s="338" t="s">
        <v>701</v>
      </c>
      <c r="BC11" s="46" t="s">
        <v>555</v>
      </c>
      <c r="BD11" s="358" t="e">
        <f t="shared" ref="BD11:BF23" si="0">+BI11/$BL11</f>
        <v>#DIV/0!</v>
      </c>
      <c r="BE11" s="359" t="e">
        <f t="shared" si="0"/>
        <v>#DIV/0!</v>
      </c>
      <c r="BF11" s="360" t="e">
        <f t="shared" si="0"/>
        <v>#DIV/0!</v>
      </c>
      <c r="BG11" s="343"/>
      <c r="BH11" s="46" t="s">
        <v>555</v>
      </c>
      <c r="BI11" s="361">
        <f>+集計・資料①!CT6</f>
        <v>0</v>
      </c>
      <c r="BJ11" s="362">
        <f>+集計・資料①!CY6</f>
        <v>0</v>
      </c>
      <c r="BK11" s="362">
        <f>+集計・資料①!CZ6</f>
        <v>0</v>
      </c>
      <c r="BL11" s="363">
        <f t="shared" ref="BL11:BL24" si="1">+SUM(BI11:BK11)</f>
        <v>0</v>
      </c>
    </row>
    <row r="12" spans="1:64" ht="12" customHeight="1" thickBot="1">
      <c r="B12" s="943"/>
      <c r="C12" s="943"/>
      <c r="D12" s="943"/>
      <c r="E12" s="943"/>
      <c r="F12" s="943"/>
      <c r="G12" s="943"/>
      <c r="H12" s="943"/>
      <c r="I12" s="943"/>
      <c r="J12" s="943"/>
      <c r="K12" s="943"/>
      <c r="L12" s="943"/>
      <c r="N12" s="410"/>
      <c r="O12" s="389"/>
      <c r="P12" s="389"/>
      <c r="Q12" s="389"/>
      <c r="R12" s="389"/>
      <c r="S12" s="389"/>
      <c r="T12" s="389"/>
      <c r="U12" s="389"/>
      <c r="V12" s="389"/>
      <c r="W12" s="389"/>
      <c r="X12" s="389"/>
      <c r="Y12" s="389"/>
      <c r="Z12" s="389"/>
      <c r="AA12" s="411"/>
      <c r="AC12" s="700" t="s">
        <v>399</v>
      </c>
      <c r="AD12" s="707">
        <f>BD22</f>
        <v>0.62179487179487181</v>
      </c>
      <c r="AE12" s="775">
        <f>BE22</f>
        <v>0.25641025641025639</v>
      </c>
      <c r="AF12" s="698">
        <f>BF22</f>
        <v>0.12179487179487179</v>
      </c>
      <c r="AG12" s="343"/>
      <c r="AH12" s="700" t="s">
        <v>399</v>
      </c>
      <c r="AI12" s="699">
        <f>BI22</f>
        <v>97</v>
      </c>
      <c r="AJ12" s="699">
        <f>BJ22</f>
        <v>40</v>
      </c>
      <c r="AK12" s="699">
        <f>BK22</f>
        <v>19</v>
      </c>
      <c r="AL12" s="699">
        <f>BL22</f>
        <v>156</v>
      </c>
      <c r="AN12" s="338" t="str">
        <f>CONCATENATE("※回答上位（資料編より抜粋）",CHAR(10),"　","継続雇用　：   ",集計・資料①!CV32,"社",CHAR(10),"　","定年廃止　：   ",集計・資料①!CW32,"社")</f>
        <v>※回答上位（資料編より抜粋）
　継続雇用　：   308社
　定年廃止　：   187社</v>
      </c>
      <c r="BC12" s="8" t="s">
        <v>542</v>
      </c>
      <c r="BD12" s="364">
        <f t="shared" si="0"/>
        <v>0.5611510791366906</v>
      </c>
      <c r="BE12" s="365">
        <f t="shared" si="0"/>
        <v>0.33812949640287771</v>
      </c>
      <c r="BF12" s="366">
        <f t="shared" si="0"/>
        <v>0.10071942446043165</v>
      </c>
      <c r="BG12" s="343"/>
      <c r="BH12" s="8" t="s">
        <v>542</v>
      </c>
      <c r="BI12" s="367">
        <f>+集計・資料①!CT8</f>
        <v>78</v>
      </c>
      <c r="BJ12" s="362">
        <f>+集計・資料①!CY8</f>
        <v>47</v>
      </c>
      <c r="BK12" s="362">
        <f>+集計・資料①!CZ8</f>
        <v>14</v>
      </c>
      <c r="BL12" s="370">
        <f t="shared" si="1"/>
        <v>139</v>
      </c>
    </row>
    <row r="13" spans="1:64" ht="10.5" customHeight="1" thickBot="1">
      <c r="B13" s="943"/>
      <c r="C13" s="943"/>
      <c r="D13" s="943"/>
      <c r="E13" s="943"/>
      <c r="F13" s="943"/>
      <c r="G13" s="943"/>
      <c r="H13" s="943"/>
      <c r="I13" s="943"/>
      <c r="J13" s="943"/>
      <c r="K13" s="943"/>
      <c r="L13" s="943"/>
      <c r="N13" s="410"/>
      <c r="O13" s="389"/>
      <c r="P13" s="389"/>
      <c r="Q13" s="389"/>
      <c r="R13" s="389"/>
      <c r="S13" s="389"/>
      <c r="T13" s="389"/>
      <c r="U13" s="389"/>
      <c r="V13" s="389"/>
      <c r="W13" s="389"/>
      <c r="X13" s="389"/>
      <c r="Y13" s="389"/>
      <c r="Z13" s="389"/>
      <c r="AA13" s="411"/>
      <c r="AC13" s="575" t="s">
        <v>400</v>
      </c>
      <c r="AD13" s="707">
        <f>BD21</f>
        <v>0.54545454545454541</v>
      </c>
      <c r="AE13" s="775">
        <f>BE21</f>
        <v>0.45454545454545453</v>
      </c>
      <c r="AF13" s="698">
        <f>BF21</f>
        <v>0</v>
      </c>
      <c r="AG13" s="343"/>
      <c r="AH13" s="575" t="s">
        <v>400</v>
      </c>
      <c r="AI13" s="699">
        <f>BI21</f>
        <v>6</v>
      </c>
      <c r="AJ13" s="699">
        <f>BJ21</f>
        <v>5</v>
      </c>
      <c r="AK13" s="699">
        <f>BK21</f>
        <v>0</v>
      </c>
      <c r="AL13" s="699">
        <f>BL21</f>
        <v>11</v>
      </c>
      <c r="BC13" s="8" t="s">
        <v>543</v>
      </c>
      <c r="BD13" s="364">
        <f t="shared" si="0"/>
        <v>0.51470588235294112</v>
      </c>
      <c r="BE13" s="365">
        <f t="shared" si="0"/>
        <v>0.33088235294117646</v>
      </c>
      <c r="BF13" s="366">
        <f t="shared" si="0"/>
        <v>0.15441176470588236</v>
      </c>
      <c r="BG13" s="343"/>
      <c r="BH13" s="8" t="s">
        <v>543</v>
      </c>
      <c r="BI13" s="367">
        <f>+集計・資料①!CT10</f>
        <v>70</v>
      </c>
      <c r="BJ13" s="362">
        <f>+集計・資料①!CY10</f>
        <v>45</v>
      </c>
      <c r="BK13" s="362">
        <f>+集計・資料①!CZ10</f>
        <v>21</v>
      </c>
      <c r="BL13" s="370">
        <f t="shared" si="1"/>
        <v>136</v>
      </c>
    </row>
    <row r="14" spans="1:64" ht="10.5" customHeight="1" thickBot="1">
      <c r="B14" s="943"/>
      <c r="C14" s="943"/>
      <c r="D14" s="943"/>
      <c r="E14" s="943"/>
      <c r="F14" s="943"/>
      <c r="G14" s="943"/>
      <c r="H14" s="943"/>
      <c r="I14" s="943"/>
      <c r="J14" s="943"/>
      <c r="K14" s="943"/>
      <c r="L14" s="943"/>
      <c r="N14" s="410"/>
      <c r="O14" s="389"/>
      <c r="P14" s="389"/>
      <c r="Q14" s="389"/>
      <c r="R14" s="389"/>
      <c r="S14" s="389"/>
      <c r="T14" s="389"/>
      <c r="U14" s="389"/>
      <c r="V14" s="389"/>
      <c r="W14" s="389"/>
      <c r="X14" s="389"/>
      <c r="Y14" s="389"/>
      <c r="Z14" s="389"/>
      <c r="AA14" s="411"/>
      <c r="AC14" s="700" t="s">
        <v>401</v>
      </c>
      <c r="AD14" s="707">
        <f>BD20</f>
        <v>0.47826086956521741</v>
      </c>
      <c r="AE14" s="775">
        <f>BE20</f>
        <v>0.47826086956521741</v>
      </c>
      <c r="AF14" s="698">
        <f>BF20</f>
        <v>4.3478260869565216E-2</v>
      </c>
      <c r="AG14" s="343"/>
      <c r="AH14" s="700" t="s">
        <v>401</v>
      </c>
      <c r="AI14" s="699">
        <f>BI20</f>
        <v>11</v>
      </c>
      <c r="AJ14" s="699">
        <f>BJ20</f>
        <v>11</v>
      </c>
      <c r="AK14" s="699">
        <f>BK20</f>
        <v>1</v>
      </c>
      <c r="AL14" s="699">
        <f>BL20</f>
        <v>23</v>
      </c>
      <c r="AN14" s="800" t="s">
        <v>679</v>
      </c>
      <c r="AO14" s="801"/>
      <c r="AP14" s="801"/>
      <c r="AQ14" s="801"/>
      <c r="AR14" s="801"/>
      <c r="AS14" s="801"/>
      <c r="AT14" s="801"/>
      <c r="AU14" s="801"/>
      <c r="AV14" s="801"/>
      <c r="AW14" s="801"/>
      <c r="AX14" s="801"/>
      <c r="AY14" s="801"/>
      <c r="BC14" s="8" t="s">
        <v>541</v>
      </c>
      <c r="BD14" s="364">
        <f t="shared" si="0"/>
        <v>0.55555555555555558</v>
      </c>
      <c r="BE14" s="365">
        <f t="shared" si="0"/>
        <v>0.37037037037037035</v>
      </c>
      <c r="BF14" s="366">
        <f t="shared" si="0"/>
        <v>7.407407407407407E-2</v>
      </c>
      <c r="BG14" s="343"/>
      <c r="BH14" s="8" t="s">
        <v>541</v>
      </c>
      <c r="BI14" s="367">
        <f>+集計・資料①!CT12</f>
        <v>15</v>
      </c>
      <c r="BJ14" s="362">
        <f>+集計・資料①!CY12</f>
        <v>10</v>
      </c>
      <c r="BK14" s="362">
        <f>+集計・資料①!CZ12</f>
        <v>2</v>
      </c>
      <c r="BL14" s="370">
        <f t="shared" si="1"/>
        <v>27</v>
      </c>
    </row>
    <row r="15" spans="1:64" ht="10.5" customHeight="1" thickBot="1">
      <c r="B15" s="943"/>
      <c r="C15" s="943"/>
      <c r="D15" s="943"/>
      <c r="E15" s="943"/>
      <c r="F15" s="943"/>
      <c r="G15" s="943"/>
      <c r="H15" s="943"/>
      <c r="I15" s="943"/>
      <c r="J15" s="943"/>
      <c r="K15" s="943"/>
      <c r="L15" s="943"/>
      <c r="N15" s="410"/>
      <c r="O15" s="389"/>
      <c r="P15" s="389"/>
      <c r="Q15" s="389"/>
      <c r="R15" s="389"/>
      <c r="S15" s="389"/>
      <c r="T15" s="389"/>
      <c r="U15" s="389"/>
      <c r="V15" s="389"/>
      <c r="W15" s="389"/>
      <c r="X15" s="389"/>
      <c r="Y15" s="389"/>
      <c r="Z15" s="389"/>
      <c r="AA15" s="411"/>
      <c r="AC15" s="575" t="s">
        <v>402</v>
      </c>
      <c r="AD15" s="707">
        <f>BD19</f>
        <v>0.45810055865921789</v>
      </c>
      <c r="AE15" s="775">
        <f>BE19</f>
        <v>0.41340782122905029</v>
      </c>
      <c r="AF15" s="698">
        <f>BF19</f>
        <v>0.12849162011173185</v>
      </c>
      <c r="AG15" s="343"/>
      <c r="AH15" s="575" t="s">
        <v>402</v>
      </c>
      <c r="AI15" s="699">
        <f>BI19</f>
        <v>82</v>
      </c>
      <c r="AJ15" s="699">
        <f>BJ19</f>
        <v>74</v>
      </c>
      <c r="AK15" s="699">
        <f>BK19</f>
        <v>23</v>
      </c>
      <c r="AL15" s="699">
        <f>BL19</f>
        <v>179</v>
      </c>
      <c r="AN15" s="930" t="str">
        <f>CONCATENATE("　",AN4,CHAR(10),"　",AN7,CHAR(10),"　",AN9,CHAR(10),AN12)</f>
        <v>　定年後の雇用促進制度の有無について、「あり」と回答した事業所は全体で54.3%となった。
　業種別では、「製造業」「建設業」に雇用促進制度がある割合が高い。
　規模別では、規模が大きい事業所ほど雇用促進制度がある割合が高い。
※回答上位（資料編より抜粋）
　継続雇用　：   308社
　定年廃止　：   187社</v>
      </c>
      <c r="AO15" s="930"/>
      <c r="AP15" s="930"/>
      <c r="AQ15" s="930"/>
      <c r="AR15" s="930"/>
      <c r="AS15" s="930"/>
      <c r="AT15" s="930"/>
      <c r="AU15" s="930"/>
      <c r="AV15" s="930"/>
      <c r="AW15" s="930"/>
      <c r="AX15" s="930"/>
      <c r="AY15" s="930"/>
      <c r="BC15" s="8" t="s">
        <v>540</v>
      </c>
      <c r="BD15" s="364">
        <f t="shared" si="0"/>
        <v>0.56129032258064515</v>
      </c>
      <c r="BE15" s="365">
        <f t="shared" si="0"/>
        <v>0.32903225806451614</v>
      </c>
      <c r="BF15" s="366">
        <f t="shared" si="0"/>
        <v>0.10967741935483871</v>
      </c>
      <c r="BG15" s="343"/>
      <c r="BH15" s="8" t="s">
        <v>540</v>
      </c>
      <c r="BI15" s="367">
        <f>+集計・資料①!CT14</f>
        <v>87</v>
      </c>
      <c r="BJ15" s="362">
        <f>+集計・資料①!CY14</f>
        <v>51</v>
      </c>
      <c r="BK15" s="362">
        <f>+集計・資料①!CZ14</f>
        <v>17</v>
      </c>
      <c r="BL15" s="370">
        <f t="shared" si="1"/>
        <v>155</v>
      </c>
    </row>
    <row r="16" spans="1:64" ht="10.5" customHeight="1" thickBot="1">
      <c r="B16" s="943"/>
      <c r="C16" s="943"/>
      <c r="D16" s="943"/>
      <c r="E16" s="943"/>
      <c r="F16" s="943"/>
      <c r="G16" s="943"/>
      <c r="H16" s="943"/>
      <c r="I16" s="943"/>
      <c r="J16" s="943"/>
      <c r="K16" s="943"/>
      <c r="L16" s="943"/>
      <c r="N16" s="410"/>
      <c r="O16" s="389"/>
      <c r="P16" s="389"/>
      <c r="Q16" s="389"/>
      <c r="R16" s="389"/>
      <c r="S16" s="389"/>
      <c r="T16" s="389"/>
      <c r="U16" s="389"/>
      <c r="V16" s="389"/>
      <c r="W16" s="389"/>
      <c r="X16" s="389"/>
      <c r="Y16" s="389"/>
      <c r="Z16" s="389"/>
      <c r="AA16" s="411"/>
      <c r="AC16" s="700" t="s">
        <v>403</v>
      </c>
      <c r="AD16" s="707">
        <f>BD18</f>
        <v>0.5</v>
      </c>
      <c r="AE16" s="775">
        <f>BE18</f>
        <v>0.45</v>
      </c>
      <c r="AF16" s="698">
        <f>BF18</f>
        <v>0.05</v>
      </c>
      <c r="AG16" s="343"/>
      <c r="AH16" s="700" t="s">
        <v>403</v>
      </c>
      <c r="AI16" s="699">
        <f>BI18</f>
        <v>10</v>
      </c>
      <c r="AJ16" s="699">
        <f>BJ18</f>
        <v>9</v>
      </c>
      <c r="AK16" s="699">
        <f>BK18</f>
        <v>1</v>
      </c>
      <c r="AL16" s="699">
        <f>BL18</f>
        <v>20</v>
      </c>
      <c r="AN16" s="930"/>
      <c r="AO16" s="930"/>
      <c r="AP16" s="930"/>
      <c r="AQ16" s="930"/>
      <c r="AR16" s="930"/>
      <c r="AS16" s="930"/>
      <c r="AT16" s="930"/>
      <c r="AU16" s="930"/>
      <c r="AV16" s="930"/>
      <c r="AW16" s="930"/>
      <c r="AX16" s="930"/>
      <c r="AY16" s="930"/>
      <c r="BC16" s="8" t="s">
        <v>539</v>
      </c>
      <c r="BD16" s="364">
        <f t="shared" si="0"/>
        <v>0.43902439024390244</v>
      </c>
      <c r="BE16" s="365">
        <f t="shared" si="0"/>
        <v>0.46341463414634149</v>
      </c>
      <c r="BF16" s="366">
        <f t="shared" si="0"/>
        <v>9.7560975609756101E-2</v>
      </c>
      <c r="BG16" s="343"/>
      <c r="BH16" s="8" t="s">
        <v>539</v>
      </c>
      <c r="BI16" s="367">
        <f>+集計・資料①!CT16</f>
        <v>18</v>
      </c>
      <c r="BJ16" s="362">
        <f>+集計・資料①!CY16</f>
        <v>19</v>
      </c>
      <c r="BK16" s="369">
        <f>+集計・資料①!CZ16</f>
        <v>4</v>
      </c>
      <c r="BL16" s="370">
        <f t="shared" si="1"/>
        <v>41</v>
      </c>
    </row>
    <row r="17" spans="1:64" ht="10.5" customHeight="1" thickBot="1">
      <c r="B17" s="943"/>
      <c r="C17" s="943"/>
      <c r="D17" s="943"/>
      <c r="E17" s="943"/>
      <c r="F17" s="943"/>
      <c r="G17" s="943"/>
      <c r="H17" s="943"/>
      <c r="I17" s="943"/>
      <c r="J17" s="943"/>
      <c r="K17" s="943"/>
      <c r="L17" s="943"/>
      <c r="N17" s="427"/>
      <c r="O17" s="428"/>
      <c r="P17" s="428"/>
      <c r="Q17" s="428"/>
      <c r="R17" s="428"/>
      <c r="S17" s="428"/>
      <c r="T17" s="428"/>
      <c r="U17" s="428"/>
      <c r="V17" s="428"/>
      <c r="W17" s="428"/>
      <c r="X17" s="428"/>
      <c r="Y17" s="428"/>
      <c r="Z17" s="428"/>
      <c r="AA17" s="429"/>
      <c r="AC17" s="575" t="s">
        <v>404</v>
      </c>
      <c r="AD17" s="707">
        <f>BD17</f>
        <v>0.33333333333333331</v>
      </c>
      <c r="AE17" s="775">
        <f>BE17</f>
        <v>0.66666666666666663</v>
      </c>
      <c r="AF17" s="698">
        <f>BF17</f>
        <v>0</v>
      </c>
      <c r="AG17" s="343"/>
      <c r="AH17" s="575" t="s">
        <v>404</v>
      </c>
      <c r="AI17" s="699">
        <f>BI17</f>
        <v>5</v>
      </c>
      <c r="AJ17" s="699">
        <f>BJ17</f>
        <v>10</v>
      </c>
      <c r="AK17" s="699">
        <f>BK17</f>
        <v>0</v>
      </c>
      <c r="AL17" s="699">
        <f>BL17</f>
        <v>15</v>
      </c>
      <c r="AN17" s="930"/>
      <c r="AO17" s="930"/>
      <c r="AP17" s="930"/>
      <c r="AQ17" s="930"/>
      <c r="AR17" s="930"/>
      <c r="AS17" s="930"/>
      <c r="AT17" s="930"/>
      <c r="AU17" s="930"/>
      <c r="AV17" s="930"/>
      <c r="AW17" s="930"/>
      <c r="AX17" s="930"/>
      <c r="AY17" s="930"/>
      <c r="BC17" s="8" t="s">
        <v>544</v>
      </c>
      <c r="BD17" s="364">
        <f t="shared" si="0"/>
        <v>0.33333333333333331</v>
      </c>
      <c r="BE17" s="365">
        <f t="shared" si="0"/>
        <v>0.66666666666666663</v>
      </c>
      <c r="BF17" s="366">
        <f t="shared" si="0"/>
        <v>0</v>
      </c>
      <c r="BG17" s="343"/>
      <c r="BH17" s="8" t="s">
        <v>544</v>
      </c>
      <c r="BI17" s="367">
        <f>+集計・資料①!CT18</f>
        <v>5</v>
      </c>
      <c r="BJ17" s="362">
        <f>+集計・資料①!CY18</f>
        <v>10</v>
      </c>
      <c r="BK17" s="369">
        <f>+集計・資料①!CZ18</f>
        <v>0</v>
      </c>
      <c r="BL17" s="370">
        <f t="shared" si="1"/>
        <v>15</v>
      </c>
    </row>
    <row r="18" spans="1:64" ht="10.5" customHeight="1" thickBot="1">
      <c r="AC18" s="700" t="s">
        <v>405</v>
      </c>
      <c r="AD18" s="707">
        <f>BD16</f>
        <v>0.43902439024390244</v>
      </c>
      <c r="AE18" s="775">
        <f>BE16</f>
        <v>0.46341463414634149</v>
      </c>
      <c r="AF18" s="698">
        <f>BF16</f>
        <v>9.7560975609756101E-2</v>
      </c>
      <c r="AG18" s="343"/>
      <c r="AH18" s="700" t="s">
        <v>405</v>
      </c>
      <c r="AI18" s="699">
        <f>BI16</f>
        <v>18</v>
      </c>
      <c r="AJ18" s="699">
        <f>BJ16</f>
        <v>19</v>
      </c>
      <c r="AK18" s="699">
        <f>BK16</f>
        <v>4</v>
      </c>
      <c r="AL18" s="699">
        <f>BL16</f>
        <v>41</v>
      </c>
      <c r="AN18" s="930"/>
      <c r="AO18" s="930"/>
      <c r="AP18" s="930"/>
      <c r="AQ18" s="930"/>
      <c r="AR18" s="930"/>
      <c r="AS18" s="930"/>
      <c r="AT18" s="930"/>
      <c r="AU18" s="930"/>
      <c r="AV18" s="930"/>
      <c r="AW18" s="930"/>
      <c r="AX18" s="930"/>
      <c r="AY18" s="930"/>
      <c r="BC18" s="8" t="s">
        <v>538</v>
      </c>
      <c r="BD18" s="364">
        <f t="shared" si="0"/>
        <v>0.5</v>
      </c>
      <c r="BE18" s="365">
        <f t="shared" si="0"/>
        <v>0.45</v>
      </c>
      <c r="BF18" s="366">
        <f t="shared" si="0"/>
        <v>0.05</v>
      </c>
      <c r="BG18" s="343"/>
      <c r="BH18" s="8" t="s">
        <v>538</v>
      </c>
      <c r="BI18" s="367">
        <f>+集計・資料①!CT20</f>
        <v>10</v>
      </c>
      <c r="BJ18" s="362">
        <f>+集計・資料①!CY20</f>
        <v>9</v>
      </c>
      <c r="BK18" s="369">
        <f>+集計・資料①!CZ20</f>
        <v>1</v>
      </c>
      <c r="BL18" s="370">
        <f t="shared" si="1"/>
        <v>20</v>
      </c>
    </row>
    <row r="19" spans="1:64" ht="10.5" customHeight="1" thickBot="1">
      <c r="A19" s="406"/>
      <c r="B19" s="407"/>
      <c r="C19" s="407"/>
      <c r="D19" s="407"/>
      <c r="E19" s="407"/>
      <c r="F19" s="407"/>
      <c r="G19" s="407"/>
      <c r="H19" s="407"/>
      <c r="I19" s="407"/>
      <c r="J19" s="407"/>
      <c r="K19" s="407"/>
      <c r="L19" s="407"/>
      <c r="M19" s="407"/>
      <c r="N19" s="407"/>
      <c r="O19" s="407"/>
      <c r="P19" s="407"/>
      <c r="Q19" s="407"/>
      <c r="R19" s="407"/>
      <c r="S19" s="407"/>
      <c r="T19" s="407"/>
      <c r="U19" s="407"/>
      <c r="V19" s="407"/>
      <c r="W19" s="407"/>
      <c r="X19" s="407"/>
      <c r="Y19" s="407"/>
      <c r="Z19" s="407"/>
      <c r="AA19" s="408"/>
      <c r="AC19" s="575" t="s">
        <v>406</v>
      </c>
      <c r="AD19" s="707">
        <f>BD15</f>
        <v>0.56129032258064515</v>
      </c>
      <c r="AE19" s="775">
        <f>BE15</f>
        <v>0.32903225806451614</v>
      </c>
      <c r="AF19" s="698">
        <f>BF15</f>
        <v>0.10967741935483871</v>
      </c>
      <c r="AG19" s="343"/>
      <c r="AH19" s="575" t="s">
        <v>406</v>
      </c>
      <c r="AI19" s="699">
        <f>BI15</f>
        <v>87</v>
      </c>
      <c r="AJ19" s="699">
        <f>BJ15</f>
        <v>51</v>
      </c>
      <c r="AK19" s="699">
        <f>BK15</f>
        <v>17</v>
      </c>
      <c r="AL19" s="699">
        <f>BL15</f>
        <v>155</v>
      </c>
      <c r="AN19" s="930"/>
      <c r="AO19" s="930"/>
      <c r="AP19" s="930"/>
      <c r="AQ19" s="930"/>
      <c r="AR19" s="930"/>
      <c r="AS19" s="930"/>
      <c r="AT19" s="930"/>
      <c r="AU19" s="930"/>
      <c r="AV19" s="930"/>
      <c r="AW19" s="930"/>
      <c r="AX19" s="930"/>
      <c r="AY19" s="930"/>
      <c r="BC19" s="8" t="s">
        <v>537</v>
      </c>
      <c r="BD19" s="364">
        <f t="shared" si="0"/>
        <v>0.45810055865921789</v>
      </c>
      <c r="BE19" s="365">
        <f t="shared" si="0"/>
        <v>0.41340782122905029</v>
      </c>
      <c r="BF19" s="366">
        <f t="shared" si="0"/>
        <v>0.12849162011173185</v>
      </c>
      <c r="BG19" s="343"/>
      <c r="BH19" s="8" t="s">
        <v>537</v>
      </c>
      <c r="BI19" s="367">
        <f>+集計・資料①!CT22</f>
        <v>82</v>
      </c>
      <c r="BJ19" s="362">
        <f>+集計・資料①!CY22</f>
        <v>74</v>
      </c>
      <c r="BK19" s="369">
        <f>+集計・資料①!CZ22</f>
        <v>23</v>
      </c>
      <c r="BL19" s="370">
        <f t="shared" si="1"/>
        <v>179</v>
      </c>
    </row>
    <row r="20" spans="1:64" ht="10.5" customHeight="1" thickBot="1">
      <c r="A20" s="410"/>
      <c r="B20" s="389"/>
      <c r="C20" s="389"/>
      <c r="D20" s="389"/>
      <c r="E20" s="389"/>
      <c r="F20" s="389"/>
      <c r="G20" s="389"/>
      <c r="H20" s="389"/>
      <c r="I20" s="389"/>
      <c r="J20" s="389"/>
      <c r="K20" s="389"/>
      <c r="L20" s="389"/>
      <c r="M20" s="389"/>
      <c r="N20" s="389"/>
      <c r="O20" s="389"/>
      <c r="P20" s="389"/>
      <c r="Q20" s="389"/>
      <c r="R20" s="389"/>
      <c r="S20" s="389"/>
      <c r="T20" s="389"/>
      <c r="U20" s="389"/>
      <c r="V20" s="389"/>
      <c r="W20" s="389"/>
      <c r="X20" s="389"/>
      <c r="Y20" s="389"/>
      <c r="Z20" s="389"/>
      <c r="AA20" s="411"/>
      <c r="AC20" s="700" t="s">
        <v>407</v>
      </c>
      <c r="AD20" s="707">
        <f>BD14</f>
        <v>0.55555555555555558</v>
      </c>
      <c r="AE20" s="775">
        <f>BE14</f>
        <v>0.37037037037037035</v>
      </c>
      <c r="AF20" s="698">
        <f>BF14</f>
        <v>7.407407407407407E-2</v>
      </c>
      <c r="AH20" s="700" t="s">
        <v>407</v>
      </c>
      <c r="AI20" s="699">
        <f>BI14</f>
        <v>15</v>
      </c>
      <c r="AJ20" s="699">
        <f>BJ14</f>
        <v>10</v>
      </c>
      <c r="AK20" s="699">
        <f>BK14</f>
        <v>2</v>
      </c>
      <c r="AL20" s="699">
        <f>BL14</f>
        <v>27</v>
      </c>
      <c r="AN20" s="930"/>
      <c r="AO20" s="930"/>
      <c r="AP20" s="930"/>
      <c r="AQ20" s="930"/>
      <c r="AR20" s="930"/>
      <c r="AS20" s="930"/>
      <c r="AT20" s="930"/>
      <c r="AU20" s="930"/>
      <c r="AV20" s="930"/>
      <c r="AW20" s="930"/>
      <c r="AX20" s="930"/>
      <c r="AY20" s="930"/>
      <c r="BC20" s="8" t="s">
        <v>536</v>
      </c>
      <c r="BD20" s="364">
        <f t="shared" si="0"/>
        <v>0.47826086956521741</v>
      </c>
      <c r="BE20" s="365">
        <f t="shared" si="0"/>
        <v>0.47826086956521741</v>
      </c>
      <c r="BF20" s="366">
        <f t="shared" si="0"/>
        <v>4.3478260869565216E-2</v>
      </c>
      <c r="BH20" s="8" t="s">
        <v>536</v>
      </c>
      <c r="BI20" s="367">
        <f>+集計・資料①!CT24</f>
        <v>11</v>
      </c>
      <c r="BJ20" s="362">
        <f>+集計・資料①!CY24</f>
        <v>11</v>
      </c>
      <c r="BK20" s="369">
        <f>+集計・資料①!CZ24</f>
        <v>1</v>
      </c>
      <c r="BL20" s="370">
        <f t="shared" si="1"/>
        <v>23</v>
      </c>
    </row>
    <row r="21" spans="1:64" ht="10.5" customHeight="1" thickBot="1">
      <c r="A21" s="410"/>
      <c r="B21" s="389"/>
      <c r="C21" s="389"/>
      <c r="D21" s="389"/>
      <c r="E21" s="389"/>
      <c r="F21" s="389"/>
      <c r="G21" s="389"/>
      <c r="H21" s="389"/>
      <c r="I21" s="389"/>
      <c r="J21" s="389"/>
      <c r="K21" s="389"/>
      <c r="L21" s="389"/>
      <c r="M21" s="389"/>
      <c r="N21" s="389"/>
      <c r="O21" s="389"/>
      <c r="P21" s="389"/>
      <c r="Q21" s="389"/>
      <c r="R21" s="389"/>
      <c r="S21" s="389"/>
      <c r="T21" s="389"/>
      <c r="U21" s="389"/>
      <c r="V21" s="389"/>
      <c r="W21" s="389"/>
      <c r="X21" s="389"/>
      <c r="Y21" s="389"/>
      <c r="Z21" s="389"/>
      <c r="AA21" s="411"/>
      <c r="AC21" s="575" t="s">
        <v>408</v>
      </c>
      <c r="AD21" s="707">
        <f>BD13</f>
        <v>0.51470588235294112</v>
      </c>
      <c r="AE21" s="775">
        <f>BE13</f>
        <v>0.33088235294117646</v>
      </c>
      <c r="AF21" s="698">
        <f>BF13</f>
        <v>0.15441176470588236</v>
      </c>
      <c r="AH21" s="575" t="s">
        <v>408</v>
      </c>
      <c r="AI21" s="699">
        <f>BI13</f>
        <v>70</v>
      </c>
      <c r="AJ21" s="699">
        <f>BJ13</f>
        <v>45</v>
      </c>
      <c r="AK21" s="699">
        <f>BK13</f>
        <v>21</v>
      </c>
      <c r="AL21" s="699">
        <f>BL13</f>
        <v>136</v>
      </c>
      <c r="AN21" s="930"/>
      <c r="AO21" s="930"/>
      <c r="AP21" s="930"/>
      <c r="AQ21" s="930"/>
      <c r="AR21" s="930"/>
      <c r="AS21" s="930"/>
      <c r="AT21" s="930"/>
      <c r="AU21" s="930"/>
      <c r="AV21" s="930"/>
      <c r="AW21" s="930"/>
      <c r="AX21" s="930"/>
      <c r="AY21" s="930"/>
      <c r="BC21" s="8" t="s">
        <v>535</v>
      </c>
      <c r="BD21" s="364">
        <f t="shared" si="0"/>
        <v>0.54545454545454541</v>
      </c>
      <c r="BE21" s="365">
        <f t="shared" si="0"/>
        <v>0.45454545454545453</v>
      </c>
      <c r="BF21" s="366">
        <f t="shared" si="0"/>
        <v>0</v>
      </c>
      <c r="BH21" s="8" t="s">
        <v>535</v>
      </c>
      <c r="BI21" s="367">
        <f>+集計・資料①!CT26</f>
        <v>6</v>
      </c>
      <c r="BJ21" s="362">
        <f>+集計・資料①!CY26</f>
        <v>5</v>
      </c>
      <c r="BK21" s="369">
        <f>+集計・資料①!CZ26</f>
        <v>0</v>
      </c>
      <c r="BL21" s="370">
        <f t="shared" si="1"/>
        <v>11</v>
      </c>
    </row>
    <row r="22" spans="1:64" ht="10.5" customHeight="1" thickBot="1">
      <c r="A22" s="410"/>
      <c r="B22" s="389"/>
      <c r="C22" s="389"/>
      <c r="D22" s="389"/>
      <c r="E22" s="389"/>
      <c r="F22" s="389"/>
      <c r="G22" s="389"/>
      <c r="H22" s="389"/>
      <c r="I22" s="389"/>
      <c r="J22" s="389"/>
      <c r="K22" s="389"/>
      <c r="L22" s="389"/>
      <c r="M22" s="389"/>
      <c r="N22" s="389"/>
      <c r="O22" s="389"/>
      <c r="P22" s="389"/>
      <c r="Q22" s="389"/>
      <c r="R22" s="389"/>
      <c r="S22" s="389"/>
      <c r="T22" s="389"/>
      <c r="U22" s="389"/>
      <c r="V22" s="389"/>
      <c r="W22" s="389"/>
      <c r="X22" s="389"/>
      <c r="Y22" s="389"/>
      <c r="Z22" s="389"/>
      <c r="AA22" s="411"/>
      <c r="AC22" s="700" t="s">
        <v>409</v>
      </c>
      <c r="AD22" s="707">
        <f>BD12</f>
        <v>0.5611510791366906</v>
      </c>
      <c r="AE22" s="775">
        <f>BE12</f>
        <v>0.33812949640287771</v>
      </c>
      <c r="AF22" s="698">
        <f>BF12</f>
        <v>0.10071942446043165</v>
      </c>
      <c r="AH22" s="700" t="s">
        <v>409</v>
      </c>
      <c r="AI22" s="699">
        <f>BI12</f>
        <v>78</v>
      </c>
      <c r="AJ22" s="699">
        <f>BJ12</f>
        <v>47</v>
      </c>
      <c r="AK22" s="699">
        <f>BK12</f>
        <v>14</v>
      </c>
      <c r="AL22" s="699">
        <f>BL12</f>
        <v>139</v>
      </c>
      <c r="AN22" s="930"/>
      <c r="AO22" s="930"/>
      <c r="AP22" s="930"/>
      <c r="AQ22" s="930"/>
      <c r="AR22" s="930"/>
      <c r="AS22" s="930"/>
      <c r="AT22" s="930"/>
      <c r="AU22" s="930"/>
      <c r="AV22" s="930"/>
      <c r="AW22" s="930"/>
      <c r="AX22" s="930"/>
      <c r="AY22" s="930"/>
      <c r="BC22" s="8" t="s">
        <v>545</v>
      </c>
      <c r="BD22" s="364">
        <f t="shared" si="0"/>
        <v>0.62179487179487181</v>
      </c>
      <c r="BE22" s="365">
        <f t="shared" si="0"/>
        <v>0.25641025641025639</v>
      </c>
      <c r="BF22" s="366">
        <f t="shared" si="0"/>
        <v>0.12179487179487179</v>
      </c>
      <c r="BH22" s="8" t="s">
        <v>545</v>
      </c>
      <c r="BI22" s="367">
        <f>+集計・資料①!CT28</f>
        <v>97</v>
      </c>
      <c r="BJ22" s="362">
        <f>+集計・資料①!CY28</f>
        <v>40</v>
      </c>
      <c r="BK22" s="369">
        <f>+集計・資料①!CZ28</f>
        <v>19</v>
      </c>
      <c r="BL22" s="370">
        <f t="shared" si="1"/>
        <v>156</v>
      </c>
    </row>
    <row r="23" spans="1:64" ht="10.5" customHeight="1" thickBot="1">
      <c r="A23" s="410"/>
      <c r="B23" s="389"/>
      <c r="C23" s="389"/>
      <c r="D23" s="389"/>
      <c r="E23" s="389"/>
      <c r="F23" s="389"/>
      <c r="G23" s="389"/>
      <c r="H23" s="389"/>
      <c r="I23" s="389"/>
      <c r="J23" s="389"/>
      <c r="K23" s="389"/>
      <c r="L23" s="389"/>
      <c r="M23" s="389"/>
      <c r="N23" s="389"/>
      <c r="O23" s="389"/>
      <c r="P23" s="389"/>
      <c r="Q23" s="389"/>
      <c r="R23" s="389"/>
      <c r="S23" s="389"/>
      <c r="T23" s="389"/>
      <c r="U23" s="389"/>
      <c r="V23" s="389"/>
      <c r="W23" s="389"/>
      <c r="X23" s="389"/>
      <c r="Y23" s="389"/>
      <c r="Z23" s="389"/>
      <c r="AA23" s="411"/>
      <c r="AC23" s="575" t="s">
        <v>23</v>
      </c>
      <c r="AD23" s="698" t="e">
        <f>BD11</f>
        <v>#DIV/0!</v>
      </c>
      <c r="AE23" s="698" t="e">
        <f>BE11</f>
        <v>#DIV/0!</v>
      </c>
      <c r="AF23" s="698" t="e">
        <f>BF11</f>
        <v>#DIV/0!</v>
      </c>
      <c r="AH23" s="575" t="s">
        <v>23</v>
      </c>
      <c r="AI23" s="699">
        <f>BI11</f>
        <v>0</v>
      </c>
      <c r="AJ23" s="699">
        <f>BJ11</f>
        <v>0</v>
      </c>
      <c r="AK23" s="699">
        <f>BK11</f>
        <v>0</v>
      </c>
      <c r="AL23" s="699">
        <f>BL11</f>
        <v>0</v>
      </c>
      <c r="AN23" s="930"/>
      <c r="AO23" s="930"/>
      <c r="AP23" s="930"/>
      <c r="AQ23" s="930"/>
      <c r="AR23" s="930"/>
      <c r="AS23" s="930"/>
      <c r="AT23" s="930"/>
      <c r="AU23" s="930"/>
      <c r="AV23" s="930"/>
      <c r="AW23" s="930"/>
      <c r="AX23" s="930"/>
      <c r="AY23" s="930"/>
      <c r="BC23" s="11" t="s">
        <v>546</v>
      </c>
      <c r="BD23" s="371">
        <f t="shared" si="0"/>
        <v>0.59447004608294929</v>
      </c>
      <c r="BE23" s="372">
        <f t="shared" si="0"/>
        <v>0.29953917050691242</v>
      </c>
      <c r="BF23" s="373">
        <f t="shared" si="0"/>
        <v>0.10599078341013825</v>
      </c>
      <c r="BH23" s="9" t="s">
        <v>546</v>
      </c>
      <c r="BI23" s="374">
        <f>+集計・資料①!CT30</f>
        <v>129</v>
      </c>
      <c r="BJ23" s="879">
        <f>+集計・資料①!CY30</f>
        <v>65</v>
      </c>
      <c r="BK23" s="376">
        <f>+集計・資料①!CZ30</f>
        <v>23</v>
      </c>
      <c r="BL23" s="377">
        <f t="shared" si="1"/>
        <v>217</v>
      </c>
    </row>
    <row r="24" spans="1:64" ht="10.5" customHeight="1" thickBot="1">
      <c r="A24" s="410"/>
      <c r="B24" s="389"/>
      <c r="C24" s="389"/>
      <c r="D24" s="389"/>
      <c r="E24" s="389"/>
      <c r="F24" s="389"/>
      <c r="G24" s="389"/>
      <c r="H24" s="389"/>
      <c r="I24" s="389"/>
      <c r="J24" s="389"/>
      <c r="K24" s="389"/>
      <c r="L24" s="389"/>
      <c r="M24" s="389"/>
      <c r="N24" s="389"/>
      <c r="O24" s="389"/>
      <c r="P24" s="389"/>
      <c r="Q24" s="389"/>
      <c r="R24" s="389"/>
      <c r="S24" s="389"/>
      <c r="T24" s="389"/>
      <c r="U24" s="389"/>
      <c r="V24" s="389"/>
      <c r="W24" s="389"/>
      <c r="X24" s="389"/>
      <c r="Y24" s="389"/>
      <c r="Z24" s="389"/>
      <c r="AA24" s="411"/>
      <c r="AH24" s="920" t="s">
        <v>554</v>
      </c>
      <c r="AI24" s="699">
        <f>SUM(AI11:AI23)</f>
        <v>608</v>
      </c>
      <c r="AJ24" s="699">
        <f>SUM(AJ11:AJ23)</f>
        <v>386</v>
      </c>
      <c r="AK24" s="699">
        <f>SUM(AK11:AK23)</f>
        <v>125</v>
      </c>
      <c r="AL24" s="699">
        <f>SUM(AL11:AL23)</f>
        <v>1119</v>
      </c>
      <c r="AN24" s="930"/>
      <c r="AO24" s="930"/>
      <c r="AP24" s="930"/>
      <c r="AQ24" s="930"/>
      <c r="AR24" s="930"/>
      <c r="AS24" s="930"/>
      <c r="AT24" s="930"/>
      <c r="AU24" s="930"/>
      <c r="AV24" s="930"/>
      <c r="AW24" s="930"/>
      <c r="AX24" s="930"/>
      <c r="AY24" s="930"/>
      <c r="BH24" s="325" t="s">
        <v>554</v>
      </c>
      <c r="BI24" s="378">
        <f>+集計・資料①!CT32</f>
        <v>608</v>
      </c>
      <c r="BJ24" s="352">
        <f>+集計・資料①!CY32</f>
        <v>386</v>
      </c>
      <c r="BK24" s="353">
        <f>+集計・資料①!CZ32</f>
        <v>125</v>
      </c>
      <c r="BL24" s="354">
        <f t="shared" si="1"/>
        <v>1119</v>
      </c>
    </row>
    <row r="25" spans="1:64">
      <c r="A25" s="410"/>
      <c r="B25" s="389"/>
      <c r="C25" s="389"/>
      <c r="D25" s="389"/>
      <c r="E25" s="389"/>
      <c r="F25" s="389"/>
      <c r="G25" s="389"/>
      <c r="H25" s="389"/>
      <c r="I25" s="389"/>
      <c r="J25" s="389"/>
      <c r="K25" s="389"/>
      <c r="L25" s="389"/>
      <c r="M25" s="389"/>
      <c r="N25" s="389"/>
      <c r="O25" s="389"/>
      <c r="P25" s="389"/>
      <c r="Q25" s="389"/>
      <c r="R25" s="389"/>
      <c r="S25" s="389"/>
      <c r="T25" s="389"/>
      <c r="U25" s="389"/>
      <c r="V25" s="389"/>
      <c r="W25" s="389"/>
      <c r="X25" s="389"/>
      <c r="Y25" s="389"/>
      <c r="Z25" s="389"/>
      <c r="AA25" s="411"/>
      <c r="AN25" s="930"/>
      <c r="AO25" s="930"/>
      <c r="AP25" s="930"/>
      <c r="AQ25" s="930"/>
      <c r="AR25" s="930"/>
      <c r="AS25" s="930"/>
      <c r="AT25" s="930"/>
      <c r="AU25" s="930"/>
      <c r="AV25" s="930"/>
      <c r="AW25" s="930"/>
      <c r="AX25" s="930"/>
      <c r="AY25" s="930"/>
    </row>
    <row r="26" spans="1:64">
      <c r="A26" s="410"/>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389"/>
      <c r="AA26" s="411"/>
      <c r="AC26" s="338" t="s">
        <v>248</v>
      </c>
      <c r="AH26" s="338" t="s">
        <v>249</v>
      </c>
      <c r="AN26" s="930"/>
      <c r="AO26" s="930"/>
      <c r="AP26" s="930"/>
      <c r="AQ26" s="930"/>
      <c r="AR26" s="930"/>
      <c r="AS26" s="930"/>
      <c r="AT26" s="930"/>
      <c r="AU26" s="930"/>
      <c r="AV26" s="930"/>
      <c r="AW26" s="930"/>
      <c r="AX26" s="930"/>
      <c r="AY26" s="930"/>
      <c r="BC26" s="338" t="s">
        <v>248</v>
      </c>
      <c r="BH26" s="338" t="s">
        <v>249</v>
      </c>
    </row>
    <row r="27" spans="1:64" ht="10.199999999999999" thickBot="1">
      <c r="A27" s="410"/>
      <c r="B27" s="389"/>
      <c r="C27" s="389"/>
      <c r="D27" s="389"/>
      <c r="E27" s="389"/>
      <c r="F27" s="389"/>
      <c r="G27" s="389"/>
      <c r="H27" s="389"/>
      <c r="I27" s="389"/>
      <c r="J27" s="389"/>
      <c r="K27" s="389"/>
      <c r="L27" s="389"/>
      <c r="M27" s="389"/>
      <c r="N27" s="389"/>
      <c r="O27" s="389"/>
      <c r="P27" s="389"/>
      <c r="Q27" s="389"/>
      <c r="R27" s="389"/>
      <c r="S27" s="389"/>
      <c r="T27" s="389"/>
      <c r="U27" s="389"/>
      <c r="V27" s="389"/>
      <c r="W27" s="389"/>
      <c r="X27" s="389"/>
      <c r="Y27" s="389"/>
      <c r="Z27" s="389"/>
      <c r="AA27" s="411"/>
      <c r="AH27" s="428"/>
      <c r="AI27" s="428"/>
      <c r="AJ27" s="428"/>
      <c r="AK27" s="428"/>
      <c r="AL27" s="428"/>
      <c r="AN27" s="930"/>
      <c r="AO27" s="930"/>
      <c r="AP27" s="930"/>
      <c r="AQ27" s="930"/>
      <c r="AR27" s="930"/>
      <c r="AS27" s="930"/>
      <c r="AT27" s="930"/>
      <c r="AU27" s="930"/>
      <c r="AV27" s="930"/>
      <c r="AW27" s="930"/>
      <c r="AX27" s="930"/>
      <c r="AY27" s="930"/>
    </row>
    <row r="28" spans="1:64" ht="10.199999999999999" thickBot="1">
      <c r="A28" s="410"/>
      <c r="B28" s="389"/>
      <c r="C28" s="389"/>
      <c r="D28" s="389"/>
      <c r="E28" s="389"/>
      <c r="F28" s="389"/>
      <c r="G28" s="389"/>
      <c r="H28" s="389"/>
      <c r="I28" s="389"/>
      <c r="J28" s="389"/>
      <c r="K28" s="389"/>
      <c r="L28" s="389"/>
      <c r="M28" s="389"/>
      <c r="N28" s="389"/>
      <c r="O28" s="389"/>
      <c r="P28" s="389"/>
      <c r="Q28" s="389"/>
      <c r="R28" s="389"/>
      <c r="S28" s="389"/>
      <c r="T28" s="389"/>
      <c r="U28" s="389"/>
      <c r="V28" s="389"/>
      <c r="W28" s="389"/>
      <c r="X28" s="389"/>
      <c r="Y28" s="389"/>
      <c r="Z28" s="389"/>
      <c r="AA28" s="411"/>
      <c r="AC28" s="581" t="s">
        <v>549</v>
      </c>
      <c r="AD28" s="581" t="s">
        <v>123</v>
      </c>
      <c r="AE28" s="581" t="s">
        <v>124</v>
      </c>
      <c r="AF28" s="581" t="s">
        <v>23</v>
      </c>
      <c r="AG28" s="343"/>
      <c r="AH28" s="581" t="s">
        <v>549</v>
      </c>
      <c r="AI28" s="581" t="s">
        <v>123</v>
      </c>
      <c r="AJ28" s="581" t="s">
        <v>124</v>
      </c>
      <c r="AK28" s="581" t="s">
        <v>23</v>
      </c>
      <c r="AL28" s="920" t="s">
        <v>554</v>
      </c>
      <c r="BC28" s="379" t="s">
        <v>549</v>
      </c>
      <c r="BD28" s="355" t="s">
        <v>123</v>
      </c>
      <c r="BE28" s="356" t="s">
        <v>124</v>
      </c>
      <c r="BF28" s="357" t="s">
        <v>23</v>
      </c>
      <c r="BG28" s="343"/>
      <c r="BH28" s="379" t="s">
        <v>549</v>
      </c>
      <c r="BI28" s="340" t="s">
        <v>123</v>
      </c>
      <c r="BJ28" s="341" t="s">
        <v>124</v>
      </c>
      <c r="BK28" s="345" t="s">
        <v>23</v>
      </c>
      <c r="BL28" s="346" t="s">
        <v>554</v>
      </c>
    </row>
    <row r="29" spans="1:64">
      <c r="A29" s="410"/>
      <c r="B29" s="389"/>
      <c r="C29" s="389"/>
      <c r="D29" s="389"/>
      <c r="E29" s="389"/>
      <c r="F29" s="389"/>
      <c r="G29" s="389"/>
      <c r="H29" s="389"/>
      <c r="I29" s="389"/>
      <c r="J29" s="389"/>
      <c r="K29" s="389"/>
      <c r="L29" s="389"/>
      <c r="M29" s="389"/>
      <c r="N29" s="389"/>
      <c r="O29" s="389"/>
      <c r="P29" s="389"/>
      <c r="Q29" s="389"/>
      <c r="R29" s="389"/>
      <c r="S29" s="389"/>
      <c r="T29" s="389"/>
      <c r="U29" s="389"/>
      <c r="V29" s="389"/>
      <c r="W29" s="389"/>
      <c r="X29" s="389"/>
      <c r="Y29" s="389"/>
      <c r="Z29" s="389"/>
      <c r="AA29" s="411"/>
      <c r="AC29" s="579" t="s">
        <v>410</v>
      </c>
      <c r="AD29" s="698">
        <f>BD34</f>
        <v>0.40191387559808611</v>
      </c>
      <c r="AE29" s="698">
        <f>BE34</f>
        <v>0.42105263157894735</v>
      </c>
      <c r="AF29" s="698">
        <f>BF34</f>
        <v>0.17703349282296652</v>
      </c>
      <c r="AG29" s="343"/>
      <c r="AH29" s="579" t="s">
        <v>410</v>
      </c>
      <c r="AI29" s="699">
        <f>BI34</f>
        <v>84</v>
      </c>
      <c r="AJ29" s="699">
        <f>BJ34</f>
        <v>88</v>
      </c>
      <c r="AK29" s="699">
        <f>BK34</f>
        <v>37</v>
      </c>
      <c r="AL29" s="699">
        <f>BL34</f>
        <v>209</v>
      </c>
      <c r="BC29" s="108" t="s">
        <v>553</v>
      </c>
      <c r="BD29" s="358">
        <f t="shared" ref="BD29:BF34" si="2">+BI29/$BL29</f>
        <v>0.5</v>
      </c>
      <c r="BE29" s="359">
        <f t="shared" si="2"/>
        <v>0.4375</v>
      </c>
      <c r="BF29" s="360">
        <f t="shared" si="2"/>
        <v>6.25E-2</v>
      </c>
      <c r="BG29" s="343"/>
      <c r="BH29" s="108" t="s">
        <v>553</v>
      </c>
      <c r="BI29" s="367">
        <f>+集計・資料①!CT40</f>
        <v>8</v>
      </c>
      <c r="BJ29" s="368">
        <f>+集計・資料①!CY40</f>
        <v>7</v>
      </c>
      <c r="BK29" s="369">
        <f>+集計・資料①!CZ40</f>
        <v>1</v>
      </c>
      <c r="BL29" s="363">
        <f t="shared" ref="BL29:BL35" si="3">SUM(BI29:BK29)</f>
        <v>16</v>
      </c>
    </row>
    <row r="30" spans="1:64">
      <c r="A30" s="410"/>
      <c r="B30" s="389"/>
      <c r="C30" s="389"/>
      <c r="D30" s="389"/>
      <c r="E30" s="389"/>
      <c r="F30" s="389"/>
      <c r="G30" s="389"/>
      <c r="H30" s="389"/>
      <c r="I30" s="389"/>
      <c r="J30" s="389"/>
      <c r="K30" s="389"/>
      <c r="L30" s="389"/>
      <c r="M30" s="389"/>
      <c r="N30" s="389"/>
      <c r="O30" s="389"/>
      <c r="P30" s="389"/>
      <c r="Q30" s="389"/>
      <c r="R30" s="389"/>
      <c r="S30" s="389"/>
      <c r="T30" s="389"/>
      <c r="U30" s="389"/>
      <c r="V30" s="389"/>
      <c r="W30" s="389"/>
      <c r="X30" s="389"/>
      <c r="Y30" s="389"/>
      <c r="Z30" s="389"/>
      <c r="AA30" s="411"/>
      <c r="AC30" s="579" t="s">
        <v>411</v>
      </c>
      <c r="AD30" s="698">
        <f>BD33</f>
        <v>0.51507537688442206</v>
      </c>
      <c r="AE30" s="698">
        <f>BE33</f>
        <v>0.38944723618090454</v>
      </c>
      <c r="AF30" s="698">
        <f>BF33</f>
        <v>9.5477386934673364E-2</v>
      </c>
      <c r="AG30" s="343"/>
      <c r="AH30" s="579" t="s">
        <v>411</v>
      </c>
      <c r="AI30" s="699">
        <f>BI33</f>
        <v>205</v>
      </c>
      <c r="AJ30" s="699">
        <f>BJ33</f>
        <v>155</v>
      </c>
      <c r="AK30" s="699">
        <f>BK33</f>
        <v>38</v>
      </c>
      <c r="AL30" s="699">
        <f>BL33</f>
        <v>398</v>
      </c>
      <c r="BC30" s="110" t="s">
        <v>427</v>
      </c>
      <c r="BD30" s="364">
        <f t="shared" si="2"/>
        <v>0.66666666666666663</v>
      </c>
      <c r="BE30" s="365">
        <f t="shared" si="2"/>
        <v>0.29629629629629628</v>
      </c>
      <c r="BF30" s="366">
        <f t="shared" si="2"/>
        <v>3.7037037037037035E-2</v>
      </c>
      <c r="BG30" s="343"/>
      <c r="BH30" s="110" t="s">
        <v>427</v>
      </c>
      <c r="BI30" s="367">
        <f>+集計・資料①!CT42</f>
        <v>18</v>
      </c>
      <c r="BJ30" s="368">
        <f>+集計・資料①!CY42</f>
        <v>8</v>
      </c>
      <c r="BK30" s="369">
        <f>+集計・資料①!CZ42</f>
        <v>1</v>
      </c>
      <c r="BL30" s="363">
        <f t="shared" si="3"/>
        <v>27</v>
      </c>
    </row>
    <row r="31" spans="1:64">
      <c r="A31" s="410"/>
      <c r="B31" s="389"/>
      <c r="C31" s="389"/>
      <c r="D31" s="389"/>
      <c r="E31" s="389"/>
      <c r="F31" s="389"/>
      <c r="G31" s="389"/>
      <c r="H31" s="389"/>
      <c r="I31" s="389"/>
      <c r="J31" s="389"/>
      <c r="K31" s="389"/>
      <c r="L31" s="389"/>
      <c r="M31" s="389"/>
      <c r="N31" s="389"/>
      <c r="O31" s="389"/>
      <c r="P31" s="389"/>
      <c r="Q31" s="389"/>
      <c r="R31" s="389"/>
      <c r="S31" s="389"/>
      <c r="T31" s="389"/>
      <c r="U31" s="389"/>
      <c r="V31" s="389"/>
      <c r="W31" s="389"/>
      <c r="X31" s="389"/>
      <c r="Y31" s="389"/>
      <c r="Z31" s="389"/>
      <c r="AA31" s="411"/>
      <c r="AC31" s="579" t="s">
        <v>412</v>
      </c>
      <c r="AD31" s="698">
        <f>BD32</f>
        <v>0.60259740259740258</v>
      </c>
      <c r="AE31" s="698">
        <f>BE32</f>
        <v>0.2805194805194805</v>
      </c>
      <c r="AF31" s="698">
        <f>BF32</f>
        <v>0.11688311688311688</v>
      </c>
      <c r="AG31" s="343"/>
      <c r="AH31" s="579" t="s">
        <v>412</v>
      </c>
      <c r="AI31" s="699">
        <f>BI32</f>
        <v>232</v>
      </c>
      <c r="AJ31" s="699">
        <f>BJ32</f>
        <v>108</v>
      </c>
      <c r="AK31" s="699">
        <f>BK32</f>
        <v>45</v>
      </c>
      <c r="AL31" s="699">
        <f>BL32</f>
        <v>385</v>
      </c>
      <c r="BC31" s="110" t="s">
        <v>428</v>
      </c>
      <c r="BD31" s="364">
        <f t="shared" si="2"/>
        <v>0.72619047619047616</v>
      </c>
      <c r="BE31" s="365">
        <f t="shared" si="2"/>
        <v>0.23809523809523808</v>
      </c>
      <c r="BF31" s="366">
        <f t="shared" si="2"/>
        <v>3.5714285714285712E-2</v>
      </c>
      <c r="BG31" s="343"/>
      <c r="BH31" s="110" t="s">
        <v>428</v>
      </c>
      <c r="BI31" s="367">
        <f>+集計・資料①!CT44</f>
        <v>61</v>
      </c>
      <c r="BJ31" s="368">
        <f>+集計・資料①!CY44</f>
        <v>20</v>
      </c>
      <c r="BK31" s="369">
        <f>+集計・資料①!CZ44</f>
        <v>3</v>
      </c>
      <c r="BL31" s="363">
        <f t="shared" si="3"/>
        <v>84</v>
      </c>
    </row>
    <row r="32" spans="1:64">
      <c r="A32" s="410"/>
      <c r="B32" s="389"/>
      <c r="C32" s="389"/>
      <c r="D32" s="389"/>
      <c r="E32" s="389"/>
      <c r="F32" s="389"/>
      <c r="G32" s="389"/>
      <c r="H32" s="389"/>
      <c r="I32" s="389"/>
      <c r="J32" s="389"/>
      <c r="K32" s="389"/>
      <c r="L32" s="389"/>
      <c r="M32" s="389"/>
      <c r="N32" s="389"/>
      <c r="O32" s="389"/>
      <c r="P32" s="389"/>
      <c r="Q32" s="389"/>
      <c r="R32" s="389"/>
      <c r="S32" s="389"/>
      <c r="T32" s="389"/>
      <c r="U32" s="389"/>
      <c r="V32" s="389"/>
      <c r="W32" s="389"/>
      <c r="X32" s="389"/>
      <c r="Y32" s="389"/>
      <c r="Z32" s="389"/>
      <c r="AA32" s="411"/>
      <c r="AC32" s="579" t="s">
        <v>413</v>
      </c>
      <c r="AD32" s="698">
        <f>BD31</f>
        <v>0.72619047619047616</v>
      </c>
      <c r="AE32" s="698">
        <f>BE31</f>
        <v>0.23809523809523808</v>
      </c>
      <c r="AF32" s="698">
        <f>BF31</f>
        <v>3.5714285714285712E-2</v>
      </c>
      <c r="AG32" s="343"/>
      <c r="AH32" s="579" t="s">
        <v>413</v>
      </c>
      <c r="AI32" s="699">
        <f>BI31</f>
        <v>61</v>
      </c>
      <c r="AJ32" s="699">
        <f>BJ31</f>
        <v>20</v>
      </c>
      <c r="AK32" s="699">
        <f>BK31</f>
        <v>3</v>
      </c>
      <c r="AL32" s="699">
        <f>BL31</f>
        <v>84</v>
      </c>
      <c r="BC32" s="110" t="s">
        <v>429</v>
      </c>
      <c r="BD32" s="364">
        <f t="shared" si="2"/>
        <v>0.60259740259740258</v>
      </c>
      <c r="BE32" s="365">
        <f t="shared" si="2"/>
        <v>0.2805194805194805</v>
      </c>
      <c r="BF32" s="366">
        <f t="shared" si="2"/>
        <v>0.11688311688311688</v>
      </c>
      <c r="BG32" s="343"/>
      <c r="BH32" s="110" t="s">
        <v>429</v>
      </c>
      <c r="BI32" s="367">
        <f>+集計・資料①!CT46</f>
        <v>232</v>
      </c>
      <c r="BJ32" s="368">
        <f>+集計・資料①!CY46</f>
        <v>108</v>
      </c>
      <c r="BK32" s="369">
        <f>+集計・資料①!CZ46</f>
        <v>45</v>
      </c>
      <c r="BL32" s="363">
        <f t="shared" si="3"/>
        <v>385</v>
      </c>
    </row>
    <row r="33" spans="1:64">
      <c r="A33" s="410"/>
      <c r="B33" s="389"/>
      <c r="C33" s="389"/>
      <c r="D33" s="389"/>
      <c r="E33" s="389"/>
      <c r="F33" s="389"/>
      <c r="G33" s="389"/>
      <c r="H33" s="389"/>
      <c r="I33" s="389"/>
      <c r="J33" s="389"/>
      <c r="K33" s="389"/>
      <c r="L33" s="389"/>
      <c r="M33" s="389"/>
      <c r="N33" s="389"/>
      <c r="O33" s="389"/>
      <c r="P33" s="389"/>
      <c r="Q33" s="389"/>
      <c r="R33" s="389"/>
      <c r="S33" s="389"/>
      <c r="T33" s="389"/>
      <c r="U33" s="389"/>
      <c r="V33" s="389"/>
      <c r="W33" s="389"/>
      <c r="X33" s="389"/>
      <c r="Y33" s="389"/>
      <c r="Z33" s="389"/>
      <c r="AA33" s="411"/>
      <c r="AC33" s="579" t="s">
        <v>414</v>
      </c>
      <c r="AD33" s="698">
        <f>BD30</f>
        <v>0.66666666666666663</v>
      </c>
      <c r="AE33" s="698">
        <f>BE30</f>
        <v>0.29629629629629628</v>
      </c>
      <c r="AF33" s="698">
        <f>BF30</f>
        <v>3.7037037037037035E-2</v>
      </c>
      <c r="AG33" s="343"/>
      <c r="AH33" s="579" t="s">
        <v>414</v>
      </c>
      <c r="AI33" s="699">
        <f>BI30</f>
        <v>18</v>
      </c>
      <c r="AJ33" s="699">
        <f>BJ30</f>
        <v>8</v>
      </c>
      <c r="AK33" s="699">
        <f>BK30</f>
        <v>1</v>
      </c>
      <c r="AL33" s="699">
        <f>BL30</f>
        <v>27</v>
      </c>
      <c r="BC33" s="181" t="s">
        <v>430</v>
      </c>
      <c r="BD33" s="364">
        <f t="shared" si="2"/>
        <v>0.51507537688442206</v>
      </c>
      <c r="BE33" s="365">
        <f t="shared" si="2"/>
        <v>0.38944723618090454</v>
      </c>
      <c r="BF33" s="366">
        <f t="shared" si="2"/>
        <v>9.5477386934673364E-2</v>
      </c>
      <c r="BG33" s="343"/>
      <c r="BH33" s="181" t="s">
        <v>430</v>
      </c>
      <c r="BI33" s="380">
        <f>+集計・資料①!CT48</f>
        <v>205</v>
      </c>
      <c r="BJ33" s="381">
        <f>+集計・資料①!CY48</f>
        <v>155</v>
      </c>
      <c r="BK33" s="382">
        <f>+集計・資料①!CZ48</f>
        <v>38</v>
      </c>
      <c r="BL33" s="370">
        <f t="shared" si="3"/>
        <v>398</v>
      </c>
    </row>
    <row r="34" spans="1:64" ht="10.199999999999999" thickBot="1">
      <c r="A34" s="410"/>
      <c r="B34" s="389"/>
      <c r="C34" s="389"/>
      <c r="D34" s="389"/>
      <c r="E34" s="389"/>
      <c r="F34" s="389"/>
      <c r="G34" s="389"/>
      <c r="H34" s="389"/>
      <c r="I34" s="389"/>
      <c r="J34" s="389"/>
      <c r="K34" s="389"/>
      <c r="L34" s="389"/>
      <c r="M34" s="389"/>
      <c r="N34" s="389"/>
      <c r="O34" s="389"/>
      <c r="P34" s="389"/>
      <c r="Q34" s="389"/>
      <c r="R34" s="389"/>
      <c r="S34" s="389"/>
      <c r="T34" s="389"/>
      <c r="U34" s="389"/>
      <c r="V34" s="389"/>
      <c r="W34" s="389"/>
      <c r="X34" s="389"/>
      <c r="Y34" s="389"/>
      <c r="Z34" s="389"/>
      <c r="AA34" s="411"/>
      <c r="AC34" s="579" t="s">
        <v>415</v>
      </c>
      <c r="AD34" s="698">
        <f>BD29</f>
        <v>0.5</v>
      </c>
      <c r="AE34" s="698">
        <f>BE29</f>
        <v>0.4375</v>
      </c>
      <c r="AF34" s="698">
        <f>BF29</f>
        <v>6.25E-2</v>
      </c>
      <c r="AG34" s="343"/>
      <c r="AH34" s="579" t="s">
        <v>415</v>
      </c>
      <c r="AI34" s="699">
        <f>BI29</f>
        <v>8</v>
      </c>
      <c r="AJ34" s="699">
        <f>BJ29</f>
        <v>7</v>
      </c>
      <c r="AK34" s="699">
        <f>BK29</f>
        <v>1</v>
      </c>
      <c r="AL34" s="699">
        <f>BL29</f>
        <v>16</v>
      </c>
      <c r="BC34" s="131" t="s">
        <v>431</v>
      </c>
      <c r="BD34" s="371">
        <f t="shared" si="2"/>
        <v>0.40191387559808611</v>
      </c>
      <c r="BE34" s="372">
        <f t="shared" si="2"/>
        <v>0.42105263157894735</v>
      </c>
      <c r="BF34" s="373">
        <f t="shared" si="2"/>
        <v>0.17703349282296652</v>
      </c>
      <c r="BG34" s="343"/>
      <c r="BH34" s="112" t="s">
        <v>431</v>
      </c>
      <c r="BI34" s="383">
        <f>+集計・資料①!CT50</f>
        <v>84</v>
      </c>
      <c r="BJ34" s="384">
        <f>+集計・資料①!CY50</f>
        <v>88</v>
      </c>
      <c r="BK34" s="385">
        <f>+集計・資料①!CZ50</f>
        <v>37</v>
      </c>
      <c r="BL34" s="386">
        <f t="shared" si="3"/>
        <v>209</v>
      </c>
    </row>
    <row r="35" spans="1:64" ht="10.199999999999999" thickBot="1">
      <c r="A35" s="410"/>
      <c r="B35" s="389"/>
      <c r="C35" s="389"/>
      <c r="D35" s="389"/>
      <c r="E35" s="389"/>
      <c r="F35" s="389"/>
      <c r="G35" s="389"/>
      <c r="H35" s="389"/>
      <c r="I35" s="389"/>
      <c r="J35" s="389"/>
      <c r="K35" s="389"/>
      <c r="L35" s="389"/>
      <c r="M35" s="389"/>
      <c r="N35" s="389"/>
      <c r="O35" s="389"/>
      <c r="P35" s="389"/>
      <c r="Q35" s="389"/>
      <c r="R35" s="389"/>
      <c r="S35" s="389"/>
      <c r="T35" s="389"/>
      <c r="U35" s="389"/>
      <c r="V35" s="389"/>
      <c r="W35" s="389"/>
      <c r="X35" s="389"/>
      <c r="Y35" s="389"/>
      <c r="Z35" s="389"/>
      <c r="AA35" s="411"/>
      <c r="AH35" s="920" t="s">
        <v>554</v>
      </c>
      <c r="AI35" s="699">
        <f>SUM(AI29:AI34)</f>
        <v>608</v>
      </c>
      <c r="AJ35" s="699">
        <f>SUM(AJ29:AJ34)</f>
        <v>386</v>
      </c>
      <c r="AK35" s="699">
        <f>SUM(AK29:AK34)</f>
        <v>125</v>
      </c>
      <c r="AL35" s="699">
        <f>SUM(AL29:AL34)</f>
        <v>1119</v>
      </c>
      <c r="BH35" s="325" t="s">
        <v>554</v>
      </c>
      <c r="BI35" s="378">
        <f>+集計・資料①!CT52</f>
        <v>608</v>
      </c>
      <c r="BJ35" s="352">
        <f>+集計・資料①!CY52</f>
        <v>386</v>
      </c>
      <c r="BK35" s="353">
        <f>+集計・資料①!CZ52</f>
        <v>125</v>
      </c>
      <c r="BL35" s="354">
        <f t="shared" si="3"/>
        <v>1119</v>
      </c>
    </row>
    <row r="36" spans="1:64">
      <c r="A36" s="410"/>
      <c r="B36" s="389"/>
      <c r="C36" s="389"/>
      <c r="D36" s="389"/>
      <c r="E36" s="389"/>
      <c r="F36" s="389"/>
      <c r="G36" s="389"/>
      <c r="H36" s="389"/>
      <c r="I36" s="389"/>
      <c r="J36" s="389"/>
      <c r="K36" s="389"/>
      <c r="L36" s="389"/>
      <c r="M36" s="389"/>
      <c r="N36" s="389"/>
      <c r="O36" s="389"/>
      <c r="P36" s="389"/>
      <c r="Q36" s="389"/>
      <c r="R36" s="389"/>
      <c r="S36" s="389"/>
      <c r="T36" s="389"/>
      <c r="U36" s="389"/>
      <c r="V36" s="389"/>
      <c r="W36" s="389"/>
      <c r="X36" s="389"/>
      <c r="Y36" s="389"/>
      <c r="Z36" s="389"/>
      <c r="AA36" s="411"/>
      <c r="AI36" s="701"/>
      <c r="AJ36" s="701"/>
      <c r="AK36" s="701"/>
      <c r="AL36" s="705"/>
      <c r="AM36" s="802"/>
      <c r="BI36" s="387"/>
      <c r="BJ36" s="387"/>
      <c r="BK36" s="387"/>
      <c r="BL36" s="388"/>
    </row>
    <row r="37" spans="1:64">
      <c r="A37" s="410"/>
      <c r="B37" s="389"/>
      <c r="C37" s="389"/>
      <c r="D37" s="389"/>
      <c r="E37" s="389"/>
      <c r="F37" s="389"/>
      <c r="G37" s="389"/>
      <c r="H37" s="389"/>
      <c r="I37" s="389"/>
      <c r="J37" s="389"/>
      <c r="K37" s="389"/>
      <c r="L37" s="389"/>
      <c r="M37" s="389"/>
      <c r="N37" s="389"/>
      <c r="O37" s="389"/>
      <c r="P37" s="389"/>
      <c r="Q37" s="389"/>
      <c r="R37" s="389"/>
      <c r="S37" s="389"/>
      <c r="T37" s="389"/>
      <c r="U37" s="389"/>
      <c r="V37" s="389"/>
      <c r="W37" s="389"/>
      <c r="X37" s="389"/>
      <c r="Y37" s="389"/>
      <c r="Z37" s="389"/>
      <c r="AA37" s="411"/>
      <c r="AI37" s="389"/>
      <c r="AJ37" s="389"/>
      <c r="AK37" s="389"/>
      <c r="AL37" s="389"/>
      <c r="AM37" s="803"/>
      <c r="BI37" s="389"/>
      <c r="BJ37" s="389"/>
      <c r="BK37" s="389"/>
      <c r="BL37" s="389"/>
    </row>
    <row r="38" spans="1:64">
      <c r="A38" s="410"/>
      <c r="B38" s="389"/>
      <c r="C38" s="389"/>
      <c r="D38" s="389"/>
      <c r="E38" s="389"/>
      <c r="F38" s="389"/>
      <c r="G38" s="389"/>
      <c r="H38" s="389"/>
      <c r="I38" s="389"/>
      <c r="J38" s="389"/>
      <c r="K38" s="389"/>
      <c r="L38" s="389"/>
      <c r="M38" s="389"/>
      <c r="N38" s="389"/>
      <c r="O38" s="389"/>
      <c r="P38" s="389"/>
      <c r="Q38" s="389"/>
      <c r="R38" s="389"/>
      <c r="S38" s="389"/>
      <c r="T38" s="389"/>
      <c r="U38" s="389"/>
      <c r="V38" s="389"/>
      <c r="W38" s="389"/>
      <c r="X38" s="389"/>
      <c r="Y38" s="389"/>
      <c r="Z38" s="389"/>
      <c r="AA38" s="411"/>
      <c r="AI38" s="701"/>
      <c r="AJ38" s="701"/>
      <c r="AK38" s="701"/>
      <c r="AL38" s="705"/>
      <c r="AM38" s="802"/>
      <c r="BI38" s="387"/>
      <c r="BJ38" s="387"/>
      <c r="BK38" s="387"/>
      <c r="BL38" s="388"/>
    </row>
    <row r="39" spans="1:64">
      <c r="A39" s="410"/>
      <c r="B39" s="389"/>
      <c r="C39" s="389"/>
      <c r="D39" s="389"/>
      <c r="E39" s="389"/>
      <c r="F39" s="389"/>
      <c r="G39" s="389"/>
      <c r="H39" s="389"/>
      <c r="I39" s="389"/>
      <c r="J39" s="389"/>
      <c r="K39" s="389"/>
      <c r="L39" s="389"/>
      <c r="M39" s="389"/>
      <c r="N39" s="389"/>
      <c r="O39" s="389"/>
      <c r="P39" s="389"/>
      <c r="Q39" s="389"/>
      <c r="R39" s="389"/>
      <c r="S39" s="389"/>
      <c r="T39" s="389"/>
      <c r="U39" s="389"/>
      <c r="V39" s="389"/>
      <c r="W39" s="389"/>
      <c r="X39" s="389"/>
      <c r="Y39" s="389"/>
      <c r="Z39" s="389"/>
      <c r="AA39" s="411"/>
      <c r="AI39" s="389"/>
      <c r="AJ39" s="389"/>
      <c r="AK39" s="389"/>
      <c r="AL39" s="389"/>
      <c r="AM39" s="803"/>
      <c r="BI39" s="389"/>
      <c r="BJ39" s="389"/>
      <c r="BK39" s="389"/>
      <c r="BL39" s="389"/>
    </row>
    <row r="40" spans="1:64">
      <c r="A40" s="410"/>
      <c r="B40" s="389"/>
      <c r="C40" s="389"/>
      <c r="D40" s="389"/>
      <c r="E40" s="389"/>
      <c r="F40" s="389"/>
      <c r="G40" s="389"/>
      <c r="H40" s="389"/>
      <c r="I40" s="389"/>
      <c r="J40" s="389"/>
      <c r="K40" s="389"/>
      <c r="L40" s="389"/>
      <c r="M40" s="389"/>
      <c r="N40" s="389"/>
      <c r="O40" s="389"/>
      <c r="P40" s="389"/>
      <c r="Q40" s="389"/>
      <c r="R40" s="389"/>
      <c r="S40" s="389"/>
      <c r="T40" s="389"/>
      <c r="U40" s="389"/>
      <c r="V40" s="389"/>
      <c r="W40" s="389"/>
      <c r="X40" s="389"/>
      <c r="Y40" s="389"/>
      <c r="Z40" s="389"/>
      <c r="AA40" s="411"/>
      <c r="AI40" s="701"/>
      <c r="AJ40" s="701"/>
      <c r="AK40" s="701"/>
      <c r="AL40" s="705"/>
      <c r="AM40" s="802"/>
      <c r="BI40" s="387"/>
      <c r="BJ40" s="387"/>
      <c r="BK40" s="387"/>
      <c r="BL40" s="388"/>
    </row>
    <row r="41" spans="1:64">
      <c r="A41" s="410"/>
      <c r="B41" s="389"/>
      <c r="C41" s="389"/>
      <c r="D41" s="389"/>
      <c r="E41" s="389"/>
      <c r="F41" s="389"/>
      <c r="G41" s="389"/>
      <c r="H41" s="389"/>
      <c r="I41" s="389"/>
      <c r="J41" s="389"/>
      <c r="K41" s="389"/>
      <c r="L41" s="389"/>
      <c r="M41" s="389"/>
      <c r="N41" s="389"/>
      <c r="O41" s="389"/>
      <c r="P41" s="389"/>
      <c r="Q41" s="389"/>
      <c r="R41" s="389"/>
      <c r="S41" s="389"/>
      <c r="T41" s="389"/>
      <c r="U41" s="389"/>
      <c r="V41" s="389"/>
      <c r="W41" s="389"/>
      <c r="X41" s="389"/>
      <c r="Y41" s="389"/>
      <c r="Z41" s="389"/>
      <c r="AA41" s="411"/>
      <c r="AI41" s="701"/>
      <c r="AJ41" s="701"/>
      <c r="AK41" s="701"/>
      <c r="AL41" s="705"/>
      <c r="AM41" s="803"/>
      <c r="BI41" s="387"/>
      <c r="BJ41" s="387"/>
      <c r="BK41" s="387"/>
      <c r="BL41" s="388"/>
    </row>
    <row r="42" spans="1:64">
      <c r="A42" s="410"/>
      <c r="B42" s="389"/>
      <c r="C42" s="389"/>
      <c r="D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411"/>
      <c r="AM42" s="802"/>
    </row>
    <row r="43" spans="1:64">
      <c r="A43" s="410"/>
      <c r="B43" s="389"/>
      <c r="C43" s="389"/>
      <c r="D43" s="389"/>
      <c r="E43" s="389"/>
      <c r="F43" s="389"/>
      <c r="G43" s="389"/>
      <c r="H43" s="389"/>
      <c r="I43" s="389"/>
      <c r="J43" s="389"/>
      <c r="K43" s="389"/>
      <c r="L43" s="389"/>
      <c r="M43" s="389"/>
      <c r="N43" s="389"/>
      <c r="O43" s="389"/>
      <c r="P43" s="389"/>
      <c r="Q43" s="389"/>
      <c r="R43" s="389"/>
      <c r="S43" s="389"/>
      <c r="T43" s="389"/>
      <c r="U43" s="389"/>
      <c r="V43" s="389"/>
      <c r="W43" s="389"/>
      <c r="X43" s="389"/>
      <c r="Y43" s="389"/>
      <c r="Z43" s="389"/>
      <c r="AA43" s="411"/>
      <c r="AM43" s="803"/>
    </row>
    <row r="44" spans="1:64">
      <c r="A44" s="410"/>
      <c r="B44" s="389"/>
      <c r="C44" s="389"/>
      <c r="D44" s="389"/>
      <c r="E44" s="389"/>
      <c r="F44" s="389"/>
      <c r="G44" s="389"/>
      <c r="H44" s="389"/>
      <c r="I44" s="389"/>
      <c r="J44" s="389"/>
      <c r="K44" s="389"/>
      <c r="L44" s="389"/>
      <c r="M44" s="389"/>
      <c r="N44" s="389"/>
      <c r="O44" s="389"/>
      <c r="P44" s="389"/>
      <c r="Q44" s="389"/>
      <c r="R44" s="389"/>
      <c r="S44" s="389"/>
      <c r="T44" s="389"/>
      <c r="U44" s="389"/>
      <c r="V44" s="389"/>
      <c r="W44" s="389"/>
      <c r="X44" s="389"/>
      <c r="Y44" s="389"/>
      <c r="Z44" s="389"/>
      <c r="AA44" s="411"/>
      <c r="AM44" s="802"/>
    </row>
    <row r="45" spans="1:64">
      <c r="A45" s="410"/>
      <c r="B45" s="389"/>
      <c r="C45" s="389"/>
      <c r="D45" s="389"/>
      <c r="E45" s="389"/>
      <c r="F45" s="389"/>
      <c r="G45" s="389"/>
      <c r="H45" s="389"/>
      <c r="I45" s="389"/>
      <c r="J45" s="389"/>
      <c r="K45" s="389"/>
      <c r="L45" s="389"/>
      <c r="M45" s="389"/>
      <c r="N45" s="389"/>
      <c r="O45" s="389"/>
      <c r="P45" s="389"/>
      <c r="Q45" s="389"/>
      <c r="R45" s="389"/>
      <c r="S45" s="389"/>
      <c r="T45" s="389"/>
      <c r="U45" s="389"/>
      <c r="V45" s="389"/>
      <c r="W45" s="389"/>
      <c r="X45" s="389"/>
      <c r="Y45" s="389"/>
      <c r="Z45" s="389"/>
      <c r="AA45" s="411"/>
      <c r="AM45" s="803"/>
    </row>
    <row r="46" spans="1:64">
      <c r="A46" s="410"/>
      <c r="B46" s="389"/>
      <c r="C46" s="389"/>
      <c r="D46" s="389"/>
      <c r="E46" s="389"/>
      <c r="F46" s="389"/>
      <c r="G46" s="389"/>
      <c r="H46" s="389"/>
      <c r="I46" s="389"/>
      <c r="J46" s="389"/>
      <c r="K46" s="389"/>
      <c r="L46" s="389"/>
      <c r="M46" s="389"/>
      <c r="N46" s="389"/>
      <c r="O46" s="389"/>
      <c r="P46" s="389"/>
      <c r="Q46" s="389"/>
      <c r="R46" s="389"/>
      <c r="S46" s="389"/>
      <c r="T46" s="389"/>
      <c r="U46" s="389"/>
      <c r="V46" s="389"/>
      <c r="W46" s="389"/>
      <c r="X46" s="389"/>
      <c r="Y46" s="389"/>
      <c r="Z46" s="389"/>
      <c r="AA46" s="411"/>
      <c r="AM46" s="802"/>
    </row>
    <row r="47" spans="1:64">
      <c r="A47" s="410"/>
      <c r="B47" s="389"/>
      <c r="C47" s="389"/>
      <c r="D47" s="389"/>
      <c r="E47" s="389"/>
      <c r="F47" s="389"/>
      <c r="G47" s="389"/>
      <c r="H47" s="389"/>
      <c r="I47" s="389"/>
      <c r="J47" s="389"/>
      <c r="K47" s="389"/>
      <c r="L47" s="389"/>
      <c r="M47" s="389"/>
      <c r="N47" s="389"/>
      <c r="O47" s="389"/>
      <c r="P47" s="389"/>
      <c r="Q47" s="389"/>
      <c r="R47" s="389"/>
      <c r="S47" s="389"/>
      <c r="T47" s="389"/>
      <c r="U47" s="389"/>
      <c r="V47" s="389"/>
      <c r="W47" s="389"/>
      <c r="X47" s="389"/>
      <c r="Y47" s="389"/>
      <c r="Z47" s="389"/>
      <c r="AA47" s="411"/>
      <c r="AM47" s="803"/>
    </row>
    <row r="48" spans="1:64">
      <c r="A48" s="410"/>
      <c r="B48" s="389"/>
      <c r="C48" s="389"/>
      <c r="D48" s="389"/>
      <c r="E48" s="389"/>
      <c r="F48" s="389"/>
      <c r="G48" s="389"/>
      <c r="H48" s="389"/>
      <c r="I48" s="389"/>
      <c r="J48" s="389"/>
      <c r="K48" s="389"/>
      <c r="L48" s="389"/>
      <c r="M48" s="389"/>
      <c r="N48" s="389"/>
      <c r="O48" s="389"/>
      <c r="P48" s="389"/>
      <c r="Q48" s="389"/>
      <c r="R48" s="389"/>
      <c r="S48" s="389"/>
      <c r="T48" s="389"/>
      <c r="U48" s="389"/>
      <c r="V48" s="389"/>
      <c r="W48" s="389"/>
      <c r="X48" s="389"/>
      <c r="Y48" s="389"/>
      <c r="Z48" s="389"/>
      <c r="AA48" s="411"/>
      <c r="AM48" s="802"/>
    </row>
    <row r="49" spans="1:40">
      <c r="A49" s="410"/>
      <c r="B49" s="389"/>
      <c r="C49" s="389"/>
      <c r="D49" s="389"/>
      <c r="E49" s="389"/>
      <c r="F49" s="389"/>
      <c r="G49" s="389"/>
      <c r="H49" s="389"/>
      <c r="I49" s="389"/>
      <c r="J49" s="389"/>
      <c r="K49" s="389"/>
      <c r="L49" s="389"/>
      <c r="M49" s="389"/>
      <c r="N49" s="389"/>
      <c r="O49" s="389"/>
      <c r="P49" s="389"/>
      <c r="Q49" s="389"/>
      <c r="R49" s="389"/>
      <c r="S49" s="389"/>
      <c r="T49" s="389"/>
      <c r="U49" s="389"/>
      <c r="V49" s="389"/>
      <c r="W49" s="389"/>
      <c r="X49" s="389"/>
      <c r="Y49" s="389"/>
      <c r="Z49" s="389"/>
      <c r="AA49" s="411"/>
      <c r="AM49" s="803"/>
    </row>
    <row r="50" spans="1:40">
      <c r="A50" s="410"/>
      <c r="B50" s="389"/>
      <c r="C50" s="389"/>
      <c r="D50" s="389"/>
      <c r="E50" s="389"/>
      <c r="F50" s="389"/>
      <c r="G50" s="389"/>
      <c r="H50" s="389"/>
      <c r="I50" s="389"/>
      <c r="J50" s="389"/>
      <c r="K50" s="389"/>
      <c r="L50" s="389"/>
      <c r="M50" s="389"/>
      <c r="N50" s="389"/>
      <c r="O50" s="389"/>
      <c r="P50" s="389"/>
      <c r="Q50" s="389"/>
      <c r="R50" s="389"/>
      <c r="S50" s="389"/>
      <c r="T50" s="389"/>
      <c r="U50" s="389"/>
      <c r="V50" s="389"/>
      <c r="W50" s="389"/>
      <c r="X50" s="389"/>
      <c r="Y50" s="389"/>
      <c r="Z50" s="389"/>
      <c r="AA50" s="411"/>
      <c r="AM50" s="802"/>
      <c r="AN50" s="802"/>
    </row>
    <row r="51" spans="1:40">
      <c r="A51" s="410"/>
      <c r="B51" s="389"/>
      <c r="C51" s="389"/>
      <c r="D51" s="389"/>
      <c r="E51" s="389"/>
      <c r="F51" s="389"/>
      <c r="G51" s="389"/>
      <c r="H51" s="389"/>
      <c r="I51" s="389"/>
      <c r="J51" s="389"/>
      <c r="K51" s="389"/>
      <c r="L51" s="389"/>
      <c r="M51" s="389"/>
      <c r="N51" s="389"/>
      <c r="O51" s="389"/>
      <c r="P51" s="389"/>
      <c r="Q51" s="389"/>
      <c r="R51" s="389"/>
      <c r="S51" s="389"/>
      <c r="T51" s="389"/>
      <c r="U51" s="389"/>
      <c r="V51" s="389"/>
      <c r="W51" s="389"/>
      <c r="X51" s="389"/>
      <c r="Y51" s="389"/>
      <c r="Z51" s="389"/>
      <c r="AA51" s="411"/>
      <c r="AM51" s="803"/>
      <c r="AN51" s="802"/>
    </row>
    <row r="52" spans="1:40">
      <c r="A52" s="410"/>
      <c r="B52" s="389"/>
      <c r="C52" s="389"/>
      <c r="D52" s="389"/>
      <c r="E52" s="389"/>
      <c r="F52" s="389"/>
      <c r="G52" s="389"/>
      <c r="H52" s="389"/>
      <c r="I52" s="389"/>
      <c r="J52" s="389"/>
      <c r="K52" s="389"/>
      <c r="L52" s="389"/>
      <c r="M52" s="389"/>
      <c r="N52" s="389"/>
      <c r="O52" s="389"/>
      <c r="P52" s="389"/>
      <c r="Q52" s="389"/>
      <c r="R52" s="389"/>
      <c r="S52" s="389"/>
      <c r="T52" s="389"/>
      <c r="U52" s="389"/>
      <c r="V52" s="389"/>
      <c r="W52" s="389"/>
      <c r="X52" s="389"/>
      <c r="Y52" s="389"/>
      <c r="Z52" s="389"/>
      <c r="AA52" s="411"/>
      <c r="AM52" s="802"/>
      <c r="AN52" s="802"/>
    </row>
    <row r="53" spans="1:40">
      <c r="A53" s="410"/>
      <c r="B53" s="389"/>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Z53" s="389"/>
      <c r="AA53" s="411"/>
      <c r="AM53" s="803"/>
      <c r="AN53" s="802"/>
    </row>
    <row r="54" spans="1:40">
      <c r="A54" s="410"/>
      <c r="B54" s="389"/>
      <c r="C54" s="389"/>
      <c r="D54" s="389"/>
      <c r="E54" s="389"/>
      <c r="F54" s="389"/>
      <c r="G54" s="389"/>
      <c r="H54" s="389"/>
      <c r="I54" s="389"/>
      <c r="J54" s="389"/>
      <c r="K54" s="389"/>
      <c r="L54" s="389"/>
      <c r="M54" s="389"/>
      <c r="N54" s="389"/>
      <c r="O54" s="389"/>
      <c r="P54" s="389"/>
      <c r="Q54" s="389"/>
      <c r="R54" s="389"/>
      <c r="S54" s="389"/>
      <c r="T54" s="389"/>
      <c r="U54" s="389"/>
      <c r="V54" s="389"/>
      <c r="W54" s="389"/>
      <c r="X54" s="389"/>
      <c r="Y54" s="389"/>
      <c r="Z54" s="389"/>
      <c r="AA54" s="411"/>
      <c r="AM54" s="802"/>
      <c r="AN54" s="802"/>
    </row>
    <row r="55" spans="1:40">
      <c r="A55" s="410"/>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411"/>
    </row>
    <row r="56" spans="1:40">
      <c r="A56" s="410"/>
      <c r="B56" s="389"/>
      <c r="C56" s="389"/>
      <c r="D56" s="389"/>
      <c r="E56" s="389"/>
      <c r="F56" s="389"/>
      <c r="G56" s="389"/>
      <c r="H56" s="389"/>
      <c r="I56" s="389"/>
      <c r="J56" s="389"/>
      <c r="K56" s="389"/>
      <c r="L56" s="389"/>
      <c r="M56" s="389"/>
      <c r="N56" s="389"/>
      <c r="O56" s="389"/>
      <c r="P56" s="389"/>
      <c r="Q56" s="389"/>
      <c r="R56" s="389"/>
      <c r="S56" s="389"/>
      <c r="T56" s="389"/>
      <c r="U56" s="389"/>
      <c r="V56" s="389"/>
      <c r="W56" s="389"/>
      <c r="X56" s="389"/>
      <c r="Y56" s="389"/>
      <c r="Z56" s="389"/>
      <c r="AA56" s="411"/>
    </row>
    <row r="57" spans="1:40">
      <c r="A57" s="410"/>
      <c r="B57" s="389"/>
      <c r="C57" s="389"/>
      <c r="D57" s="389"/>
      <c r="E57" s="389"/>
      <c r="F57" s="389"/>
      <c r="G57" s="389"/>
      <c r="H57" s="389"/>
      <c r="I57" s="389"/>
      <c r="J57" s="389"/>
      <c r="K57" s="389"/>
      <c r="L57" s="389"/>
      <c r="M57" s="389"/>
      <c r="N57" s="389"/>
      <c r="O57" s="389"/>
      <c r="P57" s="389"/>
      <c r="Q57" s="389"/>
      <c r="R57" s="389"/>
      <c r="S57" s="389"/>
      <c r="T57" s="389"/>
      <c r="U57" s="389"/>
      <c r="V57" s="389"/>
      <c r="W57" s="389"/>
      <c r="X57" s="389"/>
      <c r="Y57" s="389"/>
      <c r="Z57" s="389"/>
      <c r="AA57" s="411"/>
    </row>
    <row r="58" spans="1:40">
      <c r="A58" s="410"/>
      <c r="B58" s="389"/>
      <c r="C58" s="389"/>
      <c r="D58" s="389"/>
      <c r="E58" s="389"/>
      <c r="F58" s="389"/>
      <c r="G58" s="389"/>
      <c r="H58" s="389"/>
      <c r="I58" s="389"/>
      <c r="J58" s="389"/>
      <c r="K58" s="389"/>
      <c r="L58" s="389"/>
      <c r="M58" s="389"/>
      <c r="N58" s="389"/>
      <c r="O58" s="389"/>
      <c r="P58" s="389"/>
      <c r="Q58" s="389"/>
      <c r="R58" s="389"/>
      <c r="S58" s="389"/>
      <c r="T58" s="389"/>
      <c r="U58" s="389"/>
      <c r="V58" s="389"/>
      <c r="W58" s="389"/>
      <c r="X58" s="389"/>
      <c r="Y58" s="389"/>
      <c r="Z58" s="389"/>
      <c r="AA58" s="411"/>
    </row>
    <row r="59" spans="1:40">
      <c r="A59" s="410"/>
      <c r="B59" s="389"/>
      <c r="C59" s="389"/>
      <c r="D59" s="389"/>
      <c r="E59" s="389"/>
      <c r="F59" s="389"/>
      <c r="G59" s="389"/>
      <c r="H59" s="389"/>
      <c r="I59" s="389"/>
      <c r="J59" s="389"/>
      <c r="K59" s="389"/>
      <c r="L59" s="389"/>
      <c r="M59" s="389"/>
      <c r="N59" s="389"/>
      <c r="O59" s="389"/>
      <c r="P59" s="389"/>
      <c r="Q59" s="389"/>
      <c r="R59" s="389"/>
      <c r="S59" s="389"/>
      <c r="T59" s="389"/>
      <c r="U59" s="389"/>
      <c r="V59" s="389"/>
      <c r="W59" s="389"/>
      <c r="X59" s="389"/>
      <c r="Y59" s="389"/>
      <c r="Z59" s="389"/>
      <c r="AA59" s="411"/>
    </row>
    <row r="60" spans="1:40">
      <c r="A60" s="410"/>
      <c r="B60" s="389"/>
      <c r="C60" s="389"/>
      <c r="D60" s="389"/>
      <c r="E60" s="389"/>
      <c r="F60" s="389"/>
      <c r="G60" s="389"/>
      <c r="H60" s="389"/>
      <c r="I60" s="389"/>
      <c r="J60" s="389"/>
      <c r="K60" s="389"/>
      <c r="L60" s="389"/>
      <c r="M60" s="389"/>
      <c r="N60" s="389"/>
      <c r="O60" s="389"/>
      <c r="P60" s="389"/>
      <c r="Q60" s="389"/>
      <c r="R60" s="389"/>
      <c r="S60" s="389"/>
      <c r="T60" s="389"/>
      <c r="U60" s="389"/>
      <c r="V60" s="389"/>
      <c r="W60" s="389"/>
      <c r="X60" s="389"/>
      <c r="Y60" s="389"/>
      <c r="Z60" s="389"/>
      <c r="AA60" s="411"/>
    </row>
    <row r="61" spans="1:40">
      <c r="A61" s="410"/>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411"/>
    </row>
    <row r="62" spans="1:40">
      <c r="A62" s="427"/>
      <c r="B62" s="428"/>
      <c r="C62" s="428"/>
      <c r="D62" s="428"/>
      <c r="E62" s="428"/>
      <c r="F62" s="428"/>
      <c r="G62" s="428"/>
      <c r="H62" s="428"/>
      <c r="I62" s="428"/>
      <c r="J62" s="428"/>
      <c r="K62" s="428"/>
      <c r="L62" s="428"/>
      <c r="M62" s="428"/>
      <c r="N62" s="428"/>
      <c r="O62" s="428"/>
      <c r="P62" s="428"/>
      <c r="Q62" s="428"/>
      <c r="R62" s="428"/>
      <c r="S62" s="428"/>
      <c r="T62" s="428"/>
      <c r="U62" s="428"/>
      <c r="V62" s="428"/>
      <c r="W62" s="428"/>
      <c r="X62" s="428"/>
      <c r="Y62" s="428"/>
      <c r="Z62" s="428"/>
      <c r="AA62" s="429"/>
    </row>
  </sheetData>
  <mergeCells count="4">
    <mergeCell ref="A1:B1"/>
    <mergeCell ref="V1:AA1"/>
    <mergeCell ref="B3:L17"/>
    <mergeCell ref="AN15:AY27"/>
  </mergeCells>
  <phoneticPr fontId="10"/>
  <conditionalFormatting sqref="AD11:AD22">
    <cfRule type="top10" dxfId="49" priority="1" rank="2"/>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7070198-3A8E-4771-8B6A-76A6F4D01D89}">
          <x14:formula1>
            <xm:f>業種リスト!$A$2:$A$14</xm:f>
          </x14:formula1>
          <xm:sqref>AP6:AR6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C000"/>
  </sheetPr>
  <dimension ref="A1:BM63"/>
  <sheetViews>
    <sheetView showGridLines="0" view="pageBreakPreview" zoomScaleNormal="100" zoomScaleSheetLayoutView="100" workbookViewId="0">
      <selection activeCell="AC1" sqref="AC1"/>
    </sheetView>
  </sheetViews>
  <sheetFormatPr defaultColWidth="10.33203125" defaultRowHeight="9.6"/>
  <cols>
    <col min="1" max="27" width="3.5546875" style="28" customWidth="1"/>
    <col min="28" max="28" width="1.6640625" style="28" customWidth="1"/>
    <col min="29" max="29" width="14.88671875" style="28" customWidth="1"/>
    <col min="30" max="32" width="7.44140625" style="28" customWidth="1"/>
    <col min="33" max="33" width="1.6640625" style="28" customWidth="1"/>
    <col min="34" max="34" width="14.88671875" style="28" customWidth="1"/>
    <col min="35" max="35" width="7.109375" style="28" bestFit="1" customWidth="1"/>
    <col min="36" max="36" width="7.5546875" style="28" customWidth="1"/>
    <col min="37" max="38" width="6.88671875" style="28" bestFit="1" customWidth="1"/>
    <col min="39" max="39" width="15.88671875" style="338" bestFit="1" customWidth="1"/>
    <col min="40" max="40" width="7.109375" style="338" bestFit="1" customWidth="1"/>
    <col min="41" max="41" width="5.44140625" style="338" bestFit="1" customWidth="1"/>
    <col min="42" max="43" width="7.109375" style="338" bestFit="1" customWidth="1"/>
    <col min="44" max="44" width="8.33203125" style="338" bestFit="1" customWidth="1"/>
    <col min="45" max="45" width="5.44140625" style="338" bestFit="1" customWidth="1"/>
    <col min="46" max="53" width="5.44140625" style="338" customWidth="1"/>
    <col min="54" max="54" width="1.6640625" style="28" customWidth="1"/>
    <col min="55" max="55" width="14.88671875" style="28" customWidth="1"/>
    <col min="56" max="58" width="7.44140625" style="28" customWidth="1"/>
    <col min="59" max="59" width="1.6640625" style="28" customWidth="1"/>
    <col min="60" max="60" width="14.88671875" style="28" customWidth="1"/>
    <col min="61" max="61" width="7.109375" style="28" bestFit="1" customWidth="1"/>
    <col min="62" max="62" width="7.5546875" style="28" customWidth="1"/>
    <col min="63" max="64" width="6.88671875" style="28" bestFit="1" customWidth="1"/>
    <col min="65" max="16384" width="10.33203125" style="28"/>
  </cols>
  <sheetData>
    <row r="1" spans="1:64" ht="21" customHeight="1" thickBot="1">
      <c r="A1" s="944">
        <v>54</v>
      </c>
      <c r="B1" s="944"/>
      <c r="C1" s="607" t="s">
        <v>294</v>
      </c>
      <c r="D1" s="497"/>
      <c r="E1" s="497"/>
      <c r="F1" s="497"/>
      <c r="G1" s="497"/>
      <c r="H1" s="497"/>
      <c r="I1" s="497"/>
      <c r="J1" s="497"/>
      <c r="K1" s="497"/>
      <c r="L1" s="497"/>
      <c r="M1" s="497"/>
      <c r="N1" s="497"/>
      <c r="O1" s="497"/>
      <c r="P1" s="497"/>
      <c r="Q1" s="497"/>
      <c r="R1" s="497"/>
      <c r="S1" s="497"/>
      <c r="T1" s="497"/>
      <c r="U1" s="497"/>
      <c r="V1" s="945" t="s">
        <v>872</v>
      </c>
      <c r="W1" s="946"/>
      <c r="X1" s="946"/>
      <c r="Y1" s="946"/>
      <c r="Z1" s="946"/>
      <c r="AA1" s="946"/>
      <c r="AC1" s="530" t="s">
        <v>970</v>
      </c>
      <c r="BC1" s="530" t="s">
        <v>0</v>
      </c>
    </row>
    <row r="3" spans="1:64">
      <c r="B3" s="947" t="s">
        <v>937</v>
      </c>
      <c r="C3" s="948"/>
      <c r="D3" s="948"/>
      <c r="E3" s="948"/>
      <c r="F3" s="948"/>
      <c r="G3" s="948"/>
      <c r="H3" s="948"/>
      <c r="I3" s="948"/>
      <c r="J3" s="948"/>
      <c r="K3" s="948"/>
      <c r="L3" s="948"/>
      <c r="N3" s="434"/>
      <c r="O3" s="435"/>
      <c r="P3" s="435"/>
      <c r="Q3" s="435"/>
      <c r="R3" s="435"/>
      <c r="S3" s="435"/>
      <c r="T3" s="435"/>
      <c r="U3" s="435"/>
      <c r="V3" s="435"/>
      <c r="W3" s="435"/>
      <c r="X3" s="435"/>
      <c r="Y3" s="435"/>
      <c r="Z3" s="435"/>
      <c r="AA3" s="436"/>
      <c r="AC3" s="28" t="s">
        <v>611</v>
      </c>
      <c r="AH3" s="28" t="s">
        <v>612</v>
      </c>
      <c r="AN3" s="338" t="s">
        <v>670</v>
      </c>
      <c r="BC3" s="28" t="s">
        <v>611</v>
      </c>
      <c r="BH3" s="28" t="s">
        <v>612</v>
      </c>
    </row>
    <row r="4" spans="1:64">
      <c r="B4" s="948"/>
      <c r="C4" s="948"/>
      <c r="D4" s="948"/>
      <c r="E4" s="948"/>
      <c r="F4" s="948"/>
      <c r="G4" s="948"/>
      <c r="H4" s="948"/>
      <c r="I4" s="948"/>
      <c r="J4" s="948"/>
      <c r="K4" s="948"/>
      <c r="L4" s="948"/>
      <c r="N4" s="437"/>
      <c r="O4" s="89"/>
      <c r="P4" s="89"/>
      <c r="Q4" s="89"/>
      <c r="R4" s="89"/>
      <c r="S4" s="89"/>
      <c r="T4" s="89"/>
      <c r="U4" s="89"/>
      <c r="V4" s="89"/>
      <c r="W4" s="89"/>
      <c r="X4" s="89"/>
      <c r="Y4" s="89"/>
      <c r="Z4" s="89"/>
      <c r="AA4" s="438"/>
      <c r="AN4" s="338" t="str">
        <f>CONCATENATE("臨時従業員（派遣職員）・パートタイム労働者の常用従業員への転換はあるかという質問に対し「ある」と回答した事業所は全体で",TEXT(AD6,"0.0％"),"となった。")</f>
        <v>臨時従業員（派遣職員）・パートタイム労働者の常用従業員への転換はあるかという質問に対し「ある」と回答した事業所は全体で41.6%となった。</v>
      </c>
    </row>
    <row r="5" spans="1:64">
      <c r="B5" s="948"/>
      <c r="C5" s="948"/>
      <c r="D5" s="948"/>
      <c r="E5" s="948"/>
      <c r="F5" s="948"/>
      <c r="G5" s="948"/>
      <c r="H5" s="948"/>
      <c r="I5" s="948"/>
      <c r="J5" s="948"/>
      <c r="K5" s="948"/>
      <c r="L5" s="948"/>
      <c r="N5" s="437"/>
      <c r="O5" s="89"/>
      <c r="P5" s="89"/>
      <c r="Q5" s="89"/>
      <c r="R5" s="89"/>
      <c r="S5" s="89"/>
      <c r="T5" s="89"/>
      <c r="U5" s="89"/>
      <c r="V5" s="89"/>
      <c r="W5" s="89"/>
      <c r="X5" s="89"/>
      <c r="Y5" s="89"/>
      <c r="Z5" s="89"/>
      <c r="AA5" s="438"/>
      <c r="AC5" s="580"/>
      <c r="AD5" s="577" t="s">
        <v>438</v>
      </c>
      <c r="AE5" s="577" t="s">
        <v>264</v>
      </c>
      <c r="AF5" s="577" t="s">
        <v>397</v>
      </c>
      <c r="AH5" s="580"/>
      <c r="AI5" s="577" t="s">
        <v>438</v>
      </c>
      <c r="AJ5" s="577" t="s">
        <v>264</v>
      </c>
      <c r="AK5" s="577" t="s">
        <v>397</v>
      </c>
      <c r="AL5" s="577" t="s">
        <v>556</v>
      </c>
      <c r="AN5" s="338" t="s">
        <v>671</v>
      </c>
      <c r="AP5" s="799" t="s">
        <v>672</v>
      </c>
      <c r="AQ5" s="799" t="s">
        <v>673</v>
      </c>
      <c r="AR5" s="799" t="s">
        <v>674</v>
      </c>
      <c r="AS5" s="338" t="s">
        <v>675</v>
      </c>
      <c r="BC5" s="580"/>
      <c r="BD5" s="578" t="s">
        <v>422</v>
      </c>
      <c r="BE5" s="578" t="s">
        <v>423</v>
      </c>
      <c r="BF5" s="577" t="s">
        <v>397</v>
      </c>
      <c r="BH5" s="580"/>
      <c r="BI5" s="578" t="s">
        <v>422</v>
      </c>
      <c r="BJ5" s="578" t="s">
        <v>423</v>
      </c>
      <c r="BK5" s="577" t="s">
        <v>397</v>
      </c>
      <c r="BL5" s="577" t="s">
        <v>556</v>
      </c>
    </row>
    <row r="6" spans="1:64">
      <c r="B6" s="948"/>
      <c r="C6" s="948"/>
      <c r="D6" s="948"/>
      <c r="E6" s="948"/>
      <c r="F6" s="948"/>
      <c r="G6" s="948"/>
      <c r="H6" s="948"/>
      <c r="I6" s="948"/>
      <c r="J6" s="948"/>
      <c r="K6" s="948"/>
      <c r="L6" s="948"/>
      <c r="N6" s="437"/>
      <c r="O6" s="89"/>
      <c r="P6" s="89"/>
      <c r="Q6" s="89"/>
      <c r="R6" s="89"/>
      <c r="S6" s="89"/>
      <c r="T6" s="89"/>
      <c r="U6" s="89"/>
      <c r="V6" s="89"/>
      <c r="W6" s="89"/>
      <c r="X6" s="89"/>
      <c r="Y6" s="89"/>
      <c r="Z6" s="89"/>
      <c r="AA6" s="438"/>
      <c r="AC6" s="577" t="s">
        <v>556</v>
      </c>
      <c r="AD6" s="698">
        <f>BD6</f>
        <v>0.41644325290437889</v>
      </c>
      <c r="AE6" s="698">
        <f>BE6</f>
        <v>0.48614834673815904</v>
      </c>
      <c r="AF6" s="698">
        <f>BF6</f>
        <v>9.7408400357462024E-2</v>
      </c>
      <c r="AH6" s="577" t="s">
        <v>556</v>
      </c>
      <c r="AI6" s="706">
        <f>BI6</f>
        <v>466</v>
      </c>
      <c r="AJ6" s="706">
        <f>BJ6</f>
        <v>544</v>
      </c>
      <c r="AK6" s="706">
        <f>BK6</f>
        <v>109</v>
      </c>
      <c r="AL6" s="706">
        <f>BL6</f>
        <v>1119</v>
      </c>
      <c r="AN6" s="338" t="s">
        <v>734</v>
      </c>
      <c r="AP6" s="799" t="s">
        <v>690</v>
      </c>
      <c r="AQ6" s="799" t="s">
        <v>694</v>
      </c>
      <c r="AR6" s="799" t="s">
        <v>677</v>
      </c>
      <c r="AS6" s="338" t="s">
        <v>748</v>
      </c>
      <c r="BC6" s="577" t="s">
        <v>556</v>
      </c>
      <c r="BD6" s="74">
        <f>+BI6/$BL6</f>
        <v>0.41644325290437889</v>
      </c>
      <c r="BE6" s="74">
        <f>+BJ6/$BL6</f>
        <v>0.48614834673815904</v>
      </c>
      <c r="BF6" s="74">
        <f>+BK6/$BL6</f>
        <v>9.7408400357462024E-2</v>
      </c>
      <c r="BH6" s="577" t="s">
        <v>556</v>
      </c>
      <c r="BI6" s="77">
        <f>+集計・資料②!DD32</f>
        <v>466</v>
      </c>
      <c r="BJ6" s="77">
        <f>+集計・資料②!DE32</f>
        <v>544</v>
      </c>
      <c r="BK6" s="77">
        <f>+集計・資料②!DF32</f>
        <v>109</v>
      </c>
      <c r="BL6" s="77">
        <f>+SUM(BI6:BK6)</f>
        <v>1119</v>
      </c>
    </row>
    <row r="7" spans="1:64">
      <c r="B7" s="948"/>
      <c r="C7" s="948"/>
      <c r="D7" s="948"/>
      <c r="E7" s="948"/>
      <c r="F7" s="948"/>
      <c r="G7" s="948"/>
      <c r="H7" s="948"/>
      <c r="I7" s="948"/>
      <c r="J7" s="948"/>
      <c r="K7" s="948"/>
      <c r="L7" s="948"/>
      <c r="N7" s="437"/>
      <c r="O7" s="89"/>
      <c r="P7" s="89"/>
      <c r="Q7" s="89"/>
      <c r="R7" s="89"/>
      <c r="S7" s="89"/>
      <c r="T7" s="89"/>
      <c r="U7" s="89"/>
      <c r="V7" s="89"/>
      <c r="W7" s="89"/>
      <c r="X7" s="89"/>
      <c r="Y7" s="89"/>
      <c r="Z7" s="89"/>
      <c r="AA7" s="438"/>
      <c r="AK7" s="89"/>
      <c r="AL7" s="89"/>
      <c r="AP7" s="799"/>
      <c r="AQ7" s="799"/>
      <c r="AR7" s="799"/>
      <c r="BK7" s="89"/>
      <c r="BL7" s="89"/>
    </row>
    <row r="8" spans="1:64">
      <c r="B8" s="948"/>
      <c r="C8" s="948"/>
      <c r="D8" s="948"/>
      <c r="E8" s="948"/>
      <c r="F8" s="948"/>
      <c r="G8" s="948"/>
      <c r="H8" s="948"/>
      <c r="I8" s="948"/>
      <c r="J8" s="948"/>
      <c r="K8" s="948"/>
      <c r="L8" s="948"/>
      <c r="N8" s="437"/>
      <c r="O8" s="89"/>
      <c r="P8" s="89"/>
      <c r="Q8" s="89"/>
      <c r="R8" s="89"/>
      <c r="S8" s="89"/>
      <c r="T8" s="89"/>
      <c r="U8" s="89"/>
      <c r="V8" s="89"/>
      <c r="W8" s="89"/>
      <c r="X8" s="89"/>
      <c r="Y8" s="89"/>
      <c r="Z8" s="89"/>
      <c r="AA8" s="438"/>
      <c r="AC8" s="28" t="s">
        <v>627</v>
      </c>
      <c r="AH8" s="28" t="s">
        <v>89</v>
      </c>
      <c r="AK8" s="89"/>
      <c r="AL8" s="89"/>
      <c r="AN8" s="338" t="str">
        <f>CONCATENATE(AN6,AP6,AQ6,AR6,AS6,AN7,AP7,AQ7,AR7,AS7)</f>
        <v>業種別では、「金融･保険業」「医療・福祉」「情報通信業」で、「ある」と回答した割合が高い。</v>
      </c>
      <c r="BC8" s="28" t="s">
        <v>424</v>
      </c>
      <c r="BH8" s="28" t="s">
        <v>89</v>
      </c>
      <c r="BK8" s="89"/>
      <c r="BL8" s="89"/>
    </row>
    <row r="9" spans="1:64">
      <c r="B9" s="948"/>
      <c r="C9" s="948"/>
      <c r="D9" s="948"/>
      <c r="E9" s="948"/>
      <c r="F9" s="948"/>
      <c r="G9" s="948"/>
      <c r="H9" s="948"/>
      <c r="I9" s="948"/>
      <c r="J9" s="948"/>
      <c r="K9" s="948"/>
      <c r="L9" s="948"/>
      <c r="N9" s="437"/>
      <c r="O9" s="89"/>
      <c r="P9" s="89"/>
      <c r="Q9" s="89"/>
      <c r="R9" s="89"/>
      <c r="S9" s="89"/>
      <c r="T9" s="89"/>
      <c r="U9" s="89"/>
      <c r="V9" s="89"/>
      <c r="W9" s="89"/>
      <c r="X9" s="89"/>
      <c r="Y9" s="89"/>
      <c r="Z9" s="89"/>
      <c r="AA9" s="438"/>
      <c r="AK9" s="89"/>
      <c r="AL9" s="89"/>
      <c r="AN9" s="338" t="s">
        <v>678</v>
      </c>
      <c r="BK9" s="89"/>
      <c r="BL9" s="89"/>
    </row>
    <row r="10" spans="1:64">
      <c r="B10" s="948"/>
      <c r="C10" s="948"/>
      <c r="D10" s="948"/>
      <c r="E10" s="948"/>
      <c r="F10" s="948"/>
      <c r="G10" s="948"/>
      <c r="H10" s="948"/>
      <c r="I10" s="948"/>
      <c r="J10" s="948"/>
      <c r="K10" s="948"/>
      <c r="L10" s="948"/>
      <c r="N10" s="437"/>
      <c r="O10" s="89"/>
      <c r="P10" s="89"/>
      <c r="Q10" s="89"/>
      <c r="R10" s="89"/>
      <c r="S10" s="89"/>
      <c r="T10" s="89"/>
      <c r="U10" s="89"/>
      <c r="V10" s="89"/>
      <c r="W10" s="89"/>
      <c r="X10" s="89"/>
      <c r="Y10" s="89"/>
      <c r="Z10" s="89"/>
      <c r="AA10" s="438"/>
      <c r="AC10" s="577" t="s">
        <v>548</v>
      </c>
      <c r="AD10" s="577" t="s">
        <v>438</v>
      </c>
      <c r="AE10" s="577" t="s">
        <v>264</v>
      </c>
      <c r="AF10" s="577" t="s">
        <v>397</v>
      </c>
      <c r="AH10" s="577" t="s">
        <v>548</v>
      </c>
      <c r="AI10" s="577" t="s">
        <v>438</v>
      </c>
      <c r="AJ10" s="577" t="s">
        <v>264</v>
      </c>
      <c r="AK10" s="577" t="s">
        <v>397</v>
      </c>
      <c r="AL10" s="577" t="s">
        <v>556</v>
      </c>
      <c r="AN10" s="338" t="s">
        <v>848</v>
      </c>
      <c r="BC10" s="577" t="s">
        <v>548</v>
      </c>
      <c r="BD10" s="578" t="s">
        <v>422</v>
      </c>
      <c r="BE10" s="578" t="s">
        <v>423</v>
      </c>
      <c r="BF10" s="577" t="s">
        <v>397</v>
      </c>
      <c r="BH10" s="577" t="s">
        <v>548</v>
      </c>
      <c r="BI10" s="578" t="s">
        <v>422</v>
      </c>
      <c r="BJ10" s="578" t="s">
        <v>423</v>
      </c>
      <c r="BK10" s="577" t="s">
        <v>397</v>
      </c>
      <c r="BL10" s="577" t="s">
        <v>556</v>
      </c>
    </row>
    <row r="11" spans="1:64">
      <c r="B11" s="948"/>
      <c r="C11" s="948"/>
      <c r="D11" s="948"/>
      <c r="E11" s="948"/>
      <c r="F11" s="948"/>
      <c r="G11" s="948"/>
      <c r="H11" s="948"/>
      <c r="I11" s="948"/>
      <c r="J11" s="948"/>
      <c r="K11" s="948"/>
      <c r="L11" s="948"/>
      <c r="N11" s="437"/>
      <c r="O11" s="89"/>
      <c r="P11" s="89"/>
      <c r="Q11" s="89"/>
      <c r="R11" s="89"/>
      <c r="S11" s="89"/>
      <c r="T11" s="89"/>
      <c r="U11" s="89"/>
      <c r="V11" s="89"/>
      <c r="W11" s="89"/>
      <c r="X11" s="89"/>
      <c r="Y11" s="89"/>
      <c r="Z11" s="89"/>
      <c r="AA11" s="438"/>
      <c r="AC11" s="575" t="s">
        <v>398</v>
      </c>
      <c r="AD11" s="707">
        <f>BD23</f>
        <v>0.30875576036866359</v>
      </c>
      <c r="AE11" s="698">
        <f>BE23</f>
        <v>0.5161290322580645</v>
      </c>
      <c r="AF11" s="698">
        <f>BF23</f>
        <v>0.17511520737327188</v>
      </c>
      <c r="AH11" s="575" t="s">
        <v>398</v>
      </c>
      <c r="AI11" s="719">
        <f>BI23</f>
        <v>67</v>
      </c>
      <c r="AJ11" s="719">
        <f>BJ23</f>
        <v>112</v>
      </c>
      <c r="AK11" s="719">
        <f>BK23</f>
        <v>38</v>
      </c>
      <c r="AL11" s="719">
        <f>BL23</f>
        <v>217</v>
      </c>
      <c r="BC11" s="575" t="s">
        <v>555</v>
      </c>
      <c r="BD11" s="74" t="e">
        <f>+BI11/$BL11</f>
        <v>#DIV/0!</v>
      </c>
      <c r="BE11" s="74" t="e">
        <f>+BJ11/$BL11</f>
        <v>#DIV/0!</v>
      </c>
      <c r="BF11" s="74" t="e">
        <f>+BK11/$BL11</f>
        <v>#DIV/0!</v>
      </c>
      <c r="BH11" s="575" t="s">
        <v>555</v>
      </c>
      <c r="BI11" s="238">
        <f>+集計・資料②!DD6</f>
        <v>0</v>
      </c>
      <c r="BJ11" s="238">
        <f>+集計・資料②!DE6</f>
        <v>0</v>
      </c>
      <c r="BK11" s="238">
        <f>+集計・資料②!DF6</f>
        <v>0</v>
      </c>
      <c r="BL11" s="77">
        <f>+SUM(BI11:BK11)</f>
        <v>0</v>
      </c>
    </row>
    <row r="12" spans="1:64">
      <c r="B12" s="948"/>
      <c r="C12" s="948"/>
      <c r="D12" s="948"/>
      <c r="E12" s="948"/>
      <c r="F12" s="948"/>
      <c r="G12" s="948"/>
      <c r="H12" s="948"/>
      <c r="I12" s="948"/>
      <c r="J12" s="948"/>
      <c r="K12" s="948"/>
      <c r="L12" s="948"/>
      <c r="N12" s="437"/>
      <c r="O12" s="89"/>
      <c r="P12" s="89"/>
      <c r="Q12" s="89"/>
      <c r="R12" s="89"/>
      <c r="S12" s="89"/>
      <c r="T12" s="89"/>
      <c r="U12" s="89"/>
      <c r="V12" s="89"/>
      <c r="W12" s="89"/>
      <c r="X12" s="89"/>
      <c r="Y12" s="89"/>
      <c r="Z12" s="89"/>
      <c r="AA12" s="438"/>
      <c r="AC12" s="700" t="s">
        <v>399</v>
      </c>
      <c r="AD12" s="707">
        <f>BD22</f>
        <v>0.36538461538461536</v>
      </c>
      <c r="AE12" s="698">
        <f>BE22</f>
        <v>0.5641025641025641</v>
      </c>
      <c r="AF12" s="698">
        <f>BF22</f>
        <v>7.0512820512820512E-2</v>
      </c>
      <c r="AH12" s="700" t="s">
        <v>399</v>
      </c>
      <c r="AI12" s="719">
        <f>BI22</f>
        <v>57</v>
      </c>
      <c r="AJ12" s="719">
        <f>BJ22</f>
        <v>88</v>
      </c>
      <c r="AK12" s="719">
        <f>BK22</f>
        <v>11</v>
      </c>
      <c r="AL12" s="719">
        <f>BL22</f>
        <v>156</v>
      </c>
      <c r="BC12" s="576" t="s">
        <v>542</v>
      </c>
      <c r="BD12" s="74">
        <f t="shared" ref="BD12:BF23" si="0">+BI12/$BL12</f>
        <v>0.41726618705035973</v>
      </c>
      <c r="BE12" s="74">
        <f t="shared" si="0"/>
        <v>0.46762589928057552</v>
      </c>
      <c r="BF12" s="74">
        <f t="shared" si="0"/>
        <v>0.11510791366906475</v>
      </c>
      <c r="BH12" s="576" t="s">
        <v>542</v>
      </c>
      <c r="BI12" s="238">
        <f>+集計・資料②!DD8</f>
        <v>58</v>
      </c>
      <c r="BJ12" s="238">
        <f>+集計・資料②!DE8</f>
        <v>65</v>
      </c>
      <c r="BK12" s="238">
        <f>+集計・資料②!DF8</f>
        <v>16</v>
      </c>
      <c r="BL12" s="77">
        <f>+SUM(BI12:BK12)</f>
        <v>139</v>
      </c>
    </row>
    <row r="13" spans="1:64">
      <c r="B13" s="948"/>
      <c r="C13" s="948"/>
      <c r="D13" s="948"/>
      <c r="E13" s="948"/>
      <c r="F13" s="948"/>
      <c r="G13" s="948"/>
      <c r="H13" s="948"/>
      <c r="I13" s="948"/>
      <c r="J13" s="948"/>
      <c r="K13" s="948"/>
      <c r="L13" s="948"/>
      <c r="N13" s="437"/>
      <c r="O13" s="89"/>
      <c r="P13" s="89"/>
      <c r="Q13" s="89"/>
      <c r="R13" s="89"/>
      <c r="S13" s="89"/>
      <c r="T13" s="89"/>
      <c r="U13" s="89"/>
      <c r="V13" s="89"/>
      <c r="W13" s="89"/>
      <c r="X13" s="89"/>
      <c r="Y13" s="89"/>
      <c r="Z13" s="89"/>
      <c r="AA13" s="438"/>
      <c r="AC13" s="575" t="s">
        <v>400</v>
      </c>
      <c r="AD13" s="779">
        <f>BD21</f>
        <v>0.54545454545454541</v>
      </c>
      <c r="AE13" s="698">
        <f>BE21</f>
        <v>0.45454545454545453</v>
      </c>
      <c r="AF13" s="698">
        <f>BF21</f>
        <v>0</v>
      </c>
      <c r="AH13" s="575" t="s">
        <v>400</v>
      </c>
      <c r="AI13" s="719">
        <f>BI21</f>
        <v>6</v>
      </c>
      <c r="AJ13" s="719">
        <f>BJ21</f>
        <v>5</v>
      </c>
      <c r="AK13" s="719">
        <f>BK21</f>
        <v>0</v>
      </c>
      <c r="AL13" s="719">
        <f>BL21</f>
        <v>11</v>
      </c>
      <c r="BC13" s="576" t="s">
        <v>543</v>
      </c>
      <c r="BD13" s="74">
        <f t="shared" si="0"/>
        <v>0.44117647058823528</v>
      </c>
      <c r="BE13" s="74">
        <f t="shared" si="0"/>
        <v>0.4264705882352941</v>
      </c>
      <c r="BF13" s="74">
        <f t="shared" si="0"/>
        <v>0.13235294117647059</v>
      </c>
      <c r="BH13" s="576" t="s">
        <v>543</v>
      </c>
      <c r="BI13" s="238">
        <f>+集計・資料②!DD10</f>
        <v>60</v>
      </c>
      <c r="BJ13" s="238">
        <f>+集計・資料②!DE10</f>
        <v>58</v>
      </c>
      <c r="BK13" s="238">
        <f>+集計・資料②!DF10</f>
        <v>18</v>
      </c>
      <c r="BL13" s="77">
        <f t="shared" ref="BL13:BL23" si="1">+SUM(BI13:BK13)</f>
        <v>136</v>
      </c>
    </row>
    <row r="14" spans="1:64" ht="12">
      <c r="B14" s="948"/>
      <c r="C14" s="948"/>
      <c r="D14" s="948"/>
      <c r="E14" s="948"/>
      <c r="F14" s="948"/>
      <c r="G14" s="948"/>
      <c r="H14" s="948"/>
      <c r="I14" s="948"/>
      <c r="J14" s="948"/>
      <c r="K14" s="948"/>
      <c r="L14" s="948"/>
      <c r="N14" s="437"/>
      <c r="O14" s="89"/>
      <c r="P14" s="89"/>
      <c r="Q14" s="89"/>
      <c r="R14" s="89"/>
      <c r="S14" s="89"/>
      <c r="T14" s="89"/>
      <c r="U14" s="89"/>
      <c r="V14" s="89"/>
      <c r="W14" s="89"/>
      <c r="X14" s="89"/>
      <c r="Y14" s="89"/>
      <c r="Z14" s="89"/>
      <c r="AA14" s="438"/>
      <c r="AC14" s="700" t="s">
        <v>401</v>
      </c>
      <c r="AD14" s="707">
        <f>BD20</f>
        <v>0.34782608695652173</v>
      </c>
      <c r="AE14" s="698">
        <f>BE20</f>
        <v>0.60869565217391308</v>
      </c>
      <c r="AF14" s="698">
        <f>BF20</f>
        <v>4.3478260869565216E-2</v>
      </c>
      <c r="AH14" s="700" t="s">
        <v>401</v>
      </c>
      <c r="AI14" s="719">
        <f>BI20</f>
        <v>8</v>
      </c>
      <c r="AJ14" s="719">
        <f>BJ20</f>
        <v>14</v>
      </c>
      <c r="AK14" s="719">
        <f>BK20</f>
        <v>1</v>
      </c>
      <c r="AL14" s="719">
        <f>BL20</f>
        <v>23</v>
      </c>
      <c r="AN14" s="800" t="s">
        <v>679</v>
      </c>
      <c r="AO14" s="801"/>
      <c r="AP14" s="801"/>
      <c r="AQ14" s="801"/>
      <c r="AR14" s="801"/>
      <c r="AS14" s="801"/>
      <c r="AT14" s="801"/>
      <c r="AU14" s="801"/>
      <c r="AV14" s="801"/>
      <c r="AW14" s="801"/>
      <c r="AX14" s="801"/>
      <c r="AY14" s="801"/>
      <c r="BC14" s="576" t="s">
        <v>541</v>
      </c>
      <c r="BD14" s="74">
        <f t="shared" si="0"/>
        <v>0.51851851851851849</v>
      </c>
      <c r="BE14" s="74">
        <f t="shared" si="0"/>
        <v>0.37037037037037035</v>
      </c>
      <c r="BF14" s="74">
        <f t="shared" si="0"/>
        <v>0.1111111111111111</v>
      </c>
      <c r="BH14" s="576" t="s">
        <v>541</v>
      </c>
      <c r="BI14" s="238">
        <f>+集計・資料②!DD12</f>
        <v>14</v>
      </c>
      <c r="BJ14" s="238">
        <f>+集計・資料②!DE12</f>
        <v>10</v>
      </c>
      <c r="BK14" s="238">
        <f>+集計・資料②!DF12</f>
        <v>3</v>
      </c>
      <c r="BL14" s="77">
        <f t="shared" si="1"/>
        <v>27</v>
      </c>
    </row>
    <row r="15" spans="1:64" ht="10.5" customHeight="1">
      <c r="B15" s="948"/>
      <c r="C15" s="948"/>
      <c r="D15" s="948"/>
      <c r="E15" s="948"/>
      <c r="F15" s="948"/>
      <c r="G15" s="948"/>
      <c r="H15" s="948"/>
      <c r="I15" s="948"/>
      <c r="J15" s="948"/>
      <c r="K15" s="948"/>
      <c r="L15" s="948"/>
      <c r="N15" s="437"/>
      <c r="O15" s="89"/>
      <c r="P15" s="89"/>
      <c r="Q15" s="89"/>
      <c r="R15" s="89"/>
      <c r="S15" s="89"/>
      <c r="T15" s="89"/>
      <c r="U15" s="89"/>
      <c r="V15" s="89"/>
      <c r="W15" s="89"/>
      <c r="X15" s="89"/>
      <c r="Y15" s="89"/>
      <c r="Z15" s="89"/>
      <c r="AA15" s="438"/>
      <c r="AC15" s="575" t="s">
        <v>402</v>
      </c>
      <c r="AD15" s="707">
        <f>BD19</f>
        <v>0.39106145251396646</v>
      </c>
      <c r="AE15" s="698">
        <f>BE19</f>
        <v>0.51955307262569828</v>
      </c>
      <c r="AF15" s="698">
        <f>BF19</f>
        <v>8.9385474860335198E-2</v>
      </c>
      <c r="AH15" s="575" t="s">
        <v>402</v>
      </c>
      <c r="AI15" s="719">
        <f>BI19</f>
        <v>70</v>
      </c>
      <c r="AJ15" s="719">
        <f>BJ19</f>
        <v>93</v>
      </c>
      <c r="AK15" s="719">
        <f>BK19</f>
        <v>16</v>
      </c>
      <c r="AL15" s="719">
        <f>BL19</f>
        <v>179</v>
      </c>
      <c r="AN15" s="930" t="str">
        <f>CONCATENATE("　",AN4,CHAR(10),"　",AN8,CHAR(10),"　",AN10)</f>
        <v>　臨時従業員（派遣職員）・パートタイム労働者の常用従業員への転換はあるかという質問に対し「ある」と回答した事業所は全体で41.6%となった。
　業種別では、「金融･保険業」「医療・福祉」「情報通信業」で、「ある」と回答した割合が高い。
　規模別では「30～100人以上」の事業所で、あると回答した割合が高い。</v>
      </c>
      <c r="AO15" s="930"/>
      <c r="AP15" s="930"/>
      <c r="AQ15" s="930"/>
      <c r="AR15" s="930"/>
      <c r="AS15" s="930"/>
      <c r="AT15" s="930"/>
      <c r="AU15" s="930"/>
      <c r="AV15" s="930"/>
      <c r="AW15" s="930"/>
      <c r="AX15" s="930"/>
      <c r="AY15" s="930"/>
      <c r="BC15" s="576" t="s">
        <v>540</v>
      </c>
      <c r="BD15" s="74">
        <f t="shared" si="0"/>
        <v>0.61935483870967745</v>
      </c>
      <c r="BE15" s="74">
        <f t="shared" si="0"/>
        <v>0.35483870967741937</v>
      </c>
      <c r="BF15" s="74">
        <f t="shared" si="0"/>
        <v>2.5806451612903226E-2</v>
      </c>
      <c r="BH15" s="576" t="s">
        <v>540</v>
      </c>
      <c r="BI15" s="238">
        <f>+集計・資料②!DD14</f>
        <v>96</v>
      </c>
      <c r="BJ15" s="238">
        <f>+集計・資料②!DE14</f>
        <v>55</v>
      </c>
      <c r="BK15" s="238">
        <f>+集計・資料②!DF14</f>
        <v>4</v>
      </c>
      <c r="BL15" s="77">
        <f t="shared" si="1"/>
        <v>155</v>
      </c>
    </row>
    <row r="16" spans="1:64">
      <c r="B16" s="948"/>
      <c r="C16" s="948"/>
      <c r="D16" s="948"/>
      <c r="E16" s="948"/>
      <c r="F16" s="948"/>
      <c r="G16" s="948"/>
      <c r="H16" s="948"/>
      <c r="I16" s="948"/>
      <c r="J16" s="948"/>
      <c r="K16" s="948"/>
      <c r="L16" s="948"/>
      <c r="N16" s="439"/>
      <c r="O16" s="440"/>
      <c r="P16" s="440"/>
      <c r="Q16" s="440"/>
      <c r="R16" s="440"/>
      <c r="S16" s="440"/>
      <c r="T16" s="440"/>
      <c r="U16" s="440"/>
      <c r="V16" s="440"/>
      <c r="W16" s="440"/>
      <c r="X16" s="440"/>
      <c r="Y16" s="440"/>
      <c r="Z16" s="440"/>
      <c r="AA16" s="441"/>
      <c r="AC16" s="700" t="s">
        <v>403</v>
      </c>
      <c r="AD16" s="707">
        <f>BD18</f>
        <v>0.65</v>
      </c>
      <c r="AE16" s="698">
        <f>BE18</f>
        <v>0.3</v>
      </c>
      <c r="AF16" s="698">
        <f>BF18</f>
        <v>0.05</v>
      </c>
      <c r="AH16" s="700" t="s">
        <v>403</v>
      </c>
      <c r="AI16" s="719">
        <f>BI18</f>
        <v>13</v>
      </c>
      <c r="AJ16" s="719">
        <f>BJ18</f>
        <v>6</v>
      </c>
      <c r="AK16" s="719">
        <f>BK18</f>
        <v>1</v>
      </c>
      <c r="AL16" s="719">
        <f>BL18</f>
        <v>20</v>
      </c>
      <c r="AN16" s="930"/>
      <c r="AO16" s="930"/>
      <c r="AP16" s="930"/>
      <c r="AQ16" s="930"/>
      <c r="AR16" s="930"/>
      <c r="AS16" s="930"/>
      <c r="AT16" s="930"/>
      <c r="AU16" s="930"/>
      <c r="AV16" s="930"/>
      <c r="AW16" s="930"/>
      <c r="AX16" s="930"/>
      <c r="AY16" s="930"/>
      <c r="BC16" s="576" t="s">
        <v>539</v>
      </c>
      <c r="BD16" s="74">
        <f t="shared" si="0"/>
        <v>0.31707317073170732</v>
      </c>
      <c r="BE16" s="74">
        <f t="shared" si="0"/>
        <v>0.68292682926829273</v>
      </c>
      <c r="BF16" s="74">
        <f t="shared" si="0"/>
        <v>0</v>
      </c>
      <c r="BH16" s="576" t="s">
        <v>539</v>
      </c>
      <c r="BI16" s="238">
        <f>+集計・資料②!DD16</f>
        <v>13</v>
      </c>
      <c r="BJ16" s="238">
        <f>+集計・資料②!DE16</f>
        <v>28</v>
      </c>
      <c r="BK16" s="238">
        <f>+集計・資料②!DF16</f>
        <v>0</v>
      </c>
      <c r="BL16" s="77">
        <f t="shared" si="1"/>
        <v>41</v>
      </c>
    </row>
    <row r="17" spans="1:65" ht="10.5" customHeight="1">
      <c r="O17" s="89"/>
      <c r="P17" s="89"/>
      <c r="Q17" s="89"/>
      <c r="R17" s="89"/>
      <c r="S17" s="89"/>
      <c r="T17" s="89"/>
      <c r="U17" s="89"/>
      <c r="V17" s="89"/>
      <c r="W17" s="89"/>
      <c r="X17" s="89"/>
      <c r="Y17" s="89"/>
      <c r="Z17" s="89"/>
      <c r="AA17" s="89"/>
      <c r="AC17" s="575" t="s">
        <v>404</v>
      </c>
      <c r="AD17" s="707">
        <f>BD17</f>
        <v>0.26666666666666666</v>
      </c>
      <c r="AE17" s="698">
        <f>BE17</f>
        <v>0.66666666666666663</v>
      </c>
      <c r="AF17" s="698">
        <f>BF17</f>
        <v>6.6666666666666666E-2</v>
      </c>
      <c r="AH17" s="575" t="s">
        <v>404</v>
      </c>
      <c r="AI17" s="719">
        <f>BI17</f>
        <v>4</v>
      </c>
      <c r="AJ17" s="719">
        <f>BJ17</f>
        <v>10</v>
      </c>
      <c r="AK17" s="719">
        <f>BK17</f>
        <v>1</v>
      </c>
      <c r="AL17" s="719">
        <f>BL17</f>
        <v>15</v>
      </c>
      <c r="AN17" s="930"/>
      <c r="AO17" s="930"/>
      <c r="AP17" s="930"/>
      <c r="AQ17" s="930"/>
      <c r="AR17" s="930"/>
      <c r="AS17" s="930"/>
      <c r="AT17" s="930"/>
      <c r="AU17" s="930"/>
      <c r="AV17" s="930"/>
      <c r="AW17" s="930"/>
      <c r="AX17" s="930"/>
      <c r="AY17" s="930"/>
      <c r="BC17" s="576" t="s">
        <v>544</v>
      </c>
      <c r="BD17" s="74">
        <f t="shared" si="0"/>
        <v>0.26666666666666666</v>
      </c>
      <c r="BE17" s="74">
        <f t="shared" si="0"/>
        <v>0.66666666666666663</v>
      </c>
      <c r="BF17" s="74">
        <f t="shared" si="0"/>
        <v>6.6666666666666666E-2</v>
      </c>
      <c r="BH17" s="576" t="s">
        <v>544</v>
      </c>
      <c r="BI17" s="238">
        <f>+集計・資料②!DD18</f>
        <v>4</v>
      </c>
      <c r="BJ17" s="238">
        <f>+集計・資料②!DE18</f>
        <v>10</v>
      </c>
      <c r="BK17" s="238">
        <f>+集計・資料②!DF18</f>
        <v>1</v>
      </c>
      <c r="BL17" s="77">
        <f t="shared" si="1"/>
        <v>15</v>
      </c>
    </row>
    <row r="18" spans="1:65">
      <c r="A18" s="434"/>
      <c r="B18" s="435"/>
      <c r="C18" s="435"/>
      <c r="D18" s="435"/>
      <c r="E18" s="435"/>
      <c r="F18" s="435"/>
      <c r="G18" s="435"/>
      <c r="H18" s="435"/>
      <c r="I18" s="435"/>
      <c r="J18" s="435"/>
      <c r="K18" s="435"/>
      <c r="L18" s="435"/>
      <c r="M18" s="435"/>
      <c r="N18" s="435"/>
      <c r="O18" s="435"/>
      <c r="P18" s="435"/>
      <c r="Q18" s="435"/>
      <c r="R18" s="435"/>
      <c r="S18" s="435"/>
      <c r="T18" s="435"/>
      <c r="U18" s="435"/>
      <c r="V18" s="435"/>
      <c r="W18" s="435"/>
      <c r="X18" s="435"/>
      <c r="Y18" s="435"/>
      <c r="Z18" s="435"/>
      <c r="AA18" s="436"/>
      <c r="AC18" s="700" t="s">
        <v>405</v>
      </c>
      <c r="AD18" s="707">
        <f>BD16</f>
        <v>0.31707317073170732</v>
      </c>
      <c r="AE18" s="698">
        <f>BE16</f>
        <v>0.68292682926829273</v>
      </c>
      <c r="AF18" s="698">
        <f>BF16</f>
        <v>0</v>
      </c>
      <c r="AH18" s="700" t="s">
        <v>405</v>
      </c>
      <c r="AI18" s="719">
        <f>BI16</f>
        <v>13</v>
      </c>
      <c r="AJ18" s="719">
        <f>BJ16</f>
        <v>28</v>
      </c>
      <c r="AK18" s="719">
        <f>BK16</f>
        <v>0</v>
      </c>
      <c r="AL18" s="719">
        <f>BL16</f>
        <v>41</v>
      </c>
      <c r="AN18" s="930"/>
      <c r="AO18" s="930"/>
      <c r="AP18" s="930"/>
      <c r="AQ18" s="930"/>
      <c r="AR18" s="930"/>
      <c r="AS18" s="930"/>
      <c r="AT18" s="930"/>
      <c r="AU18" s="930"/>
      <c r="AV18" s="930"/>
      <c r="AW18" s="930"/>
      <c r="AX18" s="930"/>
      <c r="AY18" s="930"/>
      <c r="BC18" s="576" t="s">
        <v>538</v>
      </c>
      <c r="BD18" s="74">
        <f t="shared" si="0"/>
        <v>0.65</v>
      </c>
      <c r="BE18" s="74">
        <f t="shared" si="0"/>
        <v>0.3</v>
      </c>
      <c r="BF18" s="74">
        <f t="shared" si="0"/>
        <v>0.05</v>
      </c>
      <c r="BH18" s="576" t="s">
        <v>538</v>
      </c>
      <c r="BI18" s="238">
        <f>+集計・資料②!DD20</f>
        <v>13</v>
      </c>
      <c r="BJ18" s="238">
        <f>+集計・資料②!DE20</f>
        <v>6</v>
      </c>
      <c r="BK18" s="238">
        <f>+集計・資料②!DF20</f>
        <v>1</v>
      </c>
      <c r="BL18" s="77">
        <f t="shared" si="1"/>
        <v>20</v>
      </c>
    </row>
    <row r="19" spans="1:65">
      <c r="A19" s="437"/>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438"/>
      <c r="AC19" s="575" t="s">
        <v>406</v>
      </c>
      <c r="AD19" s="779">
        <f>BD15</f>
        <v>0.61935483870967745</v>
      </c>
      <c r="AE19" s="698">
        <f>BE15</f>
        <v>0.35483870967741937</v>
      </c>
      <c r="AF19" s="698">
        <f>BF15</f>
        <v>2.5806451612903226E-2</v>
      </c>
      <c r="AH19" s="575" t="s">
        <v>406</v>
      </c>
      <c r="AI19" s="719">
        <f>BI15</f>
        <v>96</v>
      </c>
      <c r="AJ19" s="719">
        <f>BJ15</f>
        <v>55</v>
      </c>
      <c r="AK19" s="719">
        <f>BK15</f>
        <v>4</v>
      </c>
      <c r="AL19" s="719">
        <f>BL15</f>
        <v>155</v>
      </c>
      <c r="AN19" s="930"/>
      <c r="AO19" s="930"/>
      <c r="AP19" s="930"/>
      <c r="AQ19" s="930"/>
      <c r="AR19" s="930"/>
      <c r="AS19" s="930"/>
      <c r="AT19" s="930"/>
      <c r="AU19" s="930"/>
      <c r="AV19" s="930"/>
      <c r="AW19" s="930"/>
      <c r="AX19" s="930"/>
      <c r="AY19" s="930"/>
      <c r="BC19" s="576" t="s">
        <v>537</v>
      </c>
      <c r="BD19" s="74">
        <f t="shared" si="0"/>
        <v>0.39106145251396646</v>
      </c>
      <c r="BE19" s="74">
        <f t="shared" si="0"/>
        <v>0.51955307262569828</v>
      </c>
      <c r="BF19" s="74">
        <f t="shared" si="0"/>
        <v>8.9385474860335198E-2</v>
      </c>
      <c r="BH19" s="576" t="s">
        <v>537</v>
      </c>
      <c r="BI19" s="238">
        <f>+集計・資料②!DD22</f>
        <v>70</v>
      </c>
      <c r="BJ19" s="238">
        <f>+集計・資料②!DE22</f>
        <v>93</v>
      </c>
      <c r="BK19" s="238">
        <f>+集計・資料②!DF22</f>
        <v>16</v>
      </c>
      <c r="BL19" s="77">
        <f t="shared" si="1"/>
        <v>179</v>
      </c>
    </row>
    <row r="20" spans="1:65">
      <c r="A20" s="437"/>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438"/>
      <c r="AC20" s="700" t="s">
        <v>407</v>
      </c>
      <c r="AD20" s="707">
        <f>BD14</f>
        <v>0.51851851851851849</v>
      </c>
      <c r="AE20" s="698">
        <f>BE14</f>
        <v>0.37037037037037035</v>
      </c>
      <c r="AF20" s="698">
        <f>BF14</f>
        <v>0.1111111111111111</v>
      </c>
      <c r="AH20" s="700" t="s">
        <v>407</v>
      </c>
      <c r="AI20" s="719">
        <f>BI14</f>
        <v>14</v>
      </c>
      <c r="AJ20" s="719">
        <f>BJ14</f>
        <v>10</v>
      </c>
      <c r="AK20" s="719">
        <f>BK14</f>
        <v>3</v>
      </c>
      <c r="AL20" s="719">
        <f>BL14</f>
        <v>27</v>
      </c>
      <c r="AN20" s="930"/>
      <c r="AO20" s="930"/>
      <c r="AP20" s="930"/>
      <c r="AQ20" s="930"/>
      <c r="AR20" s="930"/>
      <c r="AS20" s="930"/>
      <c r="AT20" s="930"/>
      <c r="AU20" s="930"/>
      <c r="AV20" s="930"/>
      <c r="AW20" s="930"/>
      <c r="AX20" s="930"/>
      <c r="AY20" s="930"/>
      <c r="BC20" s="576" t="s">
        <v>536</v>
      </c>
      <c r="BD20" s="74">
        <f t="shared" si="0"/>
        <v>0.34782608695652173</v>
      </c>
      <c r="BE20" s="74">
        <f t="shared" si="0"/>
        <v>0.60869565217391308</v>
      </c>
      <c r="BF20" s="74">
        <f t="shared" si="0"/>
        <v>4.3478260869565216E-2</v>
      </c>
      <c r="BH20" s="576" t="s">
        <v>536</v>
      </c>
      <c r="BI20" s="238">
        <f>+集計・資料②!DD24</f>
        <v>8</v>
      </c>
      <c r="BJ20" s="238">
        <f>+集計・資料②!DE24</f>
        <v>14</v>
      </c>
      <c r="BK20" s="238">
        <f>+集計・資料②!DF24</f>
        <v>1</v>
      </c>
      <c r="BL20" s="77">
        <f t="shared" si="1"/>
        <v>23</v>
      </c>
    </row>
    <row r="21" spans="1:65">
      <c r="A21" s="437"/>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438"/>
      <c r="AC21" s="575" t="s">
        <v>408</v>
      </c>
      <c r="AD21" s="707">
        <f>BD13</f>
        <v>0.44117647058823528</v>
      </c>
      <c r="AE21" s="698">
        <f>BE13</f>
        <v>0.4264705882352941</v>
      </c>
      <c r="AF21" s="698">
        <f>BF13</f>
        <v>0.13235294117647059</v>
      </c>
      <c r="AH21" s="575" t="s">
        <v>408</v>
      </c>
      <c r="AI21" s="719">
        <f>BI13</f>
        <v>60</v>
      </c>
      <c r="AJ21" s="719">
        <f>BJ13</f>
        <v>58</v>
      </c>
      <c r="AK21" s="719">
        <f>BK13</f>
        <v>18</v>
      </c>
      <c r="AL21" s="719">
        <f>BL13</f>
        <v>136</v>
      </c>
      <c r="AN21" s="930"/>
      <c r="AO21" s="930"/>
      <c r="AP21" s="930"/>
      <c r="AQ21" s="930"/>
      <c r="AR21" s="930"/>
      <c r="AS21" s="930"/>
      <c r="AT21" s="930"/>
      <c r="AU21" s="930"/>
      <c r="AV21" s="930"/>
      <c r="AW21" s="930"/>
      <c r="AX21" s="930"/>
      <c r="AY21" s="930"/>
      <c r="BC21" s="576" t="s">
        <v>535</v>
      </c>
      <c r="BD21" s="74">
        <f t="shared" si="0"/>
        <v>0.54545454545454541</v>
      </c>
      <c r="BE21" s="74">
        <f t="shared" si="0"/>
        <v>0.45454545454545453</v>
      </c>
      <c r="BF21" s="74">
        <f t="shared" si="0"/>
        <v>0</v>
      </c>
      <c r="BH21" s="576" t="s">
        <v>535</v>
      </c>
      <c r="BI21" s="238">
        <f>+集計・資料②!DD26</f>
        <v>6</v>
      </c>
      <c r="BJ21" s="238">
        <f>+集計・資料②!DE26</f>
        <v>5</v>
      </c>
      <c r="BK21" s="238">
        <f>+集計・資料②!DF26</f>
        <v>0</v>
      </c>
      <c r="BL21" s="77">
        <f t="shared" si="1"/>
        <v>11</v>
      </c>
    </row>
    <row r="22" spans="1:65">
      <c r="A22" s="437"/>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438"/>
      <c r="AC22" s="700" t="s">
        <v>409</v>
      </c>
      <c r="AD22" s="707">
        <f>BD12</f>
        <v>0.41726618705035973</v>
      </c>
      <c r="AE22" s="698">
        <f>BE12</f>
        <v>0.46762589928057552</v>
      </c>
      <c r="AF22" s="698">
        <f>BF12</f>
        <v>0.11510791366906475</v>
      </c>
      <c r="AH22" s="700" t="s">
        <v>409</v>
      </c>
      <c r="AI22" s="719">
        <f>BI12</f>
        <v>58</v>
      </c>
      <c r="AJ22" s="719">
        <f>BJ12</f>
        <v>65</v>
      </c>
      <c r="AK22" s="719">
        <f>BK12</f>
        <v>16</v>
      </c>
      <c r="AL22" s="719">
        <f>BL12</f>
        <v>139</v>
      </c>
      <c r="AN22" s="930"/>
      <c r="AO22" s="930"/>
      <c r="AP22" s="930"/>
      <c r="AQ22" s="930"/>
      <c r="AR22" s="930"/>
      <c r="AS22" s="930"/>
      <c r="AT22" s="930"/>
      <c r="AU22" s="930"/>
      <c r="AV22" s="930"/>
      <c r="AW22" s="930"/>
      <c r="AX22" s="930"/>
      <c r="AY22" s="930"/>
      <c r="BC22" s="576" t="s">
        <v>545</v>
      </c>
      <c r="BD22" s="74">
        <f t="shared" si="0"/>
        <v>0.36538461538461536</v>
      </c>
      <c r="BE22" s="74">
        <f t="shared" si="0"/>
        <v>0.5641025641025641</v>
      </c>
      <c r="BF22" s="74">
        <f t="shared" si="0"/>
        <v>7.0512820512820512E-2</v>
      </c>
      <c r="BH22" s="576" t="s">
        <v>545</v>
      </c>
      <c r="BI22" s="238">
        <f>+集計・資料②!DD28</f>
        <v>57</v>
      </c>
      <c r="BJ22" s="238">
        <f>+集計・資料②!DE28</f>
        <v>88</v>
      </c>
      <c r="BK22" s="238">
        <f>+集計・資料②!DF28</f>
        <v>11</v>
      </c>
      <c r="BL22" s="77">
        <f t="shared" si="1"/>
        <v>156</v>
      </c>
    </row>
    <row r="23" spans="1:65">
      <c r="A23" s="437"/>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438"/>
      <c r="AC23" s="575" t="s">
        <v>23</v>
      </c>
      <c r="AD23" s="698" t="e">
        <f>BD11</f>
        <v>#DIV/0!</v>
      </c>
      <c r="AE23" s="698" t="e">
        <f>BE11</f>
        <v>#DIV/0!</v>
      </c>
      <c r="AF23" s="698" t="e">
        <f>BF11</f>
        <v>#DIV/0!</v>
      </c>
      <c r="AH23" s="575" t="s">
        <v>23</v>
      </c>
      <c r="AI23" s="719">
        <f>BI11</f>
        <v>0</v>
      </c>
      <c r="AJ23" s="719">
        <f>BJ11</f>
        <v>0</v>
      </c>
      <c r="AK23" s="719">
        <f>BK11</f>
        <v>0</v>
      </c>
      <c r="AL23" s="719">
        <f>BL11</f>
        <v>0</v>
      </c>
      <c r="AN23" s="930"/>
      <c r="AO23" s="930"/>
      <c r="AP23" s="930"/>
      <c r="AQ23" s="930"/>
      <c r="AR23" s="930"/>
      <c r="AS23" s="930"/>
      <c r="AT23" s="930"/>
      <c r="AU23" s="930"/>
      <c r="AV23" s="930"/>
      <c r="AW23" s="930"/>
      <c r="AX23" s="930"/>
      <c r="AY23" s="930"/>
      <c r="BC23" s="576" t="s">
        <v>546</v>
      </c>
      <c r="BD23" s="74">
        <f t="shared" si="0"/>
        <v>0.30875576036866359</v>
      </c>
      <c r="BE23" s="74">
        <f t="shared" si="0"/>
        <v>0.5161290322580645</v>
      </c>
      <c r="BF23" s="74">
        <f t="shared" si="0"/>
        <v>0.17511520737327188</v>
      </c>
      <c r="BH23" s="576" t="s">
        <v>546</v>
      </c>
      <c r="BI23" s="238">
        <f>+集計・資料②!DD30</f>
        <v>67</v>
      </c>
      <c r="BJ23" s="238">
        <f>+集計・資料②!DE30</f>
        <v>112</v>
      </c>
      <c r="BK23" s="238">
        <f>+集計・資料②!DF30</f>
        <v>38</v>
      </c>
      <c r="BL23" s="77">
        <f t="shared" si="1"/>
        <v>217</v>
      </c>
    </row>
    <row r="24" spans="1:65">
      <c r="A24" s="437"/>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438"/>
      <c r="AH24" s="577" t="s">
        <v>554</v>
      </c>
      <c r="AI24" s="719">
        <f>SUM(AI11:AI23)</f>
        <v>466</v>
      </c>
      <c r="AJ24" s="719">
        <f>SUM(AJ11:AJ23)</f>
        <v>544</v>
      </c>
      <c r="AK24" s="719">
        <f>SUM(AK11:AK23)</f>
        <v>109</v>
      </c>
      <c r="AL24" s="719">
        <f>SUM(AL11:AL23)</f>
        <v>1119</v>
      </c>
      <c r="AN24" s="930"/>
      <c r="AO24" s="930"/>
      <c r="AP24" s="930"/>
      <c r="AQ24" s="930"/>
      <c r="AR24" s="930"/>
      <c r="AS24" s="930"/>
      <c r="AT24" s="930"/>
      <c r="AU24" s="930"/>
      <c r="AV24" s="930"/>
      <c r="AW24" s="930"/>
      <c r="AX24" s="930"/>
      <c r="AY24" s="930"/>
      <c r="BH24" s="577" t="s">
        <v>554</v>
      </c>
      <c r="BI24" s="238">
        <f>SUM(BI11:BI23)</f>
        <v>466</v>
      </c>
      <c r="BJ24" s="238">
        <f>SUM(BJ11:BJ23)</f>
        <v>544</v>
      </c>
      <c r="BK24" s="238">
        <f>SUM(BK11:BK23)</f>
        <v>109</v>
      </c>
      <c r="BL24" s="77">
        <f>+SUM(BI24:BK24)</f>
        <v>1119</v>
      </c>
    </row>
    <row r="25" spans="1:65">
      <c r="A25" s="437"/>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438"/>
      <c r="AK25" s="89"/>
      <c r="AL25" s="89"/>
      <c r="AN25" s="930"/>
      <c r="AO25" s="930"/>
      <c r="AP25" s="930"/>
      <c r="AQ25" s="930"/>
      <c r="AR25" s="930"/>
      <c r="AS25" s="930"/>
      <c r="AT25" s="930"/>
      <c r="AU25" s="930"/>
      <c r="AV25" s="930"/>
      <c r="AW25" s="930"/>
      <c r="AX25" s="930"/>
      <c r="AY25" s="930"/>
      <c r="BK25" s="89"/>
      <c r="BL25" s="89"/>
    </row>
    <row r="26" spans="1:65" ht="10.5" customHeight="1">
      <c r="A26" s="437"/>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438"/>
      <c r="AC26" s="979" t="s">
        <v>613</v>
      </c>
      <c r="AD26" s="979"/>
      <c r="AE26" s="979"/>
      <c r="AF26" s="979"/>
      <c r="AH26" s="1017" t="s">
        <v>89</v>
      </c>
      <c r="AI26" s="1017"/>
      <c r="AJ26" s="1017"/>
      <c r="AK26" s="1017"/>
      <c r="AL26" s="1017"/>
      <c r="AN26" s="930"/>
      <c r="AO26" s="930"/>
      <c r="AP26" s="930"/>
      <c r="AQ26" s="930"/>
      <c r="AR26" s="930"/>
      <c r="AS26" s="930"/>
      <c r="AT26" s="930"/>
      <c r="AU26" s="930"/>
      <c r="AV26" s="930"/>
      <c r="AW26" s="930"/>
      <c r="AX26" s="930"/>
      <c r="AY26" s="930"/>
      <c r="BC26" s="979" t="s">
        <v>613</v>
      </c>
      <c r="BD26" s="979"/>
      <c r="BE26" s="979"/>
      <c r="BF26" s="979"/>
      <c r="BH26" s="1017" t="s">
        <v>89</v>
      </c>
      <c r="BI26" s="1017"/>
      <c r="BJ26" s="1017"/>
      <c r="BK26" s="1017"/>
      <c r="BL26" s="1017"/>
      <c r="BM26" s="529"/>
    </row>
    <row r="27" spans="1:65">
      <c r="A27" s="437"/>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438"/>
      <c r="AC27" s="979"/>
      <c r="AD27" s="979"/>
      <c r="AE27" s="979"/>
      <c r="AF27" s="979"/>
      <c r="AH27" s="1017"/>
      <c r="AI27" s="1017"/>
      <c r="AJ27" s="1017"/>
      <c r="AK27" s="1017"/>
      <c r="AL27" s="1017"/>
      <c r="AN27" s="930"/>
      <c r="AO27" s="930"/>
      <c r="AP27" s="930"/>
      <c r="AQ27" s="930"/>
      <c r="AR27" s="930"/>
      <c r="AS27" s="930"/>
      <c r="AT27" s="930"/>
      <c r="AU27" s="930"/>
      <c r="AV27" s="930"/>
      <c r="AW27" s="930"/>
      <c r="AX27" s="930"/>
      <c r="AY27" s="930"/>
      <c r="BC27" s="979"/>
      <c r="BD27" s="979"/>
      <c r="BE27" s="979"/>
      <c r="BF27" s="979"/>
      <c r="BH27" s="1017"/>
      <c r="BI27" s="1017"/>
      <c r="BJ27" s="1017"/>
      <c r="BK27" s="1017"/>
      <c r="BL27" s="1017"/>
      <c r="BM27" s="89"/>
    </row>
    <row r="28" spans="1:65">
      <c r="A28" s="437"/>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438"/>
    </row>
    <row r="29" spans="1:65">
      <c r="A29" s="437"/>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438"/>
      <c r="AC29" s="577" t="s">
        <v>8</v>
      </c>
      <c r="AD29" s="577" t="s">
        <v>438</v>
      </c>
      <c r="AE29" s="577" t="s">
        <v>264</v>
      </c>
      <c r="AF29" s="577" t="s">
        <v>397</v>
      </c>
      <c r="AH29" s="577" t="s">
        <v>8</v>
      </c>
      <c r="AI29" s="577" t="s">
        <v>438</v>
      </c>
      <c r="AJ29" s="577" t="s">
        <v>264</v>
      </c>
      <c r="AK29" s="577" t="s">
        <v>397</v>
      </c>
      <c r="AL29" s="577" t="s">
        <v>556</v>
      </c>
      <c r="BC29" s="577" t="s">
        <v>8</v>
      </c>
      <c r="BD29" s="578" t="s">
        <v>422</v>
      </c>
      <c r="BE29" s="578" t="s">
        <v>423</v>
      </c>
      <c r="BF29" s="577" t="s">
        <v>397</v>
      </c>
      <c r="BH29" s="577" t="s">
        <v>8</v>
      </c>
      <c r="BI29" s="578" t="s">
        <v>422</v>
      </c>
      <c r="BJ29" s="578" t="s">
        <v>423</v>
      </c>
      <c r="BK29" s="577" t="s">
        <v>397</v>
      </c>
      <c r="BL29" s="577" t="s">
        <v>556</v>
      </c>
    </row>
    <row r="30" spans="1:65">
      <c r="A30" s="437"/>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438"/>
      <c r="AC30" s="579" t="s">
        <v>410</v>
      </c>
      <c r="AD30" s="698">
        <f>BD35</f>
        <v>0.22966507177033493</v>
      </c>
      <c r="AE30" s="698">
        <f>BE35</f>
        <v>0.60287081339712922</v>
      </c>
      <c r="AF30" s="698">
        <f>BF35</f>
        <v>0.1674641148325359</v>
      </c>
      <c r="AH30" s="579" t="s">
        <v>410</v>
      </c>
      <c r="AI30" s="719">
        <f>BI35</f>
        <v>48</v>
      </c>
      <c r="AJ30" s="719">
        <f>BJ35</f>
        <v>126</v>
      </c>
      <c r="AK30" s="719">
        <f>BK35</f>
        <v>35</v>
      </c>
      <c r="AL30" s="719">
        <f>BL35</f>
        <v>209</v>
      </c>
      <c r="BC30" s="579" t="s">
        <v>553</v>
      </c>
      <c r="BD30" s="74">
        <f t="shared" ref="BD30:BF35" si="2">+BI30/$BL30</f>
        <v>0.8125</v>
      </c>
      <c r="BE30" s="74">
        <f t="shared" si="2"/>
        <v>0.125</v>
      </c>
      <c r="BF30" s="74">
        <f t="shared" si="2"/>
        <v>6.25E-2</v>
      </c>
      <c r="BH30" s="579" t="s">
        <v>553</v>
      </c>
      <c r="BI30" s="77">
        <f>集計・資料②!DD40</f>
        <v>13</v>
      </c>
      <c r="BJ30" s="77">
        <f>集計・資料②!DE40</f>
        <v>2</v>
      </c>
      <c r="BK30" s="77">
        <f>集計・資料②!DF40</f>
        <v>1</v>
      </c>
      <c r="BL30" s="77">
        <f t="shared" ref="BL30:BL35" si="3">+SUM(BI30:BK30)</f>
        <v>16</v>
      </c>
    </row>
    <row r="31" spans="1:65">
      <c r="A31" s="437"/>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438"/>
      <c r="AC31" s="579" t="s">
        <v>411</v>
      </c>
      <c r="AD31" s="698">
        <f>BD34</f>
        <v>0.33668341708542715</v>
      </c>
      <c r="AE31" s="698">
        <f>BE34</f>
        <v>0.54773869346733672</v>
      </c>
      <c r="AF31" s="698">
        <f>BF34</f>
        <v>0.11557788944723618</v>
      </c>
      <c r="AH31" s="579" t="s">
        <v>411</v>
      </c>
      <c r="AI31" s="719">
        <f>BI34</f>
        <v>134</v>
      </c>
      <c r="AJ31" s="719">
        <f>BJ34</f>
        <v>218</v>
      </c>
      <c r="AK31" s="719">
        <f>BK34</f>
        <v>46</v>
      </c>
      <c r="AL31" s="719">
        <f>BL34</f>
        <v>398</v>
      </c>
      <c r="BC31" s="579" t="s">
        <v>427</v>
      </c>
      <c r="BD31" s="74">
        <f t="shared" si="2"/>
        <v>0.62962962962962965</v>
      </c>
      <c r="BE31" s="74">
        <f t="shared" si="2"/>
        <v>0.37037037037037035</v>
      </c>
      <c r="BF31" s="74">
        <f t="shared" si="2"/>
        <v>0</v>
      </c>
      <c r="BH31" s="579" t="s">
        <v>427</v>
      </c>
      <c r="BI31" s="77">
        <f>集計・資料②!DD42</f>
        <v>17</v>
      </c>
      <c r="BJ31" s="77">
        <f>集計・資料②!DE42</f>
        <v>10</v>
      </c>
      <c r="BK31" s="77">
        <f>集計・資料②!DF42</f>
        <v>0</v>
      </c>
      <c r="BL31" s="77">
        <f t="shared" si="3"/>
        <v>27</v>
      </c>
    </row>
    <row r="32" spans="1:65">
      <c r="A32" s="437"/>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438"/>
      <c r="AC32" s="579" t="s">
        <v>412</v>
      </c>
      <c r="AD32" s="707">
        <f>BD33</f>
        <v>0.50649350649350644</v>
      </c>
      <c r="AE32" s="698">
        <f>BE33</f>
        <v>0.42597402597402595</v>
      </c>
      <c r="AF32" s="698">
        <f>BF33</f>
        <v>6.7532467532467527E-2</v>
      </c>
      <c r="AH32" s="579" t="s">
        <v>412</v>
      </c>
      <c r="AI32" s="719">
        <f>BI33</f>
        <v>195</v>
      </c>
      <c r="AJ32" s="719">
        <f>BJ33</f>
        <v>164</v>
      </c>
      <c r="AK32" s="719">
        <f>BK33</f>
        <v>26</v>
      </c>
      <c r="AL32" s="719">
        <f>BL33</f>
        <v>385</v>
      </c>
      <c r="BC32" s="579" t="s">
        <v>428</v>
      </c>
      <c r="BD32" s="74">
        <f t="shared" si="2"/>
        <v>0.70238095238095233</v>
      </c>
      <c r="BE32" s="74">
        <f t="shared" si="2"/>
        <v>0.2857142857142857</v>
      </c>
      <c r="BF32" s="74">
        <f t="shared" si="2"/>
        <v>1.1904761904761904E-2</v>
      </c>
      <c r="BH32" s="579" t="s">
        <v>428</v>
      </c>
      <c r="BI32" s="77">
        <f>集計・資料②!DD44</f>
        <v>59</v>
      </c>
      <c r="BJ32" s="77">
        <f>集計・資料②!DE44</f>
        <v>24</v>
      </c>
      <c r="BK32" s="77">
        <f>集計・資料②!DF44</f>
        <v>1</v>
      </c>
      <c r="BL32" s="77">
        <f t="shared" si="3"/>
        <v>84</v>
      </c>
    </row>
    <row r="33" spans="1:64">
      <c r="A33" s="437"/>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438"/>
      <c r="AC33" s="579" t="s">
        <v>413</v>
      </c>
      <c r="AD33" s="779">
        <f>BD32</f>
        <v>0.70238095238095233</v>
      </c>
      <c r="AE33" s="698">
        <f>BE32</f>
        <v>0.2857142857142857</v>
      </c>
      <c r="AF33" s="698">
        <f>BF32</f>
        <v>1.1904761904761904E-2</v>
      </c>
      <c r="AH33" s="579" t="s">
        <v>413</v>
      </c>
      <c r="AI33" s="719">
        <f>BI32</f>
        <v>59</v>
      </c>
      <c r="AJ33" s="719">
        <f>BJ32</f>
        <v>24</v>
      </c>
      <c r="AK33" s="719">
        <f>BK32</f>
        <v>1</v>
      </c>
      <c r="AL33" s="719">
        <f>BL32</f>
        <v>84</v>
      </c>
      <c r="BC33" s="579" t="s">
        <v>429</v>
      </c>
      <c r="BD33" s="74">
        <f t="shared" si="2"/>
        <v>0.50649350649350644</v>
      </c>
      <c r="BE33" s="74">
        <f t="shared" si="2"/>
        <v>0.42597402597402595</v>
      </c>
      <c r="BF33" s="74">
        <f t="shared" si="2"/>
        <v>6.7532467532467527E-2</v>
      </c>
      <c r="BH33" s="579" t="s">
        <v>429</v>
      </c>
      <c r="BI33" s="77">
        <f>集計・資料②!DD46</f>
        <v>195</v>
      </c>
      <c r="BJ33" s="77">
        <f>集計・資料②!DE46</f>
        <v>164</v>
      </c>
      <c r="BK33" s="77">
        <f>集計・資料②!DF46</f>
        <v>26</v>
      </c>
      <c r="BL33" s="77">
        <f t="shared" si="3"/>
        <v>385</v>
      </c>
    </row>
    <row r="34" spans="1:64">
      <c r="A34" s="437"/>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438"/>
      <c r="AC34" s="579" t="s">
        <v>414</v>
      </c>
      <c r="AD34" s="779">
        <f>BD31</f>
        <v>0.62962962962962965</v>
      </c>
      <c r="AE34" s="698">
        <f>BE31</f>
        <v>0.37037037037037035</v>
      </c>
      <c r="AF34" s="698">
        <f>BF31</f>
        <v>0</v>
      </c>
      <c r="AH34" s="579" t="s">
        <v>414</v>
      </c>
      <c r="AI34" s="719">
        <f>BI31</f>
        <v>17</v>
      </c>
      <c r="AJ34" s="719">
        <f>BJ31</f>
        <v>10</v>
      </c>
      <c r="AK34" s="719">
        <f>BK31</f>
        <v>0</v>
      </c>
      <c r="AL34" s="719">
        <f>BL31</f>
        <v>27</v>
      </c>
      <c r="BC34" s="579" t="s">
        <v>430</v>
      </c>
      <c r="BD34" s="74">
        <f t="shared" si="2"/>
        <v>0.33668341708542715</v>
      </c>
      <c r="BE34" s="74">
        <f t="shared" si="2"/>
        <v>0.54773869346733672</v>
      </c>
      <c r="BF34" s="74">
        <f t="shared" si="2"/>
        <v>0.11557788944723618</v>
      </c>
      <c r="BH34" s="579" t="s">
        <v>430</v>
      </c>
      <c r="BI34" s="77">
        <f>集計・資料②!DD48</f>
        <v>134</v>
      </c>
      <c r="BJ34" s="77">
        <f>集計・資料②!DE48</f>
        <v>218</v>
      </c>
      <c r="BK34" s="77">
        <f>集計・資料②!DF48</f>
        <v>46</v>
      </c>
      <c r="BL34" s="77">
        <f t="shared" si="3"/>
        <v>398</v>
      </c>
    </row>
    <row r="35" spans="1:64">
      <c r="A35" s="437"/>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438"/>
      <c r="AC35" s="579" t="s">
        <v>415</v>
      </c>
      <c r="AD35" s="779">
        <f>BD30</f>
        <v>0.8125</v>
      </c>
      <c r="AE35" s="698">
        <f>BE30</f>
        <v>0.125</v>
      </c>
      <c r="AF35" s="698">
        <f>BF30</f>
        <v>6.25E-2</v>
      </c>
      <c r="AH35" s="579" t="s">
        <v>415</v>
      </c>
      <c r="AI35" s="719">
        <f>BI30</f>
        <v>13</v>
      </c>
      <c r="AJ35" s="719">
        <f>BJ30</f>
        <v>2</v>
      </c>
      <c r="AK35" s="719">
        <f>BK30</f>
        <v>1</v>
      </c>
      <c r="AL35" s="719">
        <f>BL30</f>
        <v>16</v>
      </c>
      <c r="BC35" s="579" t="s">
        <v>431</v>
      </c>
      <c r="BD35" s="74">
        <f t="shared" si="2"/>
        <v>0.22966507177033493</v>
      </c>
      <c r="BE35" s="74">
        <f t="shared" si="2"/>
        <v>0.60287081339712922</v>
      </c>
      <c r="BF35" s="74">
        <f t="shared" si="2"/>
        <v>0.1674641148325359</v>
      </c>
      <c r="BH35" s="579" t="s">
        <v>431</v>
      </c>
      <c r="BI35" s="77">
        <f>集計・資料②!DD50</f>
        <v>48</v>
      </c>
      <c r="BJ35" s="77">
        <f>集計・資料②!DE50</f>
        <v>126</v>
      </c>
      <c r="BK35" s="77">
        <f>集計・資料②!DF50</f>
        <v>35</v>
      </c>
      <c r="BL35" s="77">
        <f t="shared" si="3"/>
        <v>209</v>
      </c>
    </row>
    <row r="36" spans="1:64">
      <c r="A36" s="437"/>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438"/>
      <c r="AH36" s="577" t="s">
        <v>554</v>
      </c>
      <c r="AI36" s="706">
        <f>SUM(AI30:AI35)</f>
        <v>466</v>
      </c>
      <c r="AJ36" s="706">
        <f>SUM(AJ30:AJ35)</f>
        <v>544</v>
      </c>
      <c r="AK36" s="706">
        <f>SUM(AK30:AK35)</f>
        <v>109</v>
      </c>
      <c r="AL36" s="706">
        <f>SUM(AL30:AL35)</f>
        <v>1119</v>
      </c>
      <c r="AM36" s="802"/>
      <c r="BH36" s="577" t="s">
        <v>554</v>
      </c>
      <c r="BI36" s="77">
        <f>SUM(BI30:BI35)</f>
        <v>466</v>
      </c>
      <c r="BJ36" s="77">
        <f>SUM(BJ30:BJ35)</f>
        <v>544</v>
      </c>
      <c r="BK36" s="77">
        <f>SUM(BK30:BK35)</f>
        <v>109</v>
      </c>
      <c r="BL36" s="77">
        <f>+SUM(BL30:BL35)</f>
        <v>1119</v>
      </c>
    </row>
    <row r="37" spans="1:64">
      <c r="A37" s="437"/>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438"/>
      <c r="AM37" s="803"/>
    </row>
    <row r="38" spans="1:64">
      <c r="A38" s="437"/>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438"/>
      <c r="AM38" s="802"/>
    </row>
    <row r="39" spans="1:64">
      <c r="A39" s="437"/>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438"/>
      <c r="AI39" s="88"/>
      <c r="AJ39" s="88"/>
      <c r="AK39" s="88"/>
      <c r="AM39" s="803"/>
      <c r="BI39" s="88"/>
      <c r="BJ39" s="88"/>
      <c r="BK39" s="88"/>
    </row>
    <row r="40" spans="1:64">
      <c r="A40" s="437"/>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438"/>
      <c r="AI40" s="89"/>
      <c r="AJ40" s="89"/>
      <c r="AK40" s="89"/>
      <c r="AM40" s="802"/>
      <c r="BI40" s="89"/>
      <c r="BJ40" s="89"/>
      <c r="BK40" s="89"/>
    </row>
    <row r="41" spans="1:64">
      <c r="A41" s="437"/>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438"/>
      <c r="AC41" s="338" t="s">
        <v>836</v>
      </c>
      <c r="AM41" s="803"/>
    </row>
    <row r="42" spans="1:64">
      <c r="A42" s="437"/>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438"/>
      <c r="AC42" s="28" t="s">
        <v>837</v>
      </c>
      <c r="AM42" s="802"/>
    </row>
    <row r="43" spans="1:64">
      <c r="A43" s="437"/>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438"/>
      <c r="AC43" s="918" t="s">
        <v>548</v>
      </c>
      <c r="AD43" s="918" t="s">
        <v>838</v>
      </c>
      <c r="AE43" s="918" t="s">
        <v>839</v>
      </c>
      <c r="AH43" s="914" t="s">
        <v>8</v>
      </c>
      <c r="AI43" s="918" t="s">
        <v>838</v>
      </c>
      <c r="AJ43" s="918" t="s">
        <v>839</v>
      </c>
      <c r="AM43" s="803"/>
    </row>
    <row r="44" spans="1:64">
      <c r="A44" s="437"/>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438"/>
      <c r="AC44" s="917" t="s">
        <v>547</v>
      </c>
      <c r="AD44" s="720">
        <f>集計・資料②!DG32</f>
        <v>51</v>
      </c>
      <c r="AE44" s="720">
        <f>集計・資料②!DH32</f>
        <v>83</v>
      </c>
      <c r="AH44" s="579" t="s">
        <v>410</v>
      </c>
      <c r="AI44" s="720">
        <f>集計・資料②!DG50</f>
        <v>1</v>
      </c>
      <c r="AJ44" s="720">
        <f>集計・資料②!DH50</f>
        <v>1</v>
      </c>
      <c r="AM44" s="802"/>
    </row>
    <row r="45" spans="1:64">
      <c r="A45" s="437"/>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438"/>
      <c r="AC45" s="915" t="s">
        <v>398</v>
      </c>
      <c r="AD45" s="720">
        <f>集計・資料②!DG30</f>
        <v>4</v>
      </c>
      <c r="AE45" s="720">
        <f>集計・資料②!DH30</f>
        <v>2</v>
      </c>
      <c r="AH45" s="579" t="s">
        <v>411</v>
      </c>
      <c r="AI45" s="720">
        <f>集計・資料②!DG48</f>
        <v>11</v>
      </c>
      <c r="AJ45" s="720">
        <f>集計・資料②!DH48</f>
        <v>15</v>
      </c>
      <c r="AM45" s="803"/>
    </row>
    <row r="46" spans="1:64">
      <c r="A46" s="437"/>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438"/>
      <c r="AC46" s="916" t="s">
        <v>399</v>
      </c>
      <c r="AD46" s="720">
        <f>集計・資料②!DG28</f>
        <v>5</v>
      </c>
      <c r="AE46" s="720">
        <f>集計・資料②!DH28</f>
        <v>6</v>
      </c>
      <c r="AH46" s="579" t="s">
        <v>412</v>
      </c>
      <c r="AI46" s="720">
        <f>集計・資料②!DG46</f>
        <v>32</v>
      </c>
      <c r="AJ46" s="720">
        <f>集計・資料②!DH46</f>
        <v>27</v>
      </c>
      <c r="AM46" s="802"/>
    </row>
    <row r="47" spans="1:64">
      <c r="A47" s="437"/>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438"/>
      <c r="AC47" s="915" t="s">
        <v>400</v>
      </c>
      <c r="AD47" s="720">
        <f>集計・資料②!DG26</f>
        <v>0</v>
      </c>
      <c r="AE47" s="720">
        <f>集計・資料②!DH26</f>
        <v>0</v>
      </c>
      <c r="AH47" s="579" t="s">
        <v>413</v>
      </c>
      <c r="AI47" s="720">
        <f>集計・資料②!DG44</f>
        <v>2</v>
      </c>
      <c r="AJ47" s="720">
        <f>集計・資料②!DH44</f>
        <v>7</v>
      </c>
      <c r="AM47" s="803"/>
    </row>
    <row r="48" spans="1:64">
      <c r="A48" s="437"/>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438"/>
      <c r="AC48" s="916" t="s">
        <v>401</v>
      </c>
      <c r="AD48" s="720">
        <f>集計・資料②!DG24</f>
        <v>0</v>
      </c>
      <c r="AE48" s="720">
        <f>集計・資料②!DH24</f>
        <v>0</v>
      </c>
      <c r="AH48" s="579" t="s">
        <v>414</v>
      </c>
      <c r="AI48" s="720">
        <f>集計・資料②!DG42</f>
        <v>0</v>
      </c>
      <c r="AJ48" s="720">
        <f>集計・資料②!DH42</f>
        <v>3</v>
      </c>
      <c r="AM48" s="802"/>
    </row>
    <row r="49" spans="1:40">
      <c r="A49" s="437"/>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438"/>
      <c r="AC49" s="915" t="s">
        <v>402</v>
      </c>
      <c r="AD49" s="720">
        <f>集計・資料②!DG22</f>
        <v>4</v>
      </c>
      <c r="AE49" s="720">
        <f>集計・資料②!DH22</f>
        <v>4</v>
      </c>
      <c r="AH49" s="579" t="s">
        <v>415</v>
      </c>
      <c r="AI49" s="720">
        <f>集計・資料②!DG40</f>
        <v>5</v>
      </c>
      <c r="AJ49" s="720">
        <f>集計・資料②!DH40</f>
        <v>30</v>
      </c>
      <c r="AM49" s="803"/>
    </row>
    <row r="50" spans="1:40">
      <c r="A50" s="437"/>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438"/>
      <c r="AC50" s="916" t="s">
        <v>403</v>
      </c>
      <c r="AD50" s="720">
        <f>集計・資料②!DG20</f>
        <v>1</v>
      </c>
      <c r="AE50" s="720">
        <f>集計・資料②!DH20</f>
        <v>3</v>
      </c>
      <c r="AM50" s="802"/>
      <c r="AN50" s="802"/>
    </row>
    <row r="51" spans="1:40">
      <c r="A51" s="437"/>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438"/>
      <c r="AC51" s="915" t="s">
        <v>404</v>
      </c>
      <c r="AD51" s="720">
        <f>集計・資料②!DG18</f>
        <v>0</v>
      </c>
      <c r="AE51" s="720">
        <f>集計・資料②!DH18</f>
        <v>0</v>
      </c>
      <c r="AM51" s="803"/>
      <c r="AN51" s="802"/>
    </row>
    <row r="52" spans="1:40">
      <c r="A52" s="437"/>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438"/>
      <c r="AC52" s="916" t="s">
        <v>405</v>
      </c>
      <c r="AD52" s="720">
        <f>集計・資料②!DG16</f>
        <v>4</v>
      </c>
      <c r="AE52" s="720">
        <f>集計・資料②!DH16</f>
        <v>0</v>
      </c>
      <c r="AM52" s="802"/>
      <c r="AN52" s="802"/>
    </row>
    <row r="53" spans="1:40">
      <c r="A53" s="437"/>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438"/>
      <c r="AC53" s="915" t="s">
        <v>406</v>
      </c>
      <c r="AD53" s="720">
        <f>集計・資料②!DG14</f>
        <v>5</v>
      </c>
      <c r="AE53" s="720">
        <f>集計・資料②!DH14</f>
        <v>51</v>
      </c>
      <c r="AM53" s="803"/>
      <c r="AN53" s="802"/>
    </row>
    <row r="54" spans="1:40">
      <c r="A54" s="437"/>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438"/>
      <c r="AC54" s="916" t="s">
        <v>407</v>
      </c>
      <c r="AD54" s="720">
        <f>集計・資料②!DG12</f>
        <v>0</v>
      </c>
      <c r="AE54" s="720">
        <f>集計・資料②!DH12</f>
        <v>2</v>
      </c>
      <c r="AM54" s="802"/>
      <c r="AN54" s="802"/>
    </row>
    <row r="55" spans="1:40">
      <c r="A55" s="437"/>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438"/>
      <c r="AC55" s="915" t="s">
        <v>408</v>
      </c>
      <c r="AD55" s="720">
        <f>集計・資料②!DG10</f>
        <v>3</v>
      </c>
      <c r="AE55" s="720">
        <f>集計・資料②!DH10</f>
        <v>5</v>
      </c>
    </row>
    <row r="56" spans="1:40">
      <c r="A56" s="437"/>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438"/>
      <c r="AC56" s="916" t="s">
        <v>409</v>
      </c>
      <c r="AD56" s="720">
        <f>集計・資料②!DG8</f>
        <v>25</v>
      </c>
      <c r="AE56" s="720">
        <f>集計・資料②!DH8</f>
        <v>10</v>
      </c>
    </row>
    <row r="57" spans="1:40">
      <c r="A57" s="437"/>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438"/>
      <c r="AC57" s="915" t="s">
        <v>23</v>
      </c>
      <c r="AD57" s="720">
        <f>集計・資料②!DG6</f>
        <v>0</v>
      </c>
      <c r="AE57" s="720">
        <f>集計・資料②!DH6</f>
        <v>0</v>
      </c>
    </row>
    <row r="58" spans="1:40">
      <c r="A58" s="437"/>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438"/>
    </row>
    <row r="59" spans="1:40">
      <c r="A59" s="437"/>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438"/>
    </row>
    <row r="60" spans="1:40">
      <c r="A60" s="437"/>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438"/>
    </row>
    <row r="61" spans="1:40">
      <c r="A61" s="437"/>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438"/>
    </row>
    <row r="62" spans="1:40">
      <c r="A62" s="437"/>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438"/>
    </row>
    <row r="63" spans="1:40">
      <c r="A63" s="439"/>
      <c r="B63" s="440"/>
      <c r="C63" s="440"/>
      <c r="D63" s="440"/>
      <c r="E63" s="440"/>
      <c r="F63" s="440"/>
      <c r="G63" s="440"/>
      <c r="H63" s="440"/>
      <c r="I63" s="440"/>
      <c r="J63" s="440"/>
      <c r="K63" s="440"/>
      <c r="L63" s="440"/>
      <c r="M63" s="440"/>
      <c r="N63" s="440"/>
      <c r="O63" s="440"/>
      <c r="P63" s="440"/>
      <c r="Q63" s="440"/>
      <c r="R63" s="440"/>
      <c r="S63" s="440"/>
      <c r="T63" s="440"/>
      <c r="U63" s="440"/>
      <c r="V63" s="440"/>
      <c r="W63" s="440"/>
      <c r="X63" s="440"/>
      <c r="Y63" s="440"/>
      <c r="Z63" s="440"/>
      <c r="AA63" s="441"/>
    </row>
  </sheetData>
  <mergeCells count="8">
    <mergeCell ref="AH26:AL27"/>
    <mergeCell ref="BC26:BF27"/>
    <mergeCell ref="BH26:BL27"/>
    <mergeCell ref="A1:B1"/>
    <mergeCell ref="V1:AA1"/>
    <mergeCell ref="B3:L16"/>
    <mergeCell ref="AC26:AF27"/>
    <mergeCell ref="AN15:AY27"/>
  </mergeCells>
  <phoneticPr fontId="10"/>
  <conditionalFormatting sqref="AD11:AD22">
    <cfRule type="top10" dxfId="4" priority="1" rank="2"/>
  </conditionalFormatting>
  <pageMargins left="0.75" right="0.75" top="1" bottom="1" header="0.51200000000000001" footer="0.51200000000000001"/>
  <pageSetup paperSize="9" scale="96" orientation="portrait" r:id="rId1"/>
  <headerFooter alignWithMargins="0"/>
  <colBreaks count="1" manualBreakCount="1">
    <brk id="27" max="63"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業種リスト!$A$2:$A$14</xm:f>
          </x14:formula1>
          <xm:sqref>AP6:AR7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C000"/>
  </sheetPr>
  <dimension ref="A1:BZ54"/>
  <sheetViews>
    <sheetView showGridLines="0" view="pageBreakPreview" zoomScaleNormal="100" zoomScaleSheetLayoutView="100" workbookViewId="0">
      <selection activeCell="AC2" sqref="AC2"/>
    </sheetView>
  </sheetViews>
  <sheetFormatPr defaultColWidth="10.33203125" defaultRowHeight="12"/>
  <cols>
    <col min="1" max="27" width="3.5546875" style="722" customWidth="1"/>
    <col min="28" max="28" width="1.6640625" style="722" customWidth="1"/>
    <col min="29" max="29" width="16.44140625" style="284" customWidth="1"/>
    <col min="30" max="34" width="8.33203125" style="284" customWidth="1"/>
    <col min="35" max="35" width="4.44140625" style="284" customWidth="1"/>
    <col min="36" max="36" width="15.6640625" style="284" customWidth="1"/>
    <col min="37" max="39" width="6.5546875" style="284" customWidth="1"/>
    <col min="40" max="40" width="7.44140625" style="284" customWidth="1"/>
    <col min="41" max="41" width="6.5546875" style="284" customWidth="1"/>
    <col min="42" max="42" width="7.33203125" style="284" customWidth="1"/>
    <col min="43" max="43" width="15.88671875" style="338" bestFit="1" customWidth="1"/>
    <col min="44" max="44" width="7.6640625" style="338" bestFit="1" customWidth="1"/>
    <col min="45" max="45" width="5.44140625" style="338" bestFit="1" customWidth="1"/>
    <col min="46" max="47" width="5.44140625" style="338" customWidth="1"/>
    <col min="48" max="48" width="3.44140625" style="338" customWidth="1"/>
    <col min="49" max="51" width="2.88671875" style="338" customWidth="1"/>
    <col min="52" max="52" width="3.33203125" style="338" customWidth="1"/>
    <col min="53" max="58" width="5.44140625" style="338" customWidth="1"/>
    <col min="59" max="59" width="13.6640625" style="338" customWidth="1"/>
    <col min="60" max="60" width="14.109375" style="338" bestFit="1" customWidth="1"/>
    <col min="61" max="62" width="5.44140625" style="338" customWidth="1"/>
    <col min="63" max="63" width="1.6640625" style="722" customWidth="1"/>
    <col min="64" max="64" width="16.44140625" style="284" customWidth="1"/>
    <col min="65" max="68" width="7.6640625" style="284" bestFit="1" customWidth="1"/>
    <col min="69" max="69" width="7.6640625" style="284" customWidth="1"/>
    <col min="70" max="70" width="4.44140625" style="284" customWidth="1"/>
    <col min="71" max="71" width="15.6640625" style="284" customWidth="1"/>
    <col min="72" max="77" width="6.5546875" style="284" customWidth="1"/>
    <col min="78" max="78" width="10.33203125" style="284" customWidth="1"/>
    <col min="79" max="16384" width="10.33203125" style="722"/>
  </cols>
  <sheetData>
    <row r="1" spans="1:77" ht="21" customHeight="1" thickBot="1">
      <c r="A1" s="1000">
        <v>55</v>
      </c>
      <c r="B1" s="1000"/>
      <c r="C1" s="498" t="s">
        <v>496</v>
      </c>
      <c r="D1" s="498"/>
      <c r="E1" s="498"/>
      <c r="F1" s="498"/>
      <c r="G1" s="498"/>
      <c r="H1" s="498"/>
      <c r="I1" s="498"/>
      <c r="J1" s="498"/>
      <c r="K1" s="498"/>
      <c r="L1" s="498"/>
      <c r="M1" s="498"/>
      <c r="N1" s="498"/>
      <c r="O1" s="498"/>
      <c r="P1" s="498"/>
      <c r="Q1" s="498"/>
      <c r="R1" s="498"/>
      <c r="S1" s="498"/>
      <c r="T1" s="498"/>
      <c r="U1" s="498"/>
      <c r="V1" s="1001" t="s">
        <v>873</v>
      </c>
      <c r="W1" s="1002"/>
      <c r="X1" s="1002"/>
      <c r="Y1" s="1002"/>
      <c r="Z1" s="1002"/>
      <c r="AA1" s="1002"/>
      <c r="AC1" s="284" t="s">
        <v>972</v>
      </c>
      <c r="BL1" s="284" t="s">
        <v>497</v>
      </c>
    </row>
    <row r="2" spans="1:77">
      <c r="AC2" s="722"/>
      <c r="BL2" s="722"/>
    </row>
    <row r="3" spans="1:77">
      <c r="AC3" s="284" t="s">
        <v>498</v>
      </c>
      <c r="AJ3" s="284" t="s">
        <v>503</v>
      </c>
      <c r="AR3" s="338" t="s">
        <v>670</v>
      </c>
      <c r="BL3" s="284" t="s">
        <v>498</v>
      </c>
      <c r="BS3" s="284" t="s">
        <v>503</v>
      </c>
    </row>
    <row r="4" spans="1:77" ht="12.6" thickBot="1">
      <c r="AR4" s="338" t="str">
        <f>CONCATENATE("公正採用選考人権啓発推進員制度についての問いに対して、「知っていて理解している」事業所の割合は全体で",TEXT(AD6,"0.0％"),"となった。")</f>
        <v>公正採用選考人権啓発推進員制度についての問いに対して、「知っていて理解している」事業所の割合は全体で6.1%となった。</v>
      </c>
    </row>
    <row r="5" spans="1:77" ht="12.6" thickBot="1">
      <c r="B5" s="1004" t="s">
        <v>938</v>
      </c>
      <c r="C5" s="1005"/>
      <c r="D5" s="1005"/>
      <c r="E5" s="1005"/>
      <c r="F5" s="1005"/>
      <c r="G5" s="1005"/>
      <c r="H5" s="1005"/>
      <c r="I5" s="1005"/>
      <c r="J5" s="1005"/>
      <c r="K5" s="1005"/>
      <c r="L5" s="1005"/>
      <c r="M5" s="1005"/>
      <c r="O5" s="744"/>
      <c r="P5" s="745"/>
      <c r="Q5" s="745"/>
      <c r="R5" s="745"/>
      <c r="S5" s="745"/>
      <c r="T5" s="745"/>
      <c r="U5" s="745"/>
      <c r="V5" s="745"/>
      <c r="W5" s="745"/>
      <c r="X5" s="745"/>
      <c r="Y5" s="745"/>
      <c r="Z5" s="745"/>
      <c r="AA5" s="746"/>
      <c r="AC5" s="591"/>
      <c r="AD5" s="591" t="s">
        <v>499</v>
      </c>
      <c r="AE5" s="591" t="s">
        <v>500</v>
      </c>
      <c r="AF5" s="591" t="s">
        <v>501</v>
      </c>
      <c r="AG5" s="591" t="s">
        <v>56</v>
      </c>
      <c r="AH5" s="591" t="s">
        <v>750</v>
      </c>
      <c r="AJ5" s="591"/>
      <c r="AK5" s="591" t="s">
        <v>499</v>
      </c>
      <c r="AL5" s="591" t="s">
        <v>500</v>
      </c>
      <c r="AM5" s="591" t="s">
        <v>501</v>
      </c>
      <c r="AN5" s="591" t="s">
        <v>56</v>
      </c>
      <c r="AO5" s="591" t="s">
        <v>750</v>
      </c>
      <c r="AP5" s="591" t="s">
        <v>554</v>
      </c>
      <c r="AR5" s="338" t="s">
        <v>671</v>
      </c>
      <c r="AT5" s="799" t="s">
        <v>672</v>
      </c>
      <c r="AU5" s="799" t="s">
        <v>673</v>
      </c>
      <c r="AV5" s="799" t="s">
        <v>674</v>
      </c>
      <c r="BL5" s="298"/>
      <c r="BM5" s="478" t="s">
        <v>499</v>
      </c>
      <c r="BN5" s="476" t="s">
        <v>500</v>
      </c>
      <c r="BO5" s="476" t="s">
        <v>501</v>
      </c>
      <c r="BP5" s="477" t="s">
        <v>57</v>
      </c>
      <c r="BQ5" s="477" t="s">
        <v>755</v>
      </c>
      <c r="BS5" s="298"/>
      <c r="BT5" s="478" t="s">
        <v>499</v>
      </c>
      <c r="BU5" s="476" t="s">
        <v>500</v>
      </c>
      <c r="BV5" s="476" t="s">
        <v>501</v>
      </c>
      <c r="BW5" s="479" t="s">
        <v>57</v>
      </c>
      <c r="BX5" s="759" t="s">
        <v>755</v>
      </c>
      <c r="BY5" s="397" t="s">
        <v>554</v>
      </c>
    </row>
    <row r="6" spans="1:77" ht="12.6" thickBot="1">
      <c r="B6" s="1005"/>
      <c r="C6" s="1005"/>
      <c r="D6" s="1005"/>
      <c r="E6" s="1005"/>
      <c r="F6" s="1005"/>
      <c r="G6" s="1005"/>
      <c r="H6" s="1005"/>
      <c r="I6" s="1005"/>
      <c r="J6" s="1005"/>
      <c r="K6" s="1005"/>
      <c r="L6" s="1005"/>
      <c r="M6" s="1005"/>
      <c r="O6" s="748"/>
      <c r="P6" s="749"/>
      <c r="Q6" s="749"/>
      <c r="R6" s="749"/>
      <c r="S6" s="749"/>
      <c r="T6" s="749"/>
      <c r="U6" s="749"/>
      <c r="V6" s="749"/>
      <c r="W6" s="749"/>
      <c r="X6" s="749"/>
      <c r="Y6" s="749"/>
      <c r="Z6" s="749"/>
      <c r="AA6" s="750"/>
      <c r="AC6" s="771" t="s">
        <v>556</v>
      </c>
      <c r="AD6" s="792">
        <f>BM6</f>
        <v>6.076854334226988E-2</v>
      </c>
      <c r="AE6" s="707">
        <f>BN6</f>
        <v>0.1063449508489723</v>
      </c>
      <c r="AF6" s="698">
        <f>BO6</f>
        <v>0.1581769436997319</v>
      </c>
      <c r="AG6" s="698">
        <f>BP6</f>
        <v>0.65415549597855227</v>
      </c>
      <c r="AH6" s="698">
        <f>BQ6</f>
        <v>2.0554066130473638E-2</v>
      </c>
      <c r="AJ6" s="771" t="s">
        <v>556</v>
      </c>
      <c r="AK6" s="791">
        <f t="shared" ref="AK6:AP6" si="0">BT6</f>
        <v>68</v>
      </c>
      <c r="AL6" s="721">
        <f t="shared" si="0"/>
        <v>119</v>
      </c>
      <c r="AM6" s="721">
        <f t="shared" si="0"/>
        <v>177</v>
      </c>
      <c r="AN6" s="721">
        <f t="shared" si="0"/>
        <v>732</v>
      </c>
      <c r="AO6" s="721">
        <f t="shared" si="0"/>
        <v>23</v>
      </c>
      <c r="AP6" s="721">
        <f t="shared" si="0"/>
        <v>1119</v>
      </c>
      <c r="AR6" s="338" t="s">
        <v>757</v>
      </c>
      <c r="AT6" s="799" t="s">
        <v>686</v>
      </c>
      <c r="AU6" s="799" t="s">
        <v>695</v>
      </c>
      <c r="AV6" s="799"/>
      <c r="AW6" s="338" t="s">
        <v>758</v>
      </c>
      <c r="BL6" s="319" t="s">
        <v>556</v>
      </c>
      <c r="BM6" s="825">
        <f>+BT6/$BY6</f>
        <v>6.076854334226988E-2</v>
      </c>
      <c r="BN6" s="134">
        <f>+BU6/$BY6</f>
        <v>0.1063449508489723</v>
      </c>
      <c r="BO6" s="134">
        <f>+BV6/$BY6</f>
        <v>0.1581769436997319</v>
      </c>
      <c r="BP6" s="134">
        <f>+BW6/$BY6</f>
        <v>0.65415549597855227</v>
      </c>
      <c r="BQ6" s="826">
        <f>+BX6/$BY6</f>
        <v>2.0554066130473638E-2</v>
      </c>
      <c r="BS6" s="319" t="s">
        <v>556</v>
      </c>
      <c r="BT6" s="751">
        <f>集計・資料②!DN32</f>
        <v>68</v>
      </c>
      <c r="BU6" s="752">
        <f>集計・資料②!DO32</f>
        <v>119</v>
      </c>
      <c r="BV6" s="752">
        <f>集計・資料②!DP32</f>
        <v>177</v>
      </c>
      <c r="BW6" s="753">
        <f>集計・資料②!DQ32</f>
        <v>732</v>
      </c>
      <c r="BX6" s="824">
        <f>集計・資料②!DR32</f>
        <v>23</v>
      </c>
      <c r="BY6" s="331">
        <f>+SUM(BT6:BX6)</f>
        <v>1119</v>
      </c>
    </row>
    <row r="7" spans="1:77" ht="12.6" thickBot="1">
      <c r="B7" s="1005"/>
      <c r="C7" s="1005"/>
      <c r="D7" s="1005"/>
      <c r="E7" s="1005"/>
      <c r="F7" s="1005"/>
      <c r="G7" s="1005"/>
      <c r="H7" s="1005"/>
      <c r="I7" s="1005"/>
      <c r="J7" s="1005"/>
      <c r="K7" s="1005"/>
      <c r="L7" s="1005"/>
      <c r="M7" s="1005"/>
      <c r="O7" s="748"/>
      <c r="P7" s="749"/>
      <c r="Q7" s="749"/>
      <c r="R7" s="749"/>
      <c r="S7" s="749"/>
      <c r="T7" s="749"/>
      <c r="U7" s="749"/>
      <c r="V7" s="749"/>
      <c r="W7" s="749"/>
      <c r="X7" s="749"/>
      <c r="Y7" s="749"/>
      <c r="Z7" s="749"/>
      <c r="AA7" s="750"/>
      <c r="AC7" s="772" t="s">
        <v>439</v>
      </c>
      <c r="AD7" s="774">
        <f>AK6/AK7</f>
        <v>0.17571059431524547</v>
      </c>
      <c r="AJ7" s="772" t="s">
        <v>440</v>
      </c>
      <c r="AK7" s="773">
        <f>SUM(AK6:AM6,AO6)</f>
        <v>387</v>
      </c>
      <c r="AR7" s="338" t="str">
        <f>CONCATENATE(AR6,AT6,AU6,AV6,AW6)</f>
        <v>業種別では、「知っていて理解している」事業所は「運輸業」「教育・学習支援業」が他の業種に比べ高い割合を示している。</v>
      </c>
    </row>
    <row r="8" spans="1:77">
      <c r="B8" s="1005"/>
      <c r="C8" s="1005"/>
      <c r="D8" s="1005"/>
      <c r="E8" s="1005"/>
      <c r="F8" s="1005"/>
      <c r="G8" s="1005"/>
      <c r="H8" s="1005"/>
      <c r="I8" s="1005"/>
      <c r="J8" s="1005"/>
      <c r="K8" s="1005"/>
      <c r="L8" s="1005"/>
      <c r="M8" s="1005"/>
      <c r="O8" s="748"/>
      <c r="P8" s="749"/>
      <c r="Q8" s="749"/>
      <c r="R8" s="749"/>
      <c r="S8" s="749"/>
      <c r="T8" s="749"/>
      <c r="U8" s="749"/>
      <c r="V8" s="749"/>
      <c r="W8" s="749"/>
      <c r="X8" s="749"/>
      <c r="Y8" s="749"/>
      <c r="Z8" s="749"/>
      <c r="AA8" s="750"/>
      <c r="AC8" s="284" t="s">
        <v>502</v>
      </c>
      <c r="AJ8" s="284" t="s">
        <v>504</v>
      </c>
      <c r="AR8" s="338" t="s">
        <v>678</v>
      </c>
      <c r="BL8" s="284" t="s">
        <v>502</v>
      </c>
      <c r="BS8" s="284" t="s">
        <v>504</v>
      </c>
    </row>
    <row r="9" spans="1:77" ht="12.6" thickBot="1">
      <c r="B9" s="1005"/>
      <c r="C9" s="1005"/>
      <c r="D9" s="1005"/>
      <c r="E9" s="1005"/>
      <c r="F9" s="1005"/>
      <c r="G9" s="1005"/>
      <c r="H9" s="1005"/>
      <c r="I9" s="1005"/>
      <c r="J9" s="1005"/>
      <c r="K9" s="1005"/>
      <c r="L9" s="1005"/>
      <c r="M9" s="1005"/>
      <c r="O9" s="748"/>
      <c r="P9" s="749"/>
      <c r="Q9" s="749"/>
      <c r="R9" s="749"/>
      <c r="S9" s="749"/>
      <c r="T9" s="749"/>
      <c r="U9" s="749"/>
      <c r="V9" s="749"/>
      <c r="W9" s="749"/>
      <c r="X9" s="749"/>
      <c r="Y9" s="749"/>
      <c r="Z9" s="749"/>
      <c r="AA9" s="750"/>
      <c r="AR9" s="338" t="s">
        <v>939</v>
      </c>
    </row>
    <row r="10" spans="1:77" ht="12.6" thickBot="1">
      <c r="B10" s="1005"/>
      <c r="C10" s="1005"/>
      <c r="D10" s="1005"/>
      <c r="E10" s="1005"/>
      <c r="F10" s="1005"/>
      <c r="G10" s="1005"/>
      <c r="H10" s="1005"/>
      <c r="I10" s="1005"/>
      <c r="J10" s="1005"/>
      <c r="K10" s="1005"/>
      <c r="L10" s="1005"/>
      <c r="M10" s="1005"/>
      <c r="O10" s="748"/>
      <c r="P10" s="749"/>
      <c r="Q10" s="749"/>
      <c r="R10" s="749"/>
      <c r="S10" s="749"/>
      <c r="T10" s="749"/>
      <c r="U10" s="749"/>
      <c r="V10" s="749"/>
      <c r="W10" s="749"/>
      <c r="X10" s="749"/>
      <c r="Y10" s="749"/>
      <c r="Z10" s="749"/>
      <c r="AA10" s="750"/>
      <c r="AC10" s="577" t="s">
        <v>548</v>
      </c>
      <c r="AD10" s="591" t="s">
        <v>499</v>
      </c>
      <c r="AE10" s="591" t="s">
        <v>500</v>
      </c>
      <c r="AF10" s="591" t="s">
        <v>501</v>
      </c>
      <c r="AG10" s="591" t="s">
        <v>56</v>
      </c>
      <c r="AH10" s="591" t="s">
        <v>750</v>
      </c>
      <c r="AJ10" s="577" t="s">
        <v>548</v>
      </c>
      <c r="AK10" s="591" t="s">
        <v>499</v>
      </c>
      <c r="AL10" s="591" t="s">
        <v>500</v>
      </c>
      <c r="AM10" s="591" t="s">
        <v>501</v>
      </c>
      <c r="AN10" s="591" t="s">
        <v>56</v>
      </c>
      <c r="AO10" s="591" t="s">
        <v>756</v>
      </c>
      <c r="AP10" s="591" t="s">
        <v>554</v>
      </c>
      <c r="AR10" s="815"/>
      <c r="AS10" s="816"/>
      <c r="AT10" s="817"/>
      <c r="AU10" s="817"/>
      <c r="AV10" s="817"/>
      <c r="AW10" s="815"/>
      <c r="BA10" s="818"/>
      <c r="BL10" s="29" t="s">
        <v>548</v>
      </c>
      <c r="BM10" s="478" t="s">
        <v>499</v>
      </c>
      <c r="BN10" s="476" t="s">
        <v>500</v>
      </c>
      <c r="BO10" s="476" t="s">
        <v>501</v>
      </c>
      <c r="BP10" s="477" t="s">
        <v>754</v>
      </c>
      <c r="BQ10" s="477" t="s">
        <v>755</v>
      </c>
      <c r="BS10" s="29" t="s">
        <v>548</v>
      </c>
      <c r="BT10" s="478" t="s">
        <v>499</v>
      </c>
      <c r="BU10" s="476" t="s">
        <v>500</v>
      </c>
      <c r="BV10" s="476" t="s">
        <v>501</v>
      </c>
      <c r="BW10" s="479" t="s">
        <v>57</v>
      </c>
      <c r="BX10" s="759" t="s">
        <v>755</v>
      </c>
      <c r="BY10" s="397" t="s">
        <v>554</v>
      </c>
    </row>
    <row r="11" spans="1:77">
      <c r="B11" s="1005"/>
      <c r="C11" s="1005"/>
      <c r="D11" s="1005"/>
      <c r="E11" s="1005"/>
      <c r="F11" s="1005"/>
      <c r="G11" s="1005"/>
      <c r="H11" s="1005"/>
      <c r="I11" s="1005"/>
      <c r="J11" s="1005"/>
      <c r="K11" s="1005"/>
      <c r="L11" s="1005"/>
      <c r="M11" s="1005"/>
      <c r="O11" s="748"/>
      <c r="P11" s="749"/>
      <c r="Q11" s="749"/>
      <c r="R11" s="749"/>
      <c r="S11" s="749"/>
      <c r="T11" s="749"/>
      <c r="U11" s="749"/>
      <c r="V11" s="749"/>
      <c r="W11" s="749"/>
      <c r="X11" s="749"/>
      <c r="Y11" s="749"/>
      <c r="Z11" s="749"/>
      <c r="AA11" s="750"/>
      <c r="AC11" s="700" t="s">
        <v>546</v>
      </c>
      <c r="AD11" s="707">
        <f>BM23</f>
        <v>4.1474654377880185E-2</v>
      </c>
      <c r="AE11" s="698">
        <f>BN23</f>
        <v>7.3732718894009217E-2</v>
      </c>
      <c r="AF11" s="698">
        <f>BO23</f>
        <v>0.14285714285714285</v>
      </c>
      <c r="AG11" s="698">
        <f>BP23</f>
        <v>0.73732718894009219</v>
      </c>
      <c r="AH11" s="698">
        <f>BQ23</f>
        <v>4.608294930875576E-3</v>
      </c>
      <c r="AJ11" s="700" t="s">
        <v>546</v>
      </c>
      <c r="AK11" s="721">
        <f t="shared" ref="AK11:AP11" si="1">BT23</f>
        <v>9</v>
      </c>
      <c r="AL11" s="721">
        <f t="shared" si="1"/>
        <v>16</v>
      </c>
      <c r="AM11" s="721">
        <f t="shared" si="1"/>
        <v>31</v>
      </c>
      <c r="AN11" s="721">
        <f t="shared" si="1"/>
        <v>160</v>
      </c>
      <c r="AO11" s="721">
        <f t="shared" si="1"/>
        <v>1</v>
      </c>
      <c r="AP11" s="721">
        <f t="shared" si="1"/>
        <v>217</v>
      </c>
      <c r="AR11" s="338" t="s">
        <v>749</v>
      </c>
      <c r="BL11" s="46" t="s">
        <v>555</v>
      </c>
      <c r="BM11" s="92" t="e">
        <f t="shared" ref="BM11:BM23" si="2">+BT11/$BY11</f>
        <v>#DIV/0!</v>
      </c>
      <c r="BN11" s="48" t="e">
        <f t="shared" ref="BN11:BN23" si="3">+BU11/$BY11</f>
        <v>#DIV/0!</v>
      </c>
      <c r="BO11" s="48" t="e">
        <f t="shared" ref="BO11:BO23" si="4">+BV11/$BY11</f>
        <v>#DIV/0!</v>
      </c>
      <c r="BP11" s="93" t="e">
        <f t="shared" ref="BP11:BP23" si="5">+BW11/$BY11</f>
        <v>#DIV/0!</v>
      </c>
      <c r="BQ11" s="93" t="e">
        <f t="shared" ref="BQ11:BQ23" si="6">+BX11/$BY11</f>
        <v>#DIV/0!</v>
      </c>
      <c r="BS11" s="46" t="s">
        <v>555</v>
      </c>
      <c r="BT11" s="760">
        <f>集計・資料②!DN6</f>
        <v>0</v>
      </c>
      <c r="BU11" s="301">
        <f>集計・資料②!DO6</f>
        <v>0</v>
      </c>
      <c r="BV11" s="301">
        <f>集計・資料②!DP6</f>
        <v>0</v>
      </c>
      <c r="BW11" s="392">
        <f>集計・資料②!DQ6</f>
        <v>0</v>
      </c>
      <c r="BX11" s="822">
        <f>集計・資料②!DR6</f>
        <v>0</v>
      </c>
      <c r="BY11" s="329">
        <f>+SUM(BT11:BX11)</f>
        <v>0</v>
      </c>
    </row>
    <row r="12" spans="1:77">
      <c r="B12" s="1005"/>
      <c r="C12" s="1005"/>
      <c r="D12" s="1005"/>
      <c r="E12" s="1005"/>
      <c r="F12" s="1005"/>
      <c r="G12" s="1005"/>
      <c r="H12" s="1005"/>
      <c r="I12" s="1005"/>
      <c r="J12" s="1005"/>
      <c r="K12" s="1005"/>
      <c r="L12" s="1005"/>
      <c r="M12" s="1005"/>
      <c r="O12" s="748"/>
      <c r="P12" s="749"/>
      <c r="Q12" s="749"/>
      <c r="R12" s="749"/>
      <c r="S12" s="749"/>
      <c r="T12" s="749"/>
      <c r="U12" s="749"/>
      <c r="V12" s="749"/>
      <c r="W12" s="749"/>
      <c r="X12" s="749"/>
      <c r="Y12" s="749"/>
      <c r="Z12" s="749"/>
      <c r="AA12" s="750"/>
      <c r="AC12" s="700" t="s">
        <v>545</v>
      </c>
      <c r="AD12" s="707">
        <f>BM22</f>
        <v>6.4102564102564097E-2</v>
      </c>
      <c r="AE12" s="698">
        <f>BN22</f>
        <v>0.12820512820512819</v>
      </c>
      <c r="AF12" s="698">
        <f>BO22</f>
        <v>0.16666666666666666</v>
      </c>
      <c r="AG12" s="698">
        <f>BP22</f>
        <v>0.61538461538461542</v>
      </c>
      <c r="AH12" s="698">
        <f>BQ22</f>
        <v>2.564102564102564E-2</v>
      </c>
      <c r="AJ12" s="700" t="s">
        <v>545</v>
      </c>
      <c r="AK12" s="721">
        <f t="shared" ref="AK12:AP12" si="7">BT22</f>
        <v>10</v>
      </c>
      <c r="AL12" s="721">
        <f t="shared" si="7"/>
        <v>20</v>
      </c>
      <c r="AM12" s="721">
        <f t="shared" si="7"/>
        <v>26</v>
      </c>
      <c r="AN12" s="721">
        <f t="shared" si="7"/>
        <v>96</v>
      </c>
      <c r="AO12" s="721">
        <f t="shared" si="7"/>
        <v>4</v>
      </c>
      <c r="AP12" s="721">
        <f t="shared" si="7"/>
        <v>156</v>
      </c>
      <c r="AR12" s="338" t="str">
        <f>CONCATENATE("※この問いは、常時使用する従業員の数が30人以上の事業所が対象。無回答を除く対象事業所",TEXT(AK7,"0社"),"中",TEXT(AK6,"0社"),"（",TEXT(AD7,"0.0%"),"）","が制度を知っていて理解している。")</f>
        <v>※この問いは、常時使用する従業員の数が30人以上の事業所が対象。無回答を除く対象事業所387社中68社（17.6%）が制度を知っていて理解している。</v>
      </c>
      <c r="BL12" s="8" t="s">
        <v>542</v>
      </c>
      <c r="BM12" s="54">
        <f t="shared" si="2"/>
        <v>7.9136690647482008E-2</v>
      </c>
      <c r="BN12" s="55">
        <f t="shared" si="3"/>
        <v>0.1366906474820144</v>
      </c>
      <c r="BO12" s="55">
        <f t="shared" si="4"/>
        <v>0.19424460431654678</v>
      </c>
      <c r="BP12" s="49">
        <f t="shared" si="5"/>
        <v>0.58992805755395683</v>
      </c>
      <c r="BQ12" s="49">
        <f t="shared" si="6"/>
        <v>0</v>
      </c>
      <c r="BS12" s="8" t="s">
        <v>542</v>
      </c>
      <c r="BT12" s="760">
        <f>集計・資料②!DN8</f>
        <v>11</v>
      </c>
      <c r="BU12" s="286">
        <f>集計・資料②!DO8</f>
        <v>19</v>
      </c>
      <c r="BV12" s="286">
        <f>集計・資料②!DP8</f>
        <v>27</v>
      </c>
      <c r="BW12" s="392">
        <f>集計・資料②!DQ8</f>
        <v>82</v>
      </c>
      <c r="BX12" s="822">
        <f>集計・資料②!DR8</f>
        <v>0</v>
      </c>
      <c r="BY12" s="312">
        <f t="shared" ref="BY12:BY24" si="8">+SUM(BT12:BX12)</f>
        <v>139</v>
      </c>
    </row>
    <row r="13" spans="1:77">
      <c r="B13" s="1005"/>
      <c r="C13" s="1005"/>
      <c r="D13" s="1005"/>
      <c r="E13" s="1005"/>
      <c r="F13" s="1005"/>
      <c r="G13" s="1005"/>
      <c r="H13" s="1005"/>
      <c r="I13" s="1005"/>
      <c r="J13" s="1005"/>
      <c r="K13" s="1005"/>
      <c r="L13" s="1005"/>
      <c r="M13" s="1005"/>
      <c r="O13" s="748"/>
      <c r="P13" s="749"/>
      <c r="Q13" s="749"/>
      <c r="R13" s="749"/>
      <c r="S13" s="749"/>
      <c r="T13" s="749"/>
      <c r="U13" s="749"/>
      <c r="V13" s="749"/>
      <c r="W13" s="749"/>
      <c r="X13" s="749"/>
      <c r="Y13" s="749"/>
      <c r="Z13" s="749"/>
      <c r="AA13" s="750"/>
      <c r="AC13" s="700" t="s">
        <v>535</v>
      </c>
      <c r="AD13" s="707">
        <f>BM21</f>
        <v>9.0909090909090912E-2</v>
      </c>
      <c r="AE13" s="698">
        <f>BN21</f>
        <v>9.0909090909090912E-2</v>
      </c>
      <c r="AF13" s="698">
        <f>BO21</f>
        <v>9.0909090909090912E-2</v>
      </c>
      <c r="AG13" s="698">
        <f>BP21</f>
        <v>0.72727272727272729</v>
      </c>
      <c r="AH13" s="698">
        <f>BQ21</f>
        <v>0</v>
      </c>
      <c r="AJ13" s="700" t="s">
        <v>535</v>
      </c>
      <c r="AK13" s="721">
        <f t="shared" ref="AK13:AP13" si="9">BT21</f>
        <v>1</v>
      </c>
      <c r="AL13" s="721">
        <f t="shared" si="9"/>
        <v>1</v>
      </c>
      <c r="AM13" s="721">
        <f t="shared" si="9"/>
        <v>1</v>
      </c>
      <c r="AN13" s="721">
        <f t="shared" si="9"/>
        <v>8</v>
      </c>
      <c r="AO13" s="721">
        <f t="shared" si="9"/>
        <v>0</v>
      </c>
      <c r="AP13" s="721">
        <f t="shared" si="9"/>
        <v>11</v>
      </c>
      <c r="AS13" s="801"/>
      <c r="AT13" s="801"/>
      <c r="AU13" s="801"/>
      <c r="AV13" s="801"/>
      <c r="AW13" s="801"/>
      <c r="AX13" s="801"/>
      <c r="AY13" s="801"/>
      <c r="AZ13" s="801"/>
      <c r="BA13" s="801"/>
      <c r="BB13" s="801"/>
      <c r="BC13" s="801"/>
      <c r="BD13" s="801"/>
      <c r="BE13" s="801"/>
      <c r="BF13" s="801"/>
      <c r="BL13" s="8" t="s">
        <v>543</v>
      </c>
      <c r="BM13" s="98">
        <f t="shared" si="2"/>
        <v>5.1470588235294115E-2</v>
      </c>
      <c r="BN13" s="74">
        <f t="shared" si="3"/>
        <v>0.13970588235294118</v>
      </c>
      <c r="BO13" s="74">
        <f t="shared" si="4"/>
        <v>0.14705882352941177</v>
      </c>
      <c r="BP13" s="75">
        <f t="shared" si="5"/>
        <v>0.63970588235294112</v>
      </c>
      <c r="BQ13" s="75">
        <f t="shared" si="6"/>
        <v>2.2058823529411766E-2</v>
      </c>
      <c r="BS13" s="8" t="s">
        <v>543</v>
      </c>
      <c r="BT13" s="760">
        <f>集計・資料②!DN10</f>
        <v>7</v>
      </c>
      <c r="BU13" s="286">
        <f>集計・資料②!DO10</f>
        <v>19</v>
      </c>
      <c r="BV13" s="286">
        <f>集計・資料②!DP10</f>
        <v>20</v>
      </c>
      <c r="BW13" s="392">
        <f>集計・資料②!DQ10</f>
        <v>87</v>
      </c>
      <c r="BX13" s="822">
        <f>集計・資料②!DR10</f>
        <v>3</v>
      </c>
      <c r="BY13" s="312">
        <f t="shared" si="8"/>
        <v>136</v>
      </c>
    </row>
    <row r="14" spans="1:77" ht="11.25" customHeight="1">
      <c r="B14" s="1005"/>
      <c r="C14" s="1005"/>
      <c r="D14" s="1005"/>
      <c r="E14" s="1005"/>
      <c r="F14" s="1005"/>
      <c r="G14" s="1005"/>
      <c r="H14" s="1005"/>
      <c r="I14" s="1005"/>
      <c r="J14" s="1005"/>
      <c r="K14" s="1005"/>
      <c r="L14" s="1005"/>
      <c r="M14" s="1005"/>
      <c r="O14" s="748"/>
      <c r="P14" s="749"/>
      <c r="Q14" s="749"/>
      <c r="R14" s="749"/>
      <c r="S14" s="749"/>
      <c r="T14" s="749"/>
      <c r="U14" s="749"/>
      <c r="V14" s="749"/>
      <c r="W14" s="749"/>
      <c r="X14" s="749"/>
      <c r="Y14" s="749"/>
      <c r="Z14" s="749"/>
      <c r="AA14" s="750"/>
      <c r="AC14" s="700" t="s">
        <v>536</v>
      </c>
      <c r="AD14" s="707">
        <f>BM20</f>
        <v>0.17391304347826086</v>
      </c>
      <c r="AE14" s="698">
        <f>BN20</f>
        <v>0.13043478260869565</v>
      </c>
      <c r="AF14" s="698">
        <f>BO20</f>
        <v>4.3478260869565216E-2</v>
      </c>
      <c r="AG14" s="698">
        <f>BP20</f>
        <v>0.60869565217391308</v>
      </c>
      <c r="AH14" s="698">
        <f>BQ20</f>
        <v>4.3478260869565216E-2</v>
      </c>
      <c r="AJ14" s="700" t="s">
        <v>536</v>
      </c>
      <c r="AK14" s="721">
        <f t="shared" ref="AK14:AP14" si="10">BT20</f>
        <v>4</v>
      </c>
      <c r="AL14" s="721">
        <f t="shared" si="10"/>
        <v>3</v>
      </c>
      <c r="AM14" s="721">
        <f t="shared" si="10"/>
        <v>1</v>
      </c>
      <c r="AN14" s="721">
        <f t="shared" si="10"/>
        <v>14</v>
      </c>
      <c r="AO14" s="721">
        <f t="shared" si="10"/>
        <v>1</v>
      </c>
      <c r="AP14" s="721">
        <f t="shared" si="10"/>
        <v>23</v>
      </c>
      <c r="AR14" s="800" t="s">
        <v>679</v>
      </c>
      <c r="AS14" s="816"/>
      <c r="AT14" s="816"/>
      <c r="AU14" s="816"/>
      <c r="AV14" s="816"/>
      <c r="AW14" s="816"/>
      <c r="AX14" s="816"/>
      <c r="AY14" s="816"/>
      <c r="AZ14" s="816"/>
      <c r="BA14" s="816"/>
      <c r="BB14" s="816"/>
      <c r="BC14" s="816"/>
      <c r="BD14" s="816"/>
      <c r="BE14" s="816"/>
      <c r="BF14" s="816"/>
      <c r="BL14" s="8" t="s">
        <v>541</v>
      </c>
      <c r="BM14" s="98">
        <f t="shared" si="2"/>
        <v>0.14814814814814814</v>
      </c>
      <c r="BN14" s="74">
        <f t="shared" si="3"/>
        <v>0.14814814814814814</v>
      </c>
      <c r="BO14" s="74">
        <f t="shared" si="4"/>
        <v>3.7037037037037035E-2</v>
      </c>
      <c r="BP14" s="75">
        <f t="shared" si="5"/>
        <v>0.62962962962962965</v>
      </c>
      <c r="BQ14" s="75">
        <f t="shared" si="6"/>
        <v>3.7037037037037035E-2</v>
      </c>
      <c r="BS14" s="8" t="s">
        <v>541</v>
      </c>
      <c r="BT14" s="760">
        <f>集計・資料②!DN12</f>
        <v>4</v>
      </c>
      <c r="BU14" s="286">
        <f>集計・資料②!DO12</f>
        <v>4</v>
      </c>
      <c r="BV14" s="286">
        <f>集計・資料②!DP12</f>
        <v>1</v>
      </c>
      <c r="BW14" s="392">
        <f>集計・資料②!DQ12</f>
        <v>17</v>
      </c>
      <c r="BX14" s="822">
        <f>集計・資料②!DR12</f>
        <v>1</v>
      </c>
      <c r="BY14" s="312">
        <f t="shared" si="8"/>
        <v>27</v>
      </c>
    </row>
    <row r="15" spans="1:77">
      <c r="B15" s="1005"/>
      <c r="C15" s="1005"/>
      <c r="D15" s="1005"/>
      <c r="E15" s="1005"/>
      <c r="F15" s="1005"/>
      <c r="G15" s="1005"/>
      <c r="H15" s="1005"/>
      <c r="I15" s="1005"/>
      <c r="J15" s="1005"/>
      <c r="K15" s="1005"/>
      <c r="L15" s="1005"/>
      <c r="M15" s="1005"/>
      <c r="O15" s="748"/>
      <c r="P15" s="749"/>
      <c r="Q15" s="749"/>
      <c r="R15" s="749"/>
      <c r="S15" s="749"/>
      <c r="T15" s="749"/>
      <c r="U15" s="749"/>
      <c r="V15" s="749"/>
      <c r="W15" s="749"/>
      <c r="X15" s="749"/>
      <c r="Y15" s="749"/>
      <c r="Z15" s="749"/>
      <c r="AA15" s="750"/>
      <c r="AC15" s="700" t="s">
        <v>537</v>
      </c>
      <c r="AD15" s="707">
        <f>BM19</f>
        <v>6.1452513966480445E-2</v>
      </c>
      <c r="AE15" s="698">
        <f>BN19</f>
        <v>0.1005586592178771</v>
      </c>
      <c r="AF15" s="698">
        <f>BO19</f>
        <v>0.16201117318435754</v>
      </c>
      <c r="AG15" s="698">
        <f>BP19</f>
        <v>0.65921787709497204</v>
      </c>
      <c r="AH15" s="698">
        <f>BQ19</f>
        <v>1.6759776536312849E-2</v>
      </c>
      <c r="AJ15" s="700" t="s">
        <v>537</v>
      </c>
      <c r="AK15" s="721">
        <f t="shared" ref="AK15:AP15" si="11">BT19</f>
        <v>11</v>
      </c>
      <c r="AL15" s="721">
        <f t="shared" si="11"/>
        <v>18</v>
      </c>
      <c r="AM15" s="721">
        <f t="shared" si="11"/>
        <v>29</v>
      </c>
      <c r="AN15" s="721">
        <f t="shared" si="11"/>
        <v>118</v>
      </c>
      <c r="AO15" s="721">
        <f t="shared" si="11"/>
        <v>3</v>
      </c>
      <c r="AP15" s="721">
        <f t="shared" si="11"/>
        <v>179</v>
      </c>
      <c r="AR15" s="1023" t="str">
        <f>CONCATENATE("　",AR4,CHAR(10),"　",AR7,CHAR(10),"　",AR9,CHAR(10),AR12)</f>
        <v>　公正採用選考人権啓発推進員制度についての問いに対して、「知っていて理解している」事業所の割合は全体で6.1%となった。
　業種別では、「知っていて理解している」事業所は「運輸業」「教育・学習支援業」が他の業種に比べ高い割合を示している。
　規模別では、「30人以上」の事業所で「知っていて理解している」事業所の割合が高い。
※この問いは、常時使用する従業員の数が30人以上の事業所が対象。無回答を除く対象事業所387社中68社（17.6%）が制度を知っていて理解している。</v>
      </c>
      <c r="AS15" s="1023"/>
      <c r="AT15" s="1023"/>
      <c r="AU15" s="1023"/>
      <c r="AV15" s="1023"/>
      <c r="AW15" s="1023"/>
      <c r="AX15" s="1023"/>
      <c r="AY15" s="1023"/>
      <c r="AZ15" s="1023"/>
      <c r="BA15" s="1023"/>
      <c r="BB15" s="1023"/>
      <c r="BC15" s="1023"/>
      <c r="BD15" s="816"/>
      <c r="BE15" s="816"/>
      <c r="BF15" s="816"/>
      <c r="BL15" s="8" t="s">
        <v>540</v>
      </c>
      <c r="BM15" s="98">
        <f t="shared" si="2"/>
        <v>5.8064516129032261E-2</v>
      </c>
      <c r="BN15" s="74">
        <f t="shared" si="3"/>
        <v>9.0322580645161285E-2</v>
      </c>
      <c r="BO15" s="74">
        <f t="shared" si="4"/>
        <v>0.18709677419354839</v>
      </c>
      <c r="BP15" s="75">
        <f t="shared" si="5"/>
        <v>0.61290322580645162</v>
      </c>
      <c r="BQ15" s="75">
        <f t="shared" si="6"/>
        <v>5.1612903225806452E-2</v>
      </c>
      <c r="BS15" s="8" t="s">
        <v>540</v>
      </c>
      <c r="BT15" s="760">
        <f>集計・資料②!DN14</f>
        <v>9</v>
      </c>
      <c r="BU15" s="286">
        <f>集計・資料②!DO14</f>
        <v>14</v>
      </c>
      <c r="BV15" s="286">
        <f>集計・資料②!DP14</f>
        <v>29</v>
      </c>
      <c r="BW15" s="392">
        <f>集計・資料②!DQ14</f>
        <v>95</v>
      </c>
      <c r="BX15" s="822">
        <f>集計・資料②!DR14</f>
        <v>8</v>
      </c>
      <c r="BY15" s="312">
        <f t="shared" si="8"/>
        <v>155</v>
      </c>
    </row>
    <row r="16" spans="1:77" ht="12.75" customHeight="1">
      <c r="B16" s="1005"/>
      <c r="C16" s="1005"/>
      <c r="D16" s="1005"/>
      <c r="E16" s="1005"/>
      <c r="F16" s="1005"/>
      <c r="G16" s="1005"/>
      <c r="H16" s="1005"/>
      <c r="I16" s="1005"/>
      <c r="J16" s="1005"/>
      <c r="K16" s="1005"/>
      <c r="L16" s="1005"/>
      <c r="M16" s="1005"/>
      <c r="O16" s="748"/>
      <c r="P16" s="749"/>
      <c r="Q16" s="749"/>
      <c r="R16" s="749"/>
      <c r="S16" s="749"/>
      <c r="T16" s="749"/>
      <c r="U16" s="749"/>
      <c r="V16" s="749"/>
      <c r="W16" s="749"/>
      <c r="X16" s="749"/>
      <c r="Y16" s="749"/>
      <c r="Z16" s="749"/>
      <c r="AA16" s="750"/>
      <c r="AC16" s="700" t="s">
        <v>538</v>
      </c>
      <c r="AD16" s="707">
        <f>BM18</f>
        <v>0.05</v>
      </c>
      <c r="AE16" s="707">
        <f>BN18</f>
        <v>0.1</v>
      </c>
      <c r="AF16" s="698">
        <f>BO18</f>
        <v>0.2</v>
      </c>
      <c r="AG16" s="698">
        <f>BP18</f>
        <v>0.65</v>
      </c>
      <c r="AH16" s="698">
        <f>BQ18</f>
        <v>0</v>
      </c>
      <c r="AJ16" s="700" t="s">
        <v>538</v>
      </c>
      <c r="AK16" s="721">
        <f t="shared" ref="AK16:AP16" si="12">BT18</f>
        <v>1</v>
      </c>
      <c r="AL16" s="721">
        <f t="shared" si="12"/>
        <v>2</v>
      </c>
      <c r="AM16" s="721">
        <f t="shared" si="12"/>
        <v>4</v>
      </c>
      <c r="AN16" s="721">
        <f t="shared" si="12"/>
        <v>13</v>
      </c>
      <c r="AO16" s="721">
        <f t="shared" si="12"/>
        <v>0</v>
      </c>
      <c r="AP16" s="721">
        <f t="shared" si="12"/>
        <v>20</v>
      </c>
      <c r="AR16" s="1023"/>
      <c r="AS16" s="1023"/>
      <c r="AT16" s="1023"/>
      <c r="AU16" s="1023"/>
      <c r="AV16" s="1023"/>
      <c r="AW16" s="1023"/>
      <c r="AX16" s="1023"/>
      <c r="AY16" s="1023"/>
      <c r="AZ16" s="1023"/>
      <c r="BA16" s="1023"/>
      <c r="BB16" s="1023"/>
      <c r="BC16" s="1023"/>
      <c r="BD16" s="816"/>
      <c r="BE16" s="816"/>
      <c r="BF16" s="816"/>
      <c r="BL16" s="8" t="s">
        <v>539</v>
      </c>
      <c r="BM16" s="98">
        <f t="shared" si="2"/>
        <v>0</v>
      </c>
      <c r="BN16" s="74">
        <f t="shared" si="3"/>
        <v>7.3170731707317069E-2</v>
      </c>
      <c r="BO16" s="74">
        <f t="shared" si="4"/>
        <v>0.17073170731707318</v>
      </c>
      <c r="BP16" s="75">
        <f t="shared" si="5"/>
        <v>0.73170731707317072</v>
      </c>
      <c r="BQ16" s="75">
        <f t="shared" si="6"/>
        <v>2.4390243902439025E-2</v>
      </c>
      <c r="BS16" s="8" t="s">
        <v>539</v>
      </c>
      <c r="BT16" s="760">
        <f>集計・資料②!DN16</f>
        <v>0</v>
      </c>
      <c r="BU16" s="286">
        <f>集計・資料②!DO16</f>
        <v>3</v>
      </c>
      <c r="BV16" s="286">
        <f>集計・資料②!DP16</f>
        <v>7</v>
      </c>
      <c r="BW16" s="392">
        <f>集計・資料②!DQ16</f>
        <v>30</v>
      </c>
      <c r="BX16" s="822">
        <f>集計・資料②!DR16</f>
        <v>1</v>
      </c>
      <c r="BY16" s="312">
        <f t="shared" si="8"/>
        <v>41</v>
      </c>
    </row>
    <row r="17" spans="1:77">
      <c r="B17" s="1005"/>
      <c r="C17" s="1005"/>
      <c r="D17" s="1005"/>
      <c r="E17" s="1005"/>
      <c r="F17" s="1005"/>
      <c r="G17" s="1005"/>
      <c r="H17" s="1005"/>
      <c r="I17" s="1005"/>
      <c r="J17" s="1005"/>
      <c r="K17" s="1005"/>
      <c r="L17" s="1005"/>
      <c r="M17" s="1005"/>
      <c r="O17" s="754"/>
      <c r="P17" s="755"/>
      <c r="Q17" s="755"/>
      <c r="R17" s="755"/>
      <c r="S17" s="755"/>
      <c r="T17" s="755"/>
      <c r="U17" s="755"/>
      <c r="V17" s="755"/>
      <c r="W17" s="755"/>
      <c r="X17" s="755"/>
      <c r="Y17" s="755"/>
      <c r="Z17" s="755"/>
      <c r="AA17" s="756"/>
      <c r="AC17" s="700" t="s">
        <v>544</v>
      </c>
      <c r="AD17" s="707">
        <f>BM17</f>
        <v>6.6666666666666666E-2</v>
      </c>
      <c r="AE17" s="707">
        <f>BN17</f>
        <v>0</v>
      </c>
      <c r="AF17" s="698">
        <f>BO17</f>
        <v>6.6666666666666666E-2</v>
      </c>
      <c r="AG17" s="698">
        <f>BP17</f>
        <v>0.8</v>
      </c>
      <c r="AH17" s="698">
        <f>BQ17</f>
        <v>6.6666666666666666E-2</v>
      </c>
      <c r="AJ17" s="700" t="s">
        <v>544</v>
      </c>
      <c r="AK17" s="721">
        <f t="shared" ref="AK17:AP17" si="13">BT17</f>
        <v>1</v>
      </c>
      <c r="AL17" s="721">
        <f t="shared" si="13"/>
        <v>0</v>
      </c>
      <c r="AM17" s="721">
        <f t="shared" si="13"/>
        <v>1</v>
      </c>
      <c r="AN17" s="721">
        <f t="shared" si="13"/>
        <v>12</v>
      </c>
      <c r="AO17" s="721">
        <f t="shared" si="13"/>
        <v>1</v>
      </c>
      <c r="AP17" s="721">
        <f t="shared" si="13"/>
        <v>15</v>
      </c>
      <c r="AR17" s="1023"/>
      <c r="AS17" s="1023"/>
      <c r="AT17" s="1023"/>
      <c r="AU17" s="1023"/>
      <c r="AV17" s="1023"/>
      <c r="AW17" s="1023"/>
      <c r="AX17" s="1023"/>
      <c r="AY17" s="1023"/>
      <c r="AZ17" s="1023"/>
      <c r="BA17" s="1023"/>
      <c r="BB17" s="1023"/>
      <c r="BC17" s="1023"/>
      <c r="BD17" s="816"/>
      <c r="BE17" s="816"/>
      <c r="BF17" s="816"/>
      <c r="BL17" s="8" t="s">
        <v>544</v>
      </c>
      <c r="BM17" s="98">
        <f t="shared" si="2"/>
        <v>6.6666666666666666E-2</v>
      </c>
      <c r="BN17" s="74">
        <f t="shared" si="3"/>
        <v>0</v>
      </c>
      <c r="BO17" s="74">
        <f t="shared" si="4"/>
        <v>6.6666666666666666E-2</v>
      </c>
      <c r="BP17" s="75">
        <f t="shared" si="5"/>
        <v>0.8</v>
      </c>
      <c r="BQ17" s="75">
        <f t="shared" si="6"/>
        <v>6.6666666666666666E-2</v>
      </c>
      <c r="BS17" s="8" t="s">
        <v>544</v>
      </c>
      <c r="BT17" s="760">
        <f>集計・資料②!DN18</f>
        <v>1</v>
      </c>
      <c r="BU17" s="286">
        <f>集計・資料②!DO18</f>
        <v>0</v>
      </c>
      <c r="BV17" s="286">
        <f>集計・資料②!DP18</f>
        <v>1</v>
      </c>
      <c r="BW17" s="392">
        <f>集計・資料②!DQ18</f>
        <v>12</v>
      </c>
      <c r="BX17" s="822">
        <f>集計・資料②!DR18</f>
        <v>1</v>
      </c>
      <c r="BY17" s="312">
        <f t="shared" si="8"/>
        <v>15</v>
      </c>
    </row>
    <row r="18" spans="1:77">
      <c r="AC18" s="700" t="s">
        <v>539</v>
      </c>
      <c r="AD18" s="707">
        <f>BM16</f>
        <v>0</v>
      </c>
      <c r="AE18" s="707">
        <f>BN16</f>
        <v>7.3170731707317069E-2</v>
      </c>
      <c r="AF18" s="698">
        <f>BO16</f>
        <v>0.17073170731707318</v>
      </c>
      <c r="AG18" s="698">
        <f>BP16</f>
        <v>0.73170731707317072</v>
      </c>
      <c r="AH18" s="698">
        <f>BQ16</f>
        <v>2.4390243902439025E-2</v>
      </c>
      <c r="AJ18" s="700" t="s">
        <v>539</v>
      </c>
      <c r="AK18" s="721">
        <f t="shared" ref="AK18:AP18" si="14">BT16</f>
        <v>0</v>
      </c>
      <c r="AL18" s="721">
        <f t="shared" si="14"/>
        <v>3</v>
      </c>
      <c r="AM18" s="721">
        <f t="shared" si="14"/>
        <v>7</v>
      </c>
      <c r="AN18" s="721">
        <f t="shared" si="14"/>
        <v>30</v>
      </c>
      <c r="AO18" s="721">
        <f t="shared" si="14"/>
        <v>1</v>
      </c>
      <c r="AP18" s="721">
        <f t="shared" si="14"/>
        <v>41</v>
      </c>
      <c r="AR18" s="1023"/>
      <c r="AS18" s="1023"/>
      <c r="AT18" s="1023"/>
      <c r="AU18" s="1023"/>
      <c r="AV18" s="1023"/>
      <c r="AW18" s="1023"/>
      <c r="AX18" s="1023"/>
      <c r="AY18" s="1023"/>
      <c r="AZ18" s="1023"/>
      <c r="BA18" s="1023"/>
      <c r="BB18" s="1023"/>
      <c r="BC18" s="1023"/>
      <c r="BD18" s="816"/>
      <c r="BE18" s="816"/>
      <c r="BF18" s="816"/>
      <c r="BL18" s="8" t="s">
        <v>538</v>
      </c>
      <c r="BM18" s="98">
        <f t="shared" si="2"/>
        <v>0.05</v>
      </c>
      <c r="BN18" s="74">
        <f t="shared" si="3"/>
        <v>0.1</v>
      </c>
      <c r="BO18" s="74">
        <f t="shared" si="4"/>
        <v>0.2</v>
      </c>
      <c r="BP18" s="75">
        <f t="shared" si="5"/>
        <v>0.65</v>
      </c>
      <c r="BQ18" s="75">
        <f t="shared" si="6"/>
        <v>0</v>
      </c>
      <c r="BS18" s="8" t="s">
        <v>538</v>
      </c>
      <c r="BT18" s="760">
        <f>集計・資料②!DN20</f>
        <v>1</v>
      </c>
      <c r="BU18" s="286">
        <f>集計・資料②!DO20</f>
        <v>2</v>
      </c>
      <c r="BV18" s="286">
        <f>集計・資料②!DP20</f>
        <v>4</v>
      </c>
      <c r="BW18" s="392">
        <f>集計・資料②!DQ20</f>
        <v>13</v>
      </c>
      <c r="BX18" s="822">
        <f>集計・資料②!DR20</f>
        <v>0</v>
      </c>
      <c r="BY18" s="312">
        <f t="shared" si="8"/>
        <v>20</v>
      </c>
    </row>
    <row r="19" spans="1:77">
      <c r="A19" s="744"/>
      <c r="B19" s="745"/>
      <c r="C19" s="745"/>
      <c r="D19" s="745"/>
      <c r="E19" s="745"/>
      <c r="F19" s="745"/>
      <c r="G19" s="745"/>
      <c r="H19" s="745"/>
      <c r="I19" s="745"/>
      <c r="J19" s="745"/>
      <c r="K19" s="745"/>
      <c r="L19" s="745"/>
      <c r="M19" s="745"/>
      <c r="N19" s="745"/>
      <c r="O19" s="745"/>
      <c r="P19" s="745"/>
      <c r="Q19" s="745"/>
      <c r="R19" s="745"/>
      <c r="S19" s="745"/>
      <c r="T19" s="745"/>
      <c r="U19" s="745"/>
      <c r="V19" s="745"/>
      <c r="W19" s="745"/>
      <c r="X19" s="745"/>
      <c r="Y19" s="745"/>
      <c r="Z19" s="745"/>
      <c r="AA19" s="746"/>
      <c r="AC19" s="700" t="s">
        <v>540</v>
      </c>
      <c r="AD19" s="707">
        <f>BM15</f>
        <v>5.8064516129032261E-2</v>
      </c>
      <c r="AE19" s="707">
        <f>BN15</f>
        <v>9.0322580645161285E-2</v>
      </c>
      <c r="AF19" s="698">
        <f>BO15</f>
        <v>0.18709677419354839</v>
      </c>
      <c r="AG19" s="698">
        <f>BP15</f>
        <v>0.61290322580645162</v>
      </c>
      <c r="AH19" s="698">
        <f>BQ15</f>
        <v>5.1612903225806452E-2</v>
      </c>
      <c r="AJ19" s="700" t="s">
        <v>540</v>
      </c>
      <c r="AK19" s="721">
        <f t="shared" ref="AK19:AP19" si="15">BT15</f>
        <v>9</v>
      </c>
      <c r="AL19" s="721">
        <f t="shared" si="15"/>
        <v>14</v>
      </c>
      <c r="AM19" s="721">
        <f t="shared" si="15"/>
        <v>29</v>
      </c>
      <c r="AN19" s="721">
        <f t="shared" si="15"/>
        <v>95</v>
      </c>
      <c r="AO19" s="721">
        <f t="shared" si="15"/>
        <v>8</v>
      </c>
      <c r="AP19" s="721">
        <f t="shared" si="15"/>
        <v>155</v>
      </c>
      <c r="AR19" s="1023"/>
      <c r="AS19" s="1023"/>
      <c r="AT19" s="1023"/>
      <c r="AU19" s="1023"/>
      <c r="AV19" s="1023"/>
      <c r="AW19" s="1023"/>
      <c r="AX19" s="1023"/>
      <c r="AY19" s="1023"/>
      <c r="AZ19" s="1023"/>
      <c r="BA19" s="1023"/>
      <c r="BB19" s="1023"/>
      <c r="BC19" s="1023"/>
      <c r="BD19" s="816"/>
      <c r="BE19" s="816"/>
      <c r="BF19" s="816"/>
      <c r="BL19" s="8" t="s">
        <v>537</v>
      </c>
      <c r="BM19" s="98">
        <f t="shared" si="2"/>
        <v>6.1452513966480445E-2</v>
      </c>
      <c r="BN19" s="74">
        <f t="shared" si="3"/>
        <v>0.1005586592178771</v>
      </c>
      <c r="BO19" s="74">
        <f t="shared" si="4"/>
        <v>0.16201117318435754</v>
      </c>
      <c r="BP19" s="75">
        <f t="shared" si="5"/>
        <v>0.65921787709497204</v>
      </c>
      <c r="BQ19" s="75">
        <f t="shared" si="6"/>
        <v>1.6759776536312849E-2</v>
      </c>
      <c r="BS19" s="8" t="s">
        <v>537</v>
      </c>
      <c r="BT19" s="760">
        <f>集計・資料②!DN22</f>
        <v>11</v>
      </c>
      <c r="BU19" s="286">
        <f>集計・資料②!DO22</f>
        <v>18</v>
      </c>
      <c r="BV19" s="286">
        <f>集計・資料②!DP22</f>
        <v>29</v>
      </c>
      <c r="BW19" s="392">
        <f>集計・資料②!DQ22</f>
        <v>118</v>
      </c>
      <c r="BX19" s="822">
        <f>集計・資料②!DR22</f>
        <v>3</v>
      </c>
      <c r="BY19" s="312">
        <f t="shared" si="8"/>
        <v>179</v>
      </c>
    </row>
    <row r="20" spans="1:77" ht="10.5" customHeight="1">
      <c r="A20" s="748"/>
      <c r="B20" s="749"/>
      <c r="C20" s="749"/>
      <c r="D20" s="749"/>
      <c r="E20" s="749"/>
      <c r="F20" s="749"/>
      <c r="G20" s="749"/>
      <c r="H20" s="749"/>
      <c r="I20" s="749"/>
      <c r="J20" s="749"/>
      <c r="K20" s="749"/>
      <c r="L20" s="749"/>
      <c r="M20" s="749"/>
      <c r="N20" s="749"/>
      <c r="O20" s="749"/>
      <c r="P20" s="749"/>
      <c r="Q20" s="749"/>
      <c r="R20" s="749"/>
      <c r="S20" s="749"/>
      <c r="T20" s="749"/>
      <c r="U20" s="749"/>
      <c r="V20" s="749"/>
      <c r="W20" s="749"/>
      <c r="X20" s="749"/>
      <c r="Y20" s="749"/>
      <c r="Z20" s="749"/>
      <c r="AA20" s="750"/>
      <c r="AC20" s="700" t="s">
        <v>541</v>
      </c>
      <c r="AD20" s="779">
        <f>BM14</f>
        <v>0.14814814814814814</v>
      </c>
      <c r="AE20" s="707">
        <f>BN14</f>
        <v>0.14814814814814814</v>
      </c>
      <c r="AF20" s="698">
        <f>BO14</f>
        <v>3.7037037037037035E-2</v>
      </c>
      <c r="AG20" s="698">
        <f>BP14</f>
        <v>0.62962962962962965</v>
      </c>
      <c r="AH20" s="698">
        <f>BQ14</f>
        <v>3.7037037037037035E-2</v>
      </c>
      <c r="AJ20" s="700" t="s">
        <v>541</v>
      </c>
      <c r="AK20" s="721">
        <f t="shared" ref="AK20:AP20" si="16">BT14</f>
        <v>4</v>
      </c>
      <c r="AL20" s="721">
        <f t="shared" si="16"/>
        <v>4</v>
      </c>
      <c r="AM20" s="721">
        <f t="shared" si="16"/>
        <v>1</v>
      </c>
      <c r="AN20" s="721">
        <f t="shared" si="16"/>
        <v>17</v>
      </c>
      <c r="AO20" s="721">
        <f t="shared" si="16"/>
        <v>1</v>
      </c>
      <c r="AP20" s="721">
        <f t="shared" si="16"/>
        <v>27</v>
      </c>
      <c r="AR20" s="1023"/>
      <c r="AS20" s="1023"/>
      <c r="AT20" s="1023"/>
      <c r="AU20" s="1023"/>
      <c r="AV20" s="1023"/>
      <c r="AW20" s="1023"/>
      <c r="AX20" s="1023"/>
      <c r="AY20" s="1023"/>
      <c r="AZ20" s="1023"/>
      <c r="BA20" s="1023"/>
      <c r="BB20" s="1023"/>
      <c r="BC20" s="1023"/>
      <c r="BD20" s="816"/>
      <c r="BE20" s="816"/>
      <c r="BF20" s="816"/>
      <c r="BL20" s="8" t="s">
        <v>536</v>
      </c>
      <c r="BM20" s="98">
        <f t="shared" si="2"/>
        <v>0.17391304347826086</v>
      </c>
      <c r="BN20" s="74">
        <f t="shared" si="3"/>
        <v>0.13043478260869565</v>
      </c>
      <c r="BO20" s="74">
        <f t="shared" si="4"/>
        <v>4.3478260869565216E-2</v>
      </c>
      <c r="BP20" s="75">
        <f t="shared" si="5"/>
        <v>0.60869565217391308</v>
      </c>
      <c r="BQ20" s="75">
        <f t="shared" si="6"/>
        <v>4.3478260869565216E-2</v>
      </c>
      <c r="BS20" s="8" t="s">
        <v>536</v>
      </c>
      <c r="BT20" s="760">
        <f>集計・資料②!DN24</f>
        <v>4</v>
      </c>
      <c r="BU20" s="286">
        <f>集計・資料②!DO24</f>
        <v>3</v>
      </c>
      <c r="BV20" s="286">
        <f>集計・資料②!DP24</f>
        <v>1</v>
      </c>
      <c r="BW20" s="392">
        <f>集計・資料②!DQ24</f>
        <v>14</v>
      </c>
      <c r="BX20" s="822">
        <f>集計・資料②!DR24</f>
        <v>1</v>
      </c>
      <c r="BY20" s="312">
        <f t="shared" si="8"/>
        <v>23</v>
      </c>
    </row>
    <row r="21" spans="1:77">
      <c r="A21" s="748"/>
      <c r="B21" s="749"/>
      <c r="C21" s="749"/>
      <c r="D21" s="749"/>
      <c r="E21" s="749"/>
      <c r="F21" s="749"/>
      <c r="G21" s="749"/>
      <c r="H21" s="749"/>
      <c r="I21" s="749"/>
      <c r="J21" s="749"/>
      <c r="K21" s="749"/>
      <c r="L21" s="749"/>
      <c r="M21" s="749"/>
      <c r="N21" s="749"/>
      <c r="O21" s="749"/>
      <c r="P21" s="749"/>
      <c r="Q21" s="749"/>
      <c r="R21" s="749"/>
      <c r="S21" s="749"/>
      <c r="T21" s="749"/>
      <c r="U21" s="749"/>
      <c r="V21" s="749"/>
      <c r="W21" s="749"/>
      <c r="X21" s="749"/>
      <c r="Y21" s="749"/>
      <c r="Z21" s="749"/>
      <c r="AA21" s="750"/>
      <c r="AC21" s="700" t="s">
        <v>543</v>
      </c>
      <c r="AD21" s="707">
        <f>BM13</f>
        <v>5.1470588235294115E-2</v>
      </c>
      <c r="AE21" s="698">
        <f>BN13</f>
        <v>0.13970588235294118</v>
      </c>
      <c r="AF21" s="698">
        <f>BO13</f>
        <v>0.14705882352941177</v>
      </c>
      <c r="AG21" s="698">
        <f>BP13</f>
        <v>0.63970588235294112</v>
      </c>
      <c r="AH21" s="698">
        <f>BQ13</f>
        <v>2.2058823529411766E-2</v>
      </c>
      <c r="AJ21" s="700" t="s">
        <v>543</v>
      </c>
      <c r="AK21" s="721">
        <f t="shared" ref="AK21:AP21" si="17">BT13</f>
        <v>7</v>
      </c>
      <c r="AL21" s="721">
        <f t="shared" si="17"/>
        <v>19</v>
      </c>
      <c r="AM21" s="721">
        <f t="shared" si="17"/>
        <v>20</v>
      </c>
      <c r="AN21" s="721">
        <f t="shared" si="17"/>
        <v>87</v>
      </c>
      <c r="AO21" s="721">
        <f t="shared" si="17"/>
        <v>3</v>
      </c>
      <c r="AP21" s="721">
        <f t="shared" si="17"/>
        <v>136</v>
      </c>
      <c r="AR21" s="1023"/>
      <c r="AS21" s="1023"/>
      <c r="AT21" s="1023"/>
      <c r="AU21" s="1023"/>
      <c r="AV21" s="1023"/>
      <c r="AW21" s="1023"/>
      <c r="AX21" s="1023"/>
      <c r="AY21" s="1023"/>
      <c r="AZ21" s="1023"/>
      <c r="BA21" s="1023"/>
      <c r="BB21" s="1023"/>
      <c r="BC21" s="1023"/>
      <c r="BD21" s="816"/>
      <c r="BE21" s="816"/>
      <c r="BF21" s="816"/>
      <c r="BL21" s="8" t="s">
        <v>535</v>
      </c>
      <c r="BM21" s="98">
        <f t="shared" si="2"/>
        <v>9.0909090909090912E-2</v>
      </c>
      <c r="BN21" s="74">
        <f t="shared" si="3"/>
        <v>9.0909090909090912E-2</v>
      </c>
      <c r="BO21" s="74">
        <f t="shared" si="4"/>
        <v>9.0909090909090912E-2</v>
      </c>
      <c r="BP21" s="75">
        <f t="shared" si="5"/>
        <v>0.72727272727272729</v>
      </c>
      <c r="BQ21" s="75">
        <f t="shared" si="6"/>
        <v>0</v>
      </c>
      <c r="BS21" s="8" t="s">
        <v>535</v>
      </c>
      <c r="BT21" s="760">
        <f>集計・資料②!DN26</f>
        <v>1</v>
      </c>
      <c r="BU21" s="286">
        <f>集計・資料②!DO26</f>
        <v>1</v>
      </c>
      <c r="BV21" s="286">
        <f>集計・資料②!DP26</f>
        <v>1</v>
      </c>
      <c r="BW21" s="392">
        <f>集計・資料②!DQ26</f>
        <v>8</v>
      </c>
      <c r="BX21" s="822">
        <f>集計・資料②!DR26</f>
        <v>0</v>
      </c>
      <c r="BY21" s="312">
        <f t="shared" si="8"/>
        <v>11</v>
      </c>
    </row>
    <row r="22" spans="1:77">
      <c r="A22" s="748"/>
      <c r="B22" s="749"/>
      <c r="C22" s="749"/>
      <c r="D22" s="749"/>
      <c r="E22" s="749"/>
      <c r="F22" s="749"/>
      <c r="G22" s="749"/>
      <c r="H22" s="749"/>
      <c r="I22" s="749"/>
      <c r="J22" s="749"/>
      <c r="K22" s="749"/>
      <c r="L22" s="749"/>
      <c r="M22" s="749"/>
      <c r="N22" s="749"/>
      <c r="O22" s="749"/>
      <c r="P22" s="749"/>
      <c r="Q22" s="749"/>
      <c r="R22" s="749"/>
      <c r="S22" s="749"/>
      <c r="T22" s="749"/>
      <c r="U22" s="749"/>
      <c r="V22" s="749"/>
      <c r="W22" s="749"/>
      <c r="X22" s="749"/>
      <c r="Y22" s="749"/>
      <c r="Z22" s="749"/>
      <c r="AA22" s="750"/>
      <c r="AC22" s="700" t="s">
        <v>542</v>
      </c>
      <c r="AD22" s="707">
        <f>BM12</f>
        <v>7.9136690647482008E-2</v>
      </c>
      <c r="AE22" s="698">
        <f>BN12</f>
        <v>0.1366906474820144</v>
      </c>
      <c r="AF22" s="698">
        <f>BO12</f>
        <v>0.19424460431654678</v>
      </c>
      <c r="AG22" s="698">
        <f>BP12</f>
        <v>0.58992805755395683</v>
      </c>
      <c r="AH22" s="698">
        <f>BQ12</f>
        <v>0</v>
      </c>
      <c r="AJ22" s="700" t="s">
        <v>542</v>
      </c>
      <c r="AK22" s="721">
        <f t="shared" ref="AK22:AP22" si="18">BT12</f>
        <v>11</v>
      </c>
      <c r="AL22" s="721">
        <f t="shared" si="18"/>
        <v>19</v>
      </c>
      <c r="AM22" s="721">
        <f t="shared" si="18"/>
        <v>27</v>
      </c>
      <c r="AN22" s="721">
        <f t="shared" si="18"/>
        <v>82</v>
      </c>
      <c r="AO22" s="721">
        <f t="shared" si="18"/>
        <v>0</v>
      </c>
      <c r="AP22" s="721">
        <f t="shared" si="18"/>
        <v>139</v>
      </c>
      <c r="AR22" s="1023"/>
      <c r="AS22" s="1023"/>
      <c r="AT22" s="1023"/>
      <c r="AU22" s="1023"/>
      <c r="AV22" s="1023"/>
      <c r="AW22" s="1023"/>
      <c r="AX22" s="1023"/>
      <c r="AY22" s="1023"/>
      <c r="AZ22" s="1023"/>
      <c r="BA22" s="1023"/>
      <c r="BB22" s="1023"/>
      <c r="BC22" s="1023"/>
      <c r="BD22" s="816"/>
      <c r="BE22" s="816"/>
      <c r="BF22" s="816"/>
      <c r="BL22" s="17" t="s">
        <v>545</v>
      </c>
      <c r="BM22" s="98">
        <f t="shared" si="2"/>
        <v>6.4102564102564097E-2</v>
      </c>
      <c r="BN22" s="74">
        <f t="shared" si="3"/>
        <v>0.12820512820512819</v>
      </c>
      <c r="BO22" s="74">
        <f t="shared" si="4"/>
        <v>0.16666666666666666</v>
      </c>
      <c r="BP22" s="75">
        <f t="shared" si="5"/>
        <v>0.61538461538461542</v>
      </c>
      <c r="BQ22" s="75">
        <f t="shared" si="6"/>
        <v>2.564102564102564E-2</v>
      </c>
      <c r="BS22" s="17" t="s">
        <v>545</v>
      </c>
      <c r="BT22" s="760">
        <f>集計・資料②!DN28</f>
        <v>10</v>
      </c>
      <c r="BU22" s="286">
        <f>集計・資料②!DO28</f>
        <v>20</v>
      </c>
      <c r="BV22" s="286">
        <f>集計・資料②!DP28</f>
        <v>26</v>
      </c>
      <c r="BW22" s="392">
        <f>集計・資料②!DQ28</f>
        <v>96</v>
      </c>
      <c r="BX22" s="822">
        <f>集計・資料②!DR28</f>
        <v>4</v>
      </c>
      <c r="BY22" s="312">
        <f t="shared" si="8"/>
        <v>156</v>
      </c>
    </row>
    <row r="23" spans="1:77" ht="12.6" thickBot="1">
      <c r="A23" s="748"/>
      <c r="B23" s="749"/>
      <c r="C23" s="749"/>
      <c r="D23" s="749"/>
      <c r="E23" s="749"/>
      <c r="F23" s="749"/>
      <c r="G23" s="749"/>
      <c r="H23" s="749"/>
      <c r="I23" s="749"/>
      <c r="J23" s="749"/>
      <c r="K23" s="749"/>
      <c r="L23" s="749"/>
      <c r="M23" s="749"/>
      <c r="N23" s="749"/>
      <c r="O23" s="749"/>
      <c r="P23" s="749"/>
      <c r="Q23" s="749"/>
      <c r="R23" s="749"/>
      <c r="S23" s="749"/>
      <c r="T23" s="749"/>
      <c r="U23" s="749"/>
      <c r="V23" s="749"/>
      <c r="W23" s="749"/>
      <c r="X23" s="749"/>
      <c r="Y23" s="749"/>
      <c r="Z23" s="749"/>
      <c r="AA23" s="750"/>
      <c r="AC23" s="575" t="s">
        <v>555</v>
      </c>
      <c r="AD23" s="698" t="e">
        <f>BM11</f>
        <v>#DIV/0!</v>
      </c>
      <c r="AE23" s="698" t="e">
        <f>BN11</f>
        <v>#DIV/0!</v>
      </c>
      <c r="AF23" s="698" t="e">
        <f>BO11</f>
        <v>#DIV/0!</v>
      </c>
      <c r="AG23" s="698" t="e">
        <f>BP11</f>
        <v>#DIV/0!</v>
      </c>
      <c r="AH23" s="698" t="e">
        <f>BQ11</f>
        <v>#DIV/0!</v>
      </c>
      <c r="AJ23" s="575" t="s">
        <v>555</v>
      </c>
      <c r="AK23" s="721">
        <f t="shared" ref="AK23:AP23" si="19">BT11</f>
        <v>0</v>
      </c>
      <c r="AL23" s="721">
        <f t="shared" si="19"/>
        <v>0</v>
      </c>
      <c r="AM23" s="721">
        <f t="shared" si="19"/>
        <v>0</v>
      </c>
      <c r="AN23" s="721">
        <f t="shared" si="19"/>
        <v>0</v>
      </c>
      <c r="AO23" s="721">
        <f t="shared" si="19"/>
        <v>0</v>
      </c>
      <c r="AP23" s="721">
        <f t="shared" si="19"/>
        <v>0</v>
      </c>
      <c r="AR23" s="1023"/>
      <c r="AS23" s="1023"/>
      <c r="AT23" s="1023"/>
      <c r="AU23" s="1023"/>
      <c r="AV23" s="1023"/>
      <c r="AW23" s="1023"/>
      <c r="AX23" s="1023"/>
      <c r="AY23" s="1023"/>
      <c r="AZ23" s="1023"/>
      <c r="BA23" s="1023"/>
      <c r="BB23" s="1023"/>
      <c r="BC23" s="1023"/>
      <c r="BD23" s="816"/>
      <c r="BE23" s="816"/>
      <c r="BF23" s="816"/>
      <c r="BL23" s="11" t="s">
        <v>546</v>
      </c>
      <c r="BM23" s="57">
        <f t="shared" si="2"/>
        <v>4.1474654377880185E-2</v>
      </c>
      <c r="BN23" s="58">
        <f t="shared" si="3"/>
        <v>7.3732718894009217E-2</v>
      </c>
      <c r="BO23" s="58">
        <f t="shared" si="4"/>
        <v>0.14285714285714285</v>
      </c>
      <c r="BP23" s="59">
        <f t="shared" si="5"/>
        <v>0.73732718894009219</v>
      </c>
      <c r="BQ23" s="59">
        <f t="shared" si="6"/>
        <v>4.608294930875576E-3</v>
      </c>
      <c r="BS23" s="9" t="s">
        <v>546</v>
      </c>
      <c r="BT23" s="761">
        <f>集計・資料②!DN30</f>
        <v>9</v>
      </c>
      <c r="BU23" s="762">
        <f>集計・資料②!DO30</f>
        <v>16</v>
      </c>
      <c r="BV23" s="762">
        <f>集計・資料②!DP30</f>
        <v>31</v>
      </c>
      <c r="BW23" s="820">
        <f>集計・資料②!DQ30</f>
        <v>160</v>
      </c>
      <c r="BX23" s="823">
        <f>集計・資料②!DR30</f>
        <v>1</v>
      </c>
      <c r="BY23" s="313">
        <f t="shared" si="8"/>
        <v>217</v>
      </c>
    </row>
    <row r="24" spans="1:77" ht="13.2" thickTop="1" thickBot="1">
      <c r="A24" s="748"/>
      <c r="B24" s="749"/>
      <c r="C24" s="749"/>
      <c r="D24" s="749"/>
      <c r="E24" s="749"/>
      <c r="F24" s="749"/>
      <c r="G24" s="749"/>
      <c r="H24" s="749"/>
      <c r="I24" s="749"/>
      <c r="J24" s="749"/>
      <c r="K24" s="749"/>
      <c r="L24" s="749"/>
      <c r="M24" s="749"/>
      <c r="N24" s="749"/>
      <c r="O24" s="749"/>
      <c r="P24" s="749"/>
      <c r="Q24" s="749"/>
      <c r="R24" s="749"/>
      <c r="S24" s="749"/>
      <c r="T24" s="749"/>
      <c r="U24" s="749"/>
      <c r="V24" s="749"/>
      <c r="W24" s="749"/>
      <c r="X24" s="749"/>
      <c r="Y24" s="749"/>
      <c r="Z24" s="749"/>
      <c r="AA24" s="750"/>
      <c r="AC24" s="722"/>
      <c r="AJ24" s="591" t="s">
        <v>554</v>
      </c>
      <c r="AK24" s="721">
        <f t="shared" ref="AK24:AP24" si="20">+SUM(AK11:AK23)</f>
        <v>68</v>
      </c>
      <c r="AL24" s="721">
        <f t="shared" si="20"/>
        <v>119</v>
      </c>
      <c r="AM24" s="721">
        <f t="shared" si="20"/>
        <v>177</v>
      </c>
      <c r="AN24" s="721">
        <f t="shared" si="20"/>
        <v>732</v>
      </c>
      <c r="AO24" s="721">
        <f t="shared" si="20"/>
        <v>23</v>
      </c>
      <c r="AP24" s="721">
        <f t="shared" si="20"/>
        <v>1119</v>
      </c>
      <c r="AR24" s="1023"/>
      <c r="AS24" s="1023"/>
      <c r="AT24" s="1023"/>
      <c r="AU24" s="1023"/>
      <c r="AV24" s="1023"/>
      <c r="AW24" s="1023"/>
      <c r="AX24" s="1023"/>
      <c r="AY24" s="1023"/>
      <c r="AZ24" s="1023"/>
      <c r="BA24" s="1023"/>
      <c r="BB24" s="1023"/>
      <c r="BC24" s="1023"/>
      <c r="BD24" s="816"/>
      <c r="BE24" s="816"/>
      <c r="BF24" s="816"/>
      <c r="BL24" s="722"/>
      <c r="BS24" s="305" t="s">
        <v>554</v>
      </c>
      <c r="BT24" s="763">
        <f>+SUM(BT11:BT23)</f>
        <v>68</v>
      </c>
      <c r="BU24" s="484">
        <f>+SUM(BU11:BU23)</f>
        <v>119</v>
      </c>
      <c r="BV24" s="484">
        <f>+SUM(BV11:BV23)</f>
        <v>177</v>
      </c>
      <c r="BW24" s="821">
        <f>+SUM(BW11:BW23)</f>
        <v>732</v>
      </c>
      <c r="BX24" s="764">
        <f>+SUM(BX11:BX23)</f>
        <v>23</v>
      </c>
      <c r="BY24" s="310">
        <f t="shared" si="8"/>
        <v>1119</v>
      </c>
    </row>
    <row r="25" spans="1:77">
      <c r="A25" s="748"/>
      <c r="B25" s="749"/>
      <c r="C25" s="749"/>
      <c r="D25" s="749"/>
      <c r="E25" s="749"/>
      <c r="F25" s="749"/>
      <c r="G25" s="749"/>
      <c r="H25" s="749"/>
      <c r="I25" s="749"/>
      <c r="J25" s="749"/>
      <c r="K25" s="749"/>
      <c r="L25" s="749"/>
      <c r="M25" s="749"/>
      <c r="N25" s="749"/>
      <c r="O25" s="749"/>
      <c r="P25" s="749"/>
      <c r="Q25" s="749"/>
      <c r="R25" s="749"/>
      <c r="S25" s="749"/>
      <c r="T25" s="749"/>
      <c r="U25" s="749"/>
      <c r="V25" s="749"/>
      <c r="W25" s="749"/>
      <c r="X25" s="749"/>
      <c r="Y25" s="749"/>
      <c r="Z25" s="749"/>
      <c r="AA25" s="750"/>
      <c r="AC25" s="722"/>
      <c r="AR25" s="1023"/>
      <c r="AS25" s="1023"/>
      <c r="AT25" s="1023"/>
      <c r="AU25" s="1023"/>
      <c r="AV25" s="1023"/>
      <c r="AW25" s="1023"/>
      <c r="AX25" s="1023"/>
      <c r="AY25" s="1023"/>
      <c r="AZ25" s="1023"/>
      <c r="BA25" s="1023"/>
      <c r="BB25" s="1023"/>
      <c r="BC25" s="1023"/>
      <c r="BD25" s="816"/>
      <c r="BE25" s="816"/>
      <c r="BF25" s="816"/>
      <c r="BL25" s="722"/>
    </row>
    <row r="26" spans="1:77">
      <c r="A26" s="748"/>
      <c r="B26" s="749"/>
      <c r="C26" s="749"/>
      <c r="D26" s="749"/>
      <c r="E26" s="749"/>
      <c r="F26" s="749"/>
      <c r="G26" s="749"/>
      <c r="H26" s="749"/>
      <c r="I26" s="749"/>
      <c r="J26" s="749"/>
      <c r="K26" s="749"/>
      <c r="L26" s="749"/>
      <c r="M26" s="749"/>
      <c r="N26" s="749"/>
      <c r="O26" s="749"/>
      <c r="P26" s="749"/>
      <c r="Q26" s="749"/>
      <c r="R26" s="749"/>
      <c r="S26" s="749"/>
      <c r="T26" s="749"/>
      <c r="U26" s="749"/>
      <c r="V26" s="749"/>
      <c r="W26" s="749"/>
      <c r="X26" s="749"/>
      <c r="Y26" s="749"/>
      <c r="Z26" s="749"/>
      <c r="AA26" s="750"/>
      <c r="AC26" s="284" t="s">
        <v>502</v>
      </c>
      <c r="AJ26" s="284" t="s">
        <v>505</v>
      </c>
      <c r="AR26" s="1023"/>
      <c r="AS26" s="1023"/>
      <c r="AT26" s="1023"/>
      <c r="AU26" s="1023"/>
      <c r="AV26" s="1023"/>
      <c r="AW26" s="1023"/>
      <c r="AX26" s="1023"/>
      <c r="AY26" s="1023"/>
      <c r="AZ26" s="1023"/>
      <c r="BA26" s="1023"/>
      <c r="BB26" s="1023"/>
      <c r="BC26" s="1023"/>
      <c r="BD26" s="816"/>
      <c r="BE26" s="816"/>
      <c r="BF26" s="816"/>
      <c r="BL26" s="284" t="s">
        <v>502</v>
      </c>
      <c r="BS26" s="284" t="s">
        <v>505</v>
      </c>
    </row>
    <row r="27" spans="1:77" ht="12.6" thickBot="1">
      <c r="A27" s="748"/>
      <c r="B27" s="749"/>
      <c r="C27" s="749"/>
      <c r="D27" s="749"/>
      <c r="E27" s="749"/>
      <c r="F27" s="749"/>
      <c r="G27" s="749"/>
      <c r="H27" s="749"/>
      <c r="I27" s="749"/>
      <c r="J27" s="749"/>
      <c r="K27" s="749"/>
      <c r="L27" s="749"/>
      <c r="M27" s="749"/>
      <c r="N27" s="749"/>
      <c r="O27" s="749"/>
      <c r="P27" s="749"/>
      <c r="Q27" s="749"/>
      <c r="R27" s="749"/>
      <c r="S27" s="749"/>
      <c r="T27" s="749"/>
      <c r="U27" s="749"/>
      <c r="V27" s="749"/>
      <c r="W27" s="749"/>
      <c r="X27" s="749"/>
      <c r="Y27" s="749"/>
      <c r="Z27" s="749"/>
      <c r="AA27" s="750"/>
      <c r="AC27" s="722"/>
      <c r="AR27" s="1023"/>
      <c r="AS27" s="1023"/>
      <c r="AT27" s="1023"/>
      <c r="AU27" s="1023"/>
      <c r="AV27" s="1023"/>
      <c r="AW27" s="1023"/>
      <c r="AX27" s="1023"/>
      <c r="AY27" s="1023"/>
      <c r="AZ27" s="1023"/>
      <c r="BA27" s="1023"/>
      <c r="BB27" s="1023"/>
      <c r="BC27" s="1023"/>
      <c r="BL27" s="722"/>
    </row>
    <row r="28" spans="1:77" ht="12.6" thickBot="1">
      <c r="A28" s="748"/>
      <c r="B28" s="749"/>
      <c r="C28" s="749"/>
      <c r="D28" s="749"/>
      <c r="E28" s="749"/>
      <c r="F28" s="749"/>
      <c r="G28" s="749"/>
      <c r="H28" s="749"/>
      <c r="I28" s="749"/>
      <c r="J28" s="749"/>
      <c r="K28" s="749"/>
      <c r="L28" s="749"/>
      <c r="M28" s="749"/>
      <c r="N28" s="749"/>
      <c r="O28" s="749"/>
      <c r="P28" s="749"/>
      <c r="Q28" s="749"/>
      <c r="R28" s="749"/>
      <c r="S28" s="749"/>
      <c r="T28" s="749"/>
      <c r="U28" s="749"/>
      <c r="V28" s="749"/>
      <c r="W28" s="749"/>
      <c r="X28" s="749"/>
      <c r="Y28" s="749"/>
      <c r="Z28" s="749"/>
      <c r="AA28" s="750"/>
      <c r="AC28" s="591" t="s">
        <v>549</v>
      </c>
      <c r="AD28" s="591" t="s">
        <v>499</v>
      </c>
      <c r="AE28" s="591" t="s">
        <v>500</v>
      </c>
      <c r="AF28" s="591" t="s">
        <v>501</v>
      </c>
      <c r="AG28" s="591" t="s">
        <v>751</v>
      </c>
      <c r="AH28" s="591" t="s">
        <v>750</v>
      </c>
      <c r="AJ28" s="591" t="s">
        <v>549</v>
      </c>
      <c r="AK28" s="591" t="s">
        <v>499</v>
      </c>
      <c r="AL28" s="591" t="s">
        <v>500</v>
      </c>
      <c r="AM28" s="591" t="s">
        <v>501</v>
      </c>
      <c r="AN28" s="591" t="s">
        <v>56</v>
      </c>
      <c r="AO28" s="591" t="s">
        <v>750</v>
      </c>
      <c r="AP28" s="591" t="s">
        <v>554</v>
      </c>
      <c r="AR28" s="1023"/>
      <c r="AS28" s="1023"/>
      <c r="AT28" s="1023"/>
      <c r="AU28" s="1023"/>
      <c r="AV28" s="1023"/>
      <c r="AW28" s="1023"/>
      <c r="AX28" s="1023"/>
      <c r="AY28" s="1023"/>
      <c r="AZ28" s="1023"/>
      <c r="BA28" s="1023"/>
      <c r="BB28" s="1023"/>
      <c r="BC28" s="1023"/>
      <c r="BL28" s="298" t="s">
        <v>549</v>
      </c>
      <c r="BM28" s="478" t="s">
        <v>499</v>
      </c>
      <c r="BN28" s="476" t="s">
        <v>500</v>
      </c>
      <c r="BO28" s="476" t="s">
        <v>501</v>
      </c>
      <c r="BP28" s="477" t="s">
        <v>57</v>
      </c>
      <c r="BQ28" s="477" t="s">
        <v>755</v>
      </c>
      <c r="BS28" s="298" t="s">
        <v>549</v>
      </c>
      <c r="BT28" s="478" t="s">
        <v>499</v>
      </c>
      <c r="BU28" s="476" t="s">
        <v>500</v>
      </c>
      <c r="BV28" s="476" t="s">
        <v>501</v>
      </c>
      <c r="BW28" s="479" t="s">
        <v>57</v>
      </c>
      <c r="BX28" s="759" t="s">
        <v>755</v>
      </c>
      <c r="BY28" s="398" t="s">
        <v>554</v>
      </c>
    </row>
    <row r="29" spans="1:77">
      <c r="A29" s="748"/>
      <c r="B29" s="749"/>
      <c r="C29" s="749"/>
      <c r="D29" s="749"/>
      <c r="E29" s="749"/>
      <c r="F29" s="749"/>
      <c r="G29" s="749"/>
      <c r="H29" s="749"/>
      <c r="I29" s="749"/>
      <c r="J29" s="749"/>
      <c r="K29" s="749"/>
      <c r="L29" s="749"/>
      <c r="M29" s="749"/>
      <c r="N29" s="749"/>
      <c r="O29" s="749"/>
      <c r="P29" s="749"/>
      <c r="Q29" s="749"/>
      <c r="R29" s="749"/>
      <c r="S29" s="749"/>
      <c r="T29" s="749"/>
      <c r="U29" s="749"/>
      <c r="V29" s="749"/>
      <c r="W29" s="749"/>
      <c r="X29" s="749"/>
      <c r="Y29" s="749"/>
      <c r="Z29" s="749"/>
      <c r="AA29" s="750"/>
      <c r="AC29" s="579" t="s">
        <v>410</v>
      </c>
      <c r="AD29" s="698">
        <f>BM34</f>
        <v>4.7846889952153108E-3</v>
      </c>
      <c r="AE29" s="698">
        <f>BN34</f>
        <v>6.6985645933014357E-2</v>
      </c>
      <c r="AF29" s="698">
        <f>BO34</f>
        <v>0.18660287081339713</v>
      </c>
      <c r="AG29" s="698">
        <f>BP34</f>
        <v>0.74162679425837319</v>
      </c>
      <c r="AH29" s="698">
        <f>BQ34</f>
        <v>0</v>
      </c>
      <c r="AJ29" s="579" t="s">
        <v>410</v>
      </c>
      <c r="AK29" s="721">
        <f t="shared" ref="AK29:AP29" si="21">BT34</f>
        <v>1</v>
      </c>
      <c r="AL29" s="721">
        <f t="shared" si="21"/>
        <v>14</v>
      </c>
      <c r="AM29" s="721">
        <f t="shared" si="21"/>
        <v>39</v>
      </c>
      <c r="AN29" s="721">
        <f t="shared" si="21"/>
        <v>155</v>
      </c>
      <c r="AO29" s="721">
        <f t="shared" si="21"/>
        <v>0</v>
      </c>
      <c r="AP29" s="721">
        <f t="shared" si="21"/>
        <v>209</v>
      </c>
      <c r="BL29" s="108" t="s">
        <v>553</v>
      </c>
      <c r="BM29" s="92">
        <f t="shared" ref="BM29:BM34" si="22">+BT29/$BY29</f>
        <v>0.375</v>
      </c>
      <c r="BN29" s="48">
        <f t="shared" ref="BN29:BQ34" si="23">+BU29/$BY29</f>
        <v>0.375</v>
      </c>
      <c r="BO29" s="48">
        <f t="shared" si="23"/>
        <v>0.25</v>
      </c>
      <c r="BP29" s="93">
        <f t="shared" si="23"/>
        <v>0</v>
      </c>
      <c r="BQ29" s="93">
        <f t="shared" si="23"/>
        <v>0</v>
      </c>
      <c r="BS29" s="108" t="s">
        <v>553</v>
      </c>
      <c r="BT29" s="300">
        <f>集計・資料②!DN40</f>
        <v>6</v>
      </c>
      <c r="BU29" s="301">
        <f>集計・資料②!DO40</f>
        <v>6</v>
      </c>
      <c r="BV29" s="301">
        <f>集計・資料②!DP40</f>
        <v>4</v>
      </c>
      <c r="BW29" s="306">
        <f>集計・資料②!DQ40</f>
        <v>0</v>
      </c>
      <c r="BX29" s="765">
        <f>集計・資料②!DR40</f>
        <v>0</v>
      </c>
      <c r="BY29" s="327">
        <f>+SUM(BT29:BX29)</f>
        <v>16</v>
      </c>
    </row>
    <row r="30" spans="1:77">
      <c r="A30" s="748"/>
      <c r="B30" s="749"/>
      <c r="C30" s="749"/>
      <c r="D30" s="749"/>
      <c r="E30" s="749"/>
      <c r="F30" s="749"/>
      <c r="G30" s="749"/>
      <c r="H30" s="749"/>
      <c r="I30" s="749"/>
      <c r="J30" s="749"/>
      <c r="K30" s="749"/>
      <c r="L30" s="749"/>
      <c r="M30" s="749"/>
      <c r="N30" s="749"/>
      <c r="O30" s="749"/>
      <c r="P30" s="749"/>
      <c r="Q30" s="749"/>
      <c r="R30" s="749"/>
      <c r="S30" s="749"/>
      <c r="T30" s="749"/>
      <c r="U30" s="749"/>
      <c r="V30" s="749"/>
      <c r="W30" s="749"/>
      <c r="X30" s="749"/>
      <c r="Y30" s="749"/>
      <c r="Z30" s="749"/>
      <c r="AA30" s="750"/>
      <c r="AC30" s="579" t="s">
        <v>411</v>
      </c>
      <c r="AD30" s="707">
        <f>BM33</f>
        <v>2.7638190954773871E-2</v>
      </c>
      <c r="AE30" s="707">
        <f>BN33</f>
        <v>6.78391959798995E-2</v>
      </c>
      <c r="AF30" s="698">
        <f>BO33</f>
        <v>0.16331658291457288</v>
      </c>
      <c r="AG30" s="698">
        <f>BP33</f>
        <v>0.74120603015075381</v>
      </c>
      <c r="AH30" s="698">
        <f>BQ33</f>
        <v>0</v>
      </c>
      <c r="AJ30" s="579" t="s">
        <v>411</v>
      </c>
      <c r="AK30" s="721">
        <f t="shared" ref="AK30:AP30" si="24">BT33</f>
        <v>11</v>
      </c>
      <c r="AL30" s="721">
        <f t="shared" si="24"/>
        <v>27</v>
      </c>
      <c r="AM30" s="721">
        <f t="shared" si="24"/>
        <v>65</v>
      </c>
      <c r="AN30" s="721">
        <f t="shared" si="24"/>
        <v>295</v>
      </c>
      <c r="AO30" s="721">
        <f t="shared" si="24"/>
        <v>0</v>
      </c>
      <c r="AP30" s="721">
        <f t="shared" si="24"/>
        <v>398</v>
      </c>
      <c r="AX30" s="816"/>
      <c r="AY30" s="816"/>
      <c r="BL30" s="110" t="s">
        <v>427</v>
      </c>
      <c r="BM30" s="98">
        <f t="shared" si="22"/>
        <v>0.48148148148148145</v>
      </c>
      <c r="BN30" s="74">
        <f t="shared" si="23"/>
        <v>0.48148148148148145</v>
      </c>
      <c r="BO30" s="74">
        <f t="shared" si="23"/>
        <v>0</v>
      </c>
      <c r="BP30" s="75">
        <f t="shared" si="23"/>
        <v>0</v>
      </c>
      <c r="BQ30" s="75">
        <f t="shared" si="23"/>
        <v>3.7037037037037035E-2</v>
      </c>
      <c r="BS30" s="110" t="s">
        <v>427</v>
      </c>
      <c r="BT30" s="302">
        <f>集計・資料②!DN42</f>
        <v>13</v>
      </c>
      <c r="BU30" s="285">
        <f>集計・資料②!DO42</f>
        <v>13</v>
      </c>
      <c r="BV30" s="285">
        <f>集計・資料②!DP42</f>
        <v>0</v>
      </c>
      <c r="BW30" s="307">
        <f>集計・資料②!DQ42</f>
        <v>0</v>
      </c>
      <c r="BX30" s="766">
        <f>集計・資料②!DR42</f>
        <v>1</v>
      </c>
      <c r="BY30" s="312">
        <f t="shared" ref="BY30:BY35" si="25">+SUM(BT30:BX30)</f>
        <v>27</v>
      </c>
    </row>
    <row r="31" spans="1:77">
      <c r="A31" s="748"/>
      <c r="B31" s="749"/>
      <c r="C31" s="749"/>
      <c r="D31" s="749"/>
      <c r="E31" s="749"/>
      <c r="F31" s="749"/>
      <c r="G31" s="749"/>
      <c r="H31" s="749"/>
      <c r="I31" s="749"/>
      <c r="J31" s="749"/>
      <c r="K31" s="749"/>
      <c r="L31" s="749"/>
      <c r="M31" s="749"/>
      <c r="N31" s="749"/>
      <c r="O31" s="749"/>
      <c r="P31" s="749"/>
      <c r="Q31" s="749"/>
      <c r="R31" s="749"/>
      <c r="S31" s="749"/>
      <c r="T31" s="749"/>
      <c r="U31" s="749"/>
      <c r="V31" s="749"/>
      <c r="W31" s="749"/>
      <c r="X31" s="749"/>
      <c r="Y31" s="749"/>
      <c r="Z31" s="749"/>
      <c r="AA31" s="750"/>
      <c r="AC31" s="579" t="s">
        <v>412</v>
      </c>
      <c r="AD31" s="707">
        <f>BM32</f>
        <v>3.6363636363636362E-2</v>
      </c>
      <c r="AE31" s="707">
        <f>BN32</f>
        <v>8.3116883116883117E-2</v>
      </c>
      <c r="AF31" s="698">
        <f>BO32</f>
        <v>0.14805194805194805</v>
      </c>
      <c r="AG31" s="698">
        <f>BP32</f>
        <v>0.73246753246753249</v>
      </c>
      <c r="AH31" s="698">
        <f>BQ32</f>
        <v>0</v>
      </c>
      <c r="AJ31" s="579" t="s">
        <v>412</v>
      </c>
      <c r="AK31" s="721">
        <f t="shared" ref="AK31:AP31" si="26">BT32</f>
        <v>14</v>
      </c>
      <c r="AL31" s="721">
        <f t="shared" si="26"/>
        <v>32</v>
      </c>
      <c r="AM31" s="721">
        <f t="shared" si="26"/>
        <v>57</v>
      </c>
      <c r="AN31" s="721">
        <f t="shared" si="26"/>
        <v>282</v>
      </c>
      <c r="AO31" s="721">
        <f t="shared" si="26"/>
        <v>0</v>
      </c>
      <c r="AP31" s="721">
        <f t="shared" si="26"/>
        <v>385</v>
      </c>
      <c r="BL31" s="110" t="s">
        <v>428</v>
      </c>
      <c r="BM31" s="98">
        <f t="shared" si="22"/>
        <v>0.27380952380952384</v>
      </c>
      <c r="BN31" s="74">
        <f t="shared" si="23"/>
        <v>0.32142857142857145</v>
      </c>
      <c r="BO31" s="74">
        <f t="shared" si="23"/>
        <v>0.14285714285714285</v>
      </c>
      <c r="BP31" s="75">
        <f t="shared" si="23"/>
        <v>0</v>
      </c>
      <c r="BQ31" s="75">
        <f t="shared" si="23"/>
        <v>0.26190476190476192</v>
      </c>
      <c r="BS31" s="110" t="s">
        <v>428</v>
      </c>
      <c r="BT31" s="302">
        <f>集計・資料②!DN44</f>
        <v>23</v>
      </c>
      <c r="BU31" s="285">
        <f>集計・資料②!DO44</f>
        <v>27</v>
      </c>
      <c r="BV31" s="285">
        <f>集計・資料②!DP44</f>
        <v>12</v>
      </c>
      <c r="BW31" s="307">
        <f>集計・資料②!DQ44</f>
        <v>0</v>
      </c>
      <c r="BX31" s="766">
        <f>集計・資料②!DR44</f>
        <v>22</v>
      </c>
      <c r="BY31" s="312">
        <f t="shared" si="25"/>
        <v>84</v>
      </c>
    </row>
    <row r="32" spans="1:77">
      <c r="A32" s="748"/>
      <c r="B32" s="749"/>
      <c r="C32" s="749"/>
      <c r="D32" s="749"/>
      <c r="E32" s="749"/>
      <c r="F32" s="749"/>
      <c r="G32" s="749"/>
      <c r="H32" s="749"/>
      <c r="I32" s="749"/>
      <c r="J32" s="749"/>
      <c r="K32" s="749"/>
      <c r="L32" s="749"/>
      <c r="M32" s="749"/>
      <c r="N32" s="749"/>
      <c r="O32" s="749"/>
      <c r="P32" s="749"/>
      <c r="Q32" s="749"/>
      <c r="R32" s="749"/>
      <c r="S32" s="749"/>
      <c r="T32" s="749"/>
      <c r="U32" s="749"/>
      <c r="V32" s="749"/>
      <c r="W32" s="749"/>
      <c r="X32" s="749"/>
      <c r="Y32" s="749"/>
      <c r="Z32" s="749"/>
      <c r="AA32" s="750"/>
      <c r="AC32" s="579" t="s">
        <v>413</v>
      </c>
      <c r="AD32" s="779">
        <f>BM31</f>
        <v>0.27380952380952384</v>
      </c>
      <c r="AE32" s="707">
        <f>BN31</f>
        <v>0.32142857142857145</v>
      </c>
      <c r="AF32" s="698">
        <f>BO31</f>
        <v>0.14285714285714285</v>
      </c>
      <c r="AG32" s="698">
        <f>BP31</f>
        <v>0</v>
      </c>
      <c r="AH32" s="698">
        <f>BQ31</f>
        <v>0.26190476190476192</v>
      </c>
      <c r="AJ32" s="579" t="s">
        <v>413</v>
      </c>
      <c r="AK32" s="721">
        <f t="shared" ref="AK32:AP32" si="27">BT31</f>
        <v>23</v>
      </c>
      <c r="AL32" s="721">
        <f t="shared" si="27"/>
        <v>27</v>
      </c>
      <c r="AM32" s="721">
        <f t="shared" si="27"/>
        <v>12</v>
      </c>
      <c r="AN32" s="721">
        <f t="shared" si="27"/>
        <v>0</v>
      </c>
      <c r="AO32" s="721">
        <f t="shared" si="27"/>
        <v>22</v>
      </c>
      <c r="AP32" s="721">
        <f t="shared" si="27"/>
        <v>84</v>
      </c>
      <c r="BL32" s="110" t="s">
        <v>429</v>
      </c>
      <c r="BM32" s="98">
        <f t="shared" si="22"/>
        <v>3.6363636363636362E-2</v>
      </c>
      <c r="BN32" s="74">
        <f t="shared" si="23"/>
        <v>8.3116883116883117E-2</v>
      </c>
      <c r="BO32" s="74">
        <f t="shared" si="23"/>
        <v>0.14805194805194805</v>
      </c>
      <c r="BP32" s="75">
        <f t="shared" si="23"/>
        <v>0.73246753246753249</v>
      </c>
      <c r="BQ32" s="75">
        <f t="shared" si="23"/>
        <v>0</v>
      </c>
      <c r="BS32" s="110" t="s">
        <v>429</v>
      </c>
      <c r="BT32" s="302">
        <f>集計・資料②!DN46</f>
        <v>14</v>
      </c>
      <c r="BU32" s="285">
        <f>集計・資料②!DO46</f>
        <v>32</v>
      </c>
      <c r="BV32" s="285">
        <f>集計・資料②!DP46</f>
        <v>57</v>
      </c>
      <c r="BW32" s="307">
        <f>集計・資料②!DQ46</f>
        <v>282</v>
      </c>
      <c r="BX32" s="766">
        <f>集計・資料②!DR46</f>
        <v>0</v>
      </c>
      <c r="BY32" s="312">
        <f t="shared" si="25"/>
        <v>385</v>
      </c>
    </row>
    <row r="33" spans="1:77">
      <c r="A33" s="748"/>
      <c r="B33" s="749"/>
      <c r="C33" s="749"/>
      <c r="D33" s="749"/>
      <c r="E33" s="749"/>
      <c r="F33" s="749"/>
      <c r="G33" s="749"/>
      <c r="H33" s="749"/>
      <c r="I33" s="749"/>
      <c r="J33" s="749"/>
      <c r="K33" s="749"/>
      <c r="L33" s="749"/>
      <c r="M33" s="749"/>
      <c r="N33" s="749"/>
      <c r="O33" s="749"/>
      <c r="P33" s="749"/>
      <c r="Q33" s="749"/>
      <c r="R33" s="749"/>
      <c r="S33" s="749"/>
      <c r="T33" s="749"/>
      <c r="U33" s="749"/>
      <c r="V33" s="749"/>
      <c r="W33" s="749"/>
      <c r="X33" s="749"/>
      <c r="Y33" s="749"/>
      <c r="Z33" s="749"/>
      <c r="AA33" s="750"/>
      <c r="AC33" s="579" t="s">
        <v>414</v>
      </c>
      <c r="AD33" s="779">
        <f>BM30</f>
        <v>0.48148148148148145</v>
      </c>
      <c r="AE33" s="707">
        <f>BN30</f>
        <v>0.48148148148148145</v>
      </c>
      <c r="AF33" s="698">
        <f>BO30</f>
        <v>0</v>
      </c>
      <c r="AG33" s="698">
        <f>BP30</f>
        <v>0</v>
      </c>
      <c r="AH33" s="698">
        <f>BQ30</f>
        <v>3.7037037037037035E-2</v>
      </c>
      <c r="AJ33" s="579" t="s">
        <v>414</v>
      </c>
      <c r="AK33" s="721">
        <f t="shared" ref="AK33:AP33" si="28">BT30</f>
        <v>13</v>
      </c>
      <c r="AL33" s="721">
        <f t="shared" si="28"/>
        <v>13</v>
      </c>
      <c r="AM33" s="721">
        <f t="shared" si="28"/>
        <v>0</v>
      </c>
      <c r="AN33" s="721">
        <f t="shared" si="28"/>
        <v>0</v>
      </c>
      <c r="AO33" s="721">
        <f t="shared" si="28"/>
        <v>1</v>
      </c>
      <c r="AP33" s="721">
        <f t="shared" si="28"/>
        <v>27</v>
      </c>
      <c r="AR33" s="819"/>
      <c r="BL33" s="110" t="s">
        <v>430</v>
      </c>
      <c r="BM33" s="98">
        <f t="shared" si="22"/>
        <v>2.7638190954773871E-2</v>
      </c>
      <c r="BN33" s="74">
        <f t="shared" si="23"/>
        <v>6.78391959798995E-2</v>
      </c>
      <c r="BO33" s="74">
        <f t="shared" si="23"/>
        <v>0.16331658291457288</v>
      </c>
      <c r="BP33" s="75">
        <f t="shared" si="23"/>
        <v>0.74120603015075381</v>
      </c>
      <c r="BQ33" s="75">
        <f t="shared" si="23"/>
        <v>0</v>
      </c>
      <c r="BS33" s="110" t="s">
        <v>430</v>
      </c>
      <c r="BT33" s="302">
        <f>集計・資料②!DN48</f>
        <v>11</v>
      </c>
      <c r="BU33" s="285">
        <f>集計・資料②!DO48</f>
        <v>27</v>
      </c>
      <c r="BV33" s="285">
        <f>集計・資料②!DP48</f>
        <v>65</v>
      </c>
      <c r="BW33" s="307">
        <f>集計・資料②!DQ48</f>
        <v>295</v>
      </c>
      <c r="BX33" s="766">
        <f>集計・資料②!DR48</f>
        <v>0</v>
      </c>
      <c r="BY33" s="312">
        <f t="shared" si="25"/>
        <v>398</v>
      </c>
    </row>
    <row r="34" spans="1:77" ht="12.6" thickBot="1">
      <c r="A34" s="748"/>
      <c r="B34" s="749"/>
      <c r="C34" s="749"/>
      <c r="D34" s="749"/>
      <c r="E34" s="749"/>
      <c r="F34" s="749"/>
      <c r="G34" s="749"/>
      <c r="H34" s="749"/>
      <c r="I34" s="749"/>
      <c r="J34" s="749"/>
      <c r="K34" s="749"/>
      <c r="L34" s="749"/>
      <c r="M34" s="749"/>
      <c r="N34" s="749"/>
      <c r="O34" s="749"/>
      <c r="P34" s="749"/>
      <c r="Q34" s="749"/>
      <c r="R34" s="749"/>
      <c r="S34" s="749"/>
      <c r="T34" s="749"/>
      <c r="U34" s="749"/>
      <c r="V34" s="749"/>
      <c r="W34" s="749"/>
      <c r="X34" s="749"/>
      <c r="Y34" s="749"/>
      <c r="Z34" s="749"/>
      <c r="AA34" s="750"/>
      <c r="AC34" s="579" t="s">
        <v>415</v>
      </c>
      <c r="AD34" s="779">
        <f>BM29</f>
        <v>0.375</v>
      </c>
      <c r="AE34" s="707">
        <f>BN29</f>
        <v>0.375</v>
      </c>
      <c r="AF34" s="698">
        <f>BO29</f>
        <v>0.25</v>
      </c>
      <c r="AG34" s="698">
        <f>BP29</f>
        <v>0</v>
      </c>
      <c r="AH34" s="698">
        <f>BQ29</f>
        <v>0</v>
      </c>
      <c r="AJ34" s="579" t="s">
        <v>415</v>
      </c>
      <c r="AK34" s="721">
        <f t="shared" ref="AK34:AP34" si="29">BT29</f>
        <v>6</v>
      </c>
      <c r="AL34" s="721">
        <f t="shared" si="29"/>
        <v>6</v>
      </c>
      <c r="AM34" s="721">
        <f t="shared" si="29"/>
        <v>4</v>
      </c>
      <c r="AN34" s="721">
        <f t="shared" si="29"/>
        <v>0</v>
      </c>
      <c r="AO34" s="721">
        <f t="shared" si="29"/>
        <v>0</v>
      </c>
      <c r="AP34" s="721">
        <f t="shared" si="29"/>
        <v>16</v>
      </c>
      <c r="BL34" s="131" t="s">
        <v>431</v>
      </c>
      <c r="BM34" s="57">
        <f t="shared" si="22"/>
        <v>4.7846889952153108E-3</v>
      </c>
      <c r="BN34" s="58">
        <f t="shared" si="23"/>
        <v>6.6985645933014357E-2</v>
      </c>
      <c r="BO34" s="58">
        <f t="shared" si="23"/>
        <v>0.18660287081339713</v>
      </c>
      <c r="BP34" s="59">
        <f t="shared" si="23"/>
        <v>0.74162679425837319</v>
      </c>
      <c r="BQ34" s="59">
        <f t="shared" si="23"/>
        <v>0</v>
      </c>
      <c r="BS34" s="112" t="s">
        <v>431</v>
      </c>
      <c r="BT34" s="303">
        <f>集計・資料②!DN50</f>
        <v>1</v>
      </c>
      <c r="BU34" s="304">
        <f>集計・資料②!DO50</f>
        <v>14</v>
      </c>
      <c r="BV34" s="304">
        <f>集計・資料②!DP50</f>
        <v>39</v>
      </c>
      <c r="BW34" s="308">
        <f>集計・資料②!DQ50</f>
        <v>155</v>
      </c>
      <c r="BX34" s="767">
        <f>集計・資料②!DR50</f>
        <v>0</v>
      </c>
      <c r="BY34" s="313">
        <f t="shared" si="25"/>
        <v>209</v>
      </c>
    </row>
    <row r="35" spans="1:77" ht="12.6" thickBot="1">
      <c r="A35" s="748"/>
      <c r="B35" s="749"/>
      <c r="C35" s="749"/>
      <c r="D35" s="749"/>
      <c r="E35" s="749"/>
      <c r="F35" s="749"/>
      <c r="G35" s="749"/>
      <c r="H35" s="749"/>
      <c r="I35" s="749"/>
      <c r="J35" s="749"/>
      <c r="K35" s="749"/>
      <c r="L35" s="749"/>
      <c r="M35" s="749"/>
      <c r="N35" s="749"/>
      <c r="O35" s="749"/>
      <c r="P35" s="749"/>
      <c r="Q35" s="749"/>
      <c r="R35" s="749"/>
      <c r="S35" s="749"/>
      <c r="T35" s="749"/>
      <c r="U35" s="749"/>
      <c r="V35" s="749"/>
      <c r="W35" s="749"/>
      <c r="X35" s="749"/>
      <c r="Y35" s="749"/>
      <c r="Z35" s="749"/>
      <c r="AA35" s="750"/>
      <c r="AJ35" s="591" t="s">
        <v>554</v>
      </c>
      <c r="AK35" s="721">
        <f t="shared" ref="AK35:AP35" si="30">+SUM(AK29:AK34)</f>
        <v>68</v>
      </c>
      <c r="AL35" s="721">
        <f t="shared" si="30"/>
        <v>119</v>
      </c>
      <c r="AM35" s="721">
        <f t="shared" si="30"/>
        <v>177</v>
      </c>
      <c r="AN35" s="721">
        <f t="shared" si="30"/>
        <v>732</v>
      </c>
      <c r="AO35" s="721">
        <f t="shared" si="30"/>
        <v>23</v>
      </c>
      <c r="AP35" s="721">
        <f t="shared" si="30"/>
        <v>1119</v>
      </c>
      <c r="BS35" s="305" t="s">
        <v>554</v>
      </c>
      <c r="BT35" s="288">
        <f>+SUM(BT29:BT34)</f>
        <v>68</v>
      </c>
      <c r="BU35" s="289">
        <f>+SUM(BU29:BU34)</f>
        <v>119</v>
      </c>
      <c r="BV35" s="289">
        <f>+SUM(BV29:BV34)</f>
        <v>177</v>
      </c>
      <c r="BW35" s="309">
        <f>+SUM(BW29:BW34)</f>
        <v>732</v>
      </c>
      <c r="BX35" s="292">
        <f>+SUM(BX29:BX34)</f>
        <v>23</v>
      </c>
      <c r="BY35" s="310">
        <f t="shared" si="25"/>
        <v>1119</v>
      </c>
    </row>
    <row r="36" spans="1:77">
      <c r="A36" s="748"/>
      <c r="B36" s="749"/>
      <c r="C36" s="749"/>
      <c r="D36" s="749"/>
      <c r="E36" s="749"/>
      <c r="F36" s="749"/>
      <c r="G36" s="749"/>
      <c r="H36" s="749"/>
      <c r="I36" s="749"/>
      <c r="J36" s="749"/>
      <c r="K36" s="749"/>
      <c r="L36" s="749"/>
      <c r="M36" s="749"/>
      <c r="N36" s="749"/>
      <c r="O36" s="749"/>
      <c r="P36" s="749"/>
      <c r="Q36" s="749"/>
      <c r="R36" s="749"/>
      <c r="S36" s="749"/>
      <c r="T36" s="749"/>
      <c r="U36" s="749"/>
      <c r="V36" s="749"/>
      <c r="W36" s="749"/>
      <c r="X36" s="749"/>
      <c r="Y36" s="749"/>
      <c r="Z36" s="749"/>
      <c r="AA36" s="750"/>
      <c r="AQ36" s="802"/>
      <c r="AR36" s="802"/>
    </row>
    <row r="37" spans="1:77">
      <c r="A37" s="748"/>
      <c r="B37" s="749"/>
      <c r="C37" s="749"/>
      <c r="D37" s="749"/>
      <c r="E37" s="749"/>
      <c r="F37" s="749"/>
      <c r="G37" s="749"/>
      <c r="H37" s="749"/>
      <c r="I37" s="749"/>
      <c r="J37" s="749"/>
      <c r="K37" s="749"/>
      <c r="L37" s="749"/>
      <c r="M37" s="749"/>
      <c r="N37" s="749"/>
      <c r="O37" s="749"/>
      <c r="P37" s="749"/>
      <c r="Q37" s="749"/>
      <c r="R37" s="749"/>
      <c r="S37" s="749"/>
      <c r="T37" s="749"/>
      <c r="U37" s="749"/>
      <c r="V37" s="749"/>
      <c r="W37" s="749"/>
      <c r="X37" s="749"/>
      <c r="Y37" s="749"/>
      <c r="Z37" s="749"/>
      <c r="AA37" s="750"/>
      <c r="AQ37" s="803"/>
      <c r="AR37" s="802"/>
    </row>
    <row r="38" spans="1:77">
      <c r="A38" s="748"/>
      <c r="B38" s="749"/>
      <c r="C38" s="749"/>
      <c r="D38" s="749"/>
      <c r="E38" s="749"/>
      <c r="F38" s="749"/>
      <c r="G38" s="749"/>
      <c r="H38" s="749"/>
      <c r="I38" s="749"/>
      <c r="J38" s="749"/>
      <c r="K38" s="749"/>
      <c r="L38" s="749"/>
      <c r="M38" s="749"/>
      <c r="N38" s="749"/>
      <c r="O38" s="749"/>
      <c r="P38" s="749"/>
      <c r="Q38" s="749"/>
      <c r="R38" s="749"/>
      <c r="S38" s="749"/>
      <c r="T38" s="749"/>
      <c r="U38" s="749"/>
      <c r="V38" s="749"/>
      <c r="W38" s="749"/>
      <c r="X38" s="749"/>
      <c r="Y38" s="749"/>
      <c r="Z38" s="749"/>
      <c r="AA38" s="750"/>
      <c r="AQ38" s="802"/>
      <c r="AR38" s="802"/>
    </row>
    <row r="39" spans="1:77">
      <c r="A39" s="748"/>
      <c r="B39" s="749"/>
      <c r="C39" s="749"/>
      <c r="D39" s="749"/>
      <c r="E39" s="749"/>
      <c r="F39" s="749"/>
      <c r="G39" s="749"/>
      <c r="H39" s="749"/>
      <c r="I39" s="749"/>
      <c r="J39" s="749"/>
      <c r="K39" s="749"/>
      <c r="L39" s="749"/>
      <c r="M39" s="749"/>
      <c r="N39" s="749"/>
      <c r="O39" s="749"/>
      <c r="P39" s="749"/>
      <c r="Q39" s="749"/>
      <c r="R39" s="749"/>
      <c r="S39" s="749"/>
      <c r="T39" s="749"/>
      <c r="U39" s="749"/>
      <c r="V39" s="749"/>
      <c r="W39" s="749"/>
      <c r="X39" s="749"/>
      <c r="Y39" s="749"/>
      <c r="Z39" s="749"/>
      <c r="AA39" s="750"/>
      <c r="AC39" s="284" t="s">
        <v>59</v>
      </c>
      <c r="AQ39" s="803"/>
      <c r="AR39" s="802"/>
    </row>
    <row r="40" spans="1:77">
      <c r="A40" s="748"/>
      <c r="B40" s="749"/>
      <c r="C40" s="749"/>
      <c r="D40" s="749"/>
      <c r="E40" s="749"/>
      <c r="F40" s="749"/>
      <c r="G40" s="749"/>
      <c r="H40" s="749"/>
      <c r="I40" s="749"/>
      <c r="J40" s="749"/>
      <c r="K40" s="749"/>
      <c r="L40" s="749"/>
      <c r="M40" s="749"/>
      <c r="N40" s="749"/>
      <c r="O40" s="749"/>
      <c r="P40" s="749"/>
      <c r="Q40" s="749"/>
      <c r="R40" s="749"/>
      <c r="S40" s="749"/>
      <c r="T40" s="749"/>
      <c r="U40" s="749"/>
      <c r="V40" s="749"/>
      <c r="W40" s="749"/>
      <c r="X40" s="749"/>
      <c r="Y40" s="749"/>
      <c r="Z40" s="749"/>
      <c r="AA40" s="750"/>
      <c r="AC40" s="284" t="s">
        <v>60</v>
      </c>
      <c r="AQ40" s="802"/>
      <c r="AR40" s="802"/>
    </row>
    <row r="41" spans="1:77">
      <c r="A41" s="748"/>
      <c r="B41" s="749"/>
      <c r="C41" s="749"/>
      <c r="D41" s="749"/>
      <c r="E41" s="749"/>
      <c r="F41" s="749"/>
      <c r="G41" s="749"/>
      <c r="H41" s="749"/>
      <c r="I41" s="749"/>
      <c r="J41" s="749"/>
      <c r="K41" s="749"/>
      <c r="L41" s="749"/>
      <c r="M41" s="749"/>
      <c r="N41" s="749"/>
      <c r="O41" s="749"/>
      <c r="P41" s="749"/>
      <c r="Q41" s="749"/>
      <c r="R41" s="749"/>
      <c r="S41" s="749"/>
      <c r="T41" s="749"/>
      <c r="U41" s="749"/>
      <c r="V41" s="749"/>
      <c r="W41" s="749"/>
      <c r="X41" s="749"/>
      <c r="Y41" s="749"/>
      <c r="Z41" s="749"/>
      <c r="AA41" s="750"/>
      <c r="AC41" s="284" t="s">
        <v>61</v>
      </c>
      <c r="AQ41" s="803"/>
      <c r="AR41" s="802"/>
    </row>
    <row r="42" spans="1:77">
      <c r="A42" s="748"/>
      <c r="B42" s="749"/>
      <c r="C42" s="749"/>
      <c r="D42" s="749"/>
      <c r="E42" s="749"/>
      <c r="F42" s="749"/>
      <c r="G42" s="749"/>
      <c r="H42" s="749"/>
      <c r="I42" s="749"/>
      <c r="J42" s="749"/>
      <c r="K42" s="749"/>
      <c r="L42" s="749"/>
      <c r="M42" s="749"/>
      <c r="N42" s="749"/>
      <c r="O42" s="749"/>
      <c r="P42" s="749"/>
      <c r="Q42" s="749"/>
      <c r="R42" s="749"/>
      <c r="S42" s="749"/>
      <c r="T42" s="749"/>
      <c r="U42" s="749"/>
      <c r="V42" s="749"/>
      <c r="W42" s="749"/>
      <c r="X42" s="749"/>
      <c r="Y42" s="749"/>
      <c r="Z42" s="749"/>
      <c r="AA42" s="750"/>
      <c r="AQ42" s="802"/>
      <c r="AR42" s="802"/>
    </row>
    <row r="43" spans="1:77">
      <c r="A43" s="748"/>
      <c r="B43" s="749"/>
      <c r="C43" s="749"/>
      <c r="D43" s="749"/>
      <c r="E43" s="749"/>
      <c r="F43" s="749"/>
      <c r="G43" s="749"/>
      <c r="H43" s="749"/>
      <c r="I43" s="749"/>
      <c r="J43" s="749"/>
      <c r="K43" s="749"/>
      <c r="L43" s="749"/>
      <c r="M43" s="749"/>
      <c r="N43" s="749"/>
      <c r="O43" s="749"/>
      <c r="P43" s="749"/>
      <c r="Q43" s="749"/>
      <c r="R43" s="749"/>
      <c r="S43" s="749"/>
      <c r="T43" s="749"/>
      <c r="U43" s="749"/>
      <c r="V43" s="749"/>
      <c r="W43" s="749"/>
      <c r="X43" s="749"/>
      <c r="Y43" s="749"/>
      <c r="Z43" s="749"/>
      <c r="AA43" s="750"/>
      <c r="AC43" s="284" t="s">
        <v>58</v>
      </c>
      <c r="AQ43" s="803"/>
      <c r="AR43" s="802"/>
    </row>
    <row r="44" spans="1:77">
      <c r="A44" s="748"/>
      <c r="B44" s="749"/>
      <c r="C44" s="749"/>
      <c r="D44" s="749"/>
      <c r="E44" s="749"/>
      <c r="F44" s="749"/>
      <c r="G44" s="749"/>
      <c r="H44" s="749"/>
      <c r="I44" s="749"/>
      <c r="J44" s="749"/>
      <c r="K44" s="749"/>
      <c r="L44" s="749"/>
      <c r="M44" s="749"/>
      <c r="N44" s="749"/>
      <c r="O44" s="749"/>
      <c r="P44" s="749"/>
      <c r="Q44" s="749"/>
      <c r="R44" s="749"/>
      <c r="S44" s="749"/>
      <c r="T44" s="749"/>
      <c r="U44" s="749"/>
      <c r="V44" s="749"/>
      <c r="W44" s="749"/>
      <c r="X44" s="749"/>
      <c r="Y44" s="749"/>
      <c r="Z44" s="749"/>
      <c r="AA44" s="750"/>
      <c r="AQ44" s="802"/>
      <c r="AR44" s="802"/>
    </row>
    <row r="45" spans="1:77">
      <c r="A45" s="748"/>
      <c r="B45" s="749"/>
      <c r="C45" s="749"/>
      <c r="D45" s="749"/>
      <c r="E45" s="749"/>
      <c r="F45" s="749"/>
      <c r="G45" s="749"/>
      <c r="H45" s="749"/>
      <c r="I45" s="749"/>
      <c r="J45" s="749"/>
      <c r="K45" s="749"/>
      <c r="L45" s="749"/>
      <c r="M45" s="749"/>
      <c r="N45" s="749"/>
      <c r="O45" s="749"/>
      <c r="P45" s="749"/>
      <c r="Q45" s="749"/>
      <c r="R45" s="749"/>
      <c r="S45" s="749"/>
      <c r="T45" s="749"/>
      <c r="U45" s="749"/>
      <c r="V45" s="749"/>
      <c r="W45" s="749"/>
      <c r="X45" s="749"/>
      <c r="Y45" s="749"/>
      <c r="Z45" s="749"/>
      <c r="AA45" s="750"/>
      <c r="AQ45" s="803"/>
      <c r="AR45" s="802"/>
    </row>
    <row r="46" spans="1:77">
      <c r="A46" s="748"/>
      <c r="B46" s="749"/>
      <c r="C46" s="749"/>
      <c r="D46" s="749"/>
      <c r="E46" s="749"/>
      <c r="F46" s="749"/>
      <c r="G46" s="749"/>
      <c r="H46" s="749"/>
      <c r="I46" s="749"/>
      <c r="J46" s="749"/>
      <c r="K46" s="749"/>
      <c r="L46" s="749"/>
      <c r="M46" s="749"/>
      <c r="N46" s="749"/>
      <c r="O46" s="749"/>
      <c r="P46" s="749"/>
      <c r="Q46" s="749"/>
      <c r="R46" s="749"/>
      <c r="S46" s="749"/>
      <c r="T46" s="749"/>
      <c r="U46" s="749"/>
      <c r="V46" s="749"/>
      <c r="W46" s="749"/>
      <c r="X46" s="749"/>
      <c r="Y46" s="749"/>
      <c r="Z46" s="749"/>
      <c r="AA46" s="750"/>
      <c r="AQ46" s="802"/>
      <c r="AR46" s="802"/>
    </row>
    <row r="47" spans="1:77">
      <c r="A47" s="748"/>
      <c r="B47" s="749"/>
      <c r="C47" s="749"/>
      <c r="D47" s="749"/>
      <c r="E47" s="749"/>
      <c r="F47" s="749"/>
      <c r="G47" s="749"/>
      <c r="H47" s="749"/>
      <c r="I47" s="749"/>
      <c r="J47" s="749"/>
      <c r="K47" s="749"/>
      <c r="L47" s="749"/>
      <c r="M47" s="749"/>
      <c r="N47" s="749"/>
      <c r="O47" s="749"/>
      <c r="P47" s="749"/>
      <c r="Q47" s="749"/>
      <c r="R47" s="749"/>
      <c r="S47" s="749"/>
      <c r="T47" s="749"/>
      <c r="U47" s="749"/>
      <c r="V47" s="749"/>
      <c r="W47" s="749"/>
      <c r="X47" s="749"/>
      <c r="Y47" s="749"/>
      <c r="Z47" s="749"/>
      <c r="AA47" s="750"/>
      <c r="AQ47" s="803"/>
      <c r="AR47" s="802"/>
    </row>
    <row r="48" spans="1:77">
      <c r="A48" s="748"/>
      <c r="B48" s="749"/>
      <c r="C48" s="749"/>
      <c r="D48" s="749"/>
      <c r="E48" s="749"/>
      <c r="F48" s="749"/>
      <c r="G48" s="749"/>
      <c r="H48" s="749"/>
      <c r="I48" s="749"/>
      <c r="J48" s="749"/>
      <c r="K48" s="749"/>
      <c r="L48" s="749"/>
      <c r="M48" s="749"/>
      <c r="N48" s="749"/>
      <c r="O48" s="749"/>
      <c r="P48" s="749"/>
      <c r="Q48" s="749"/>
      <c r="R48" s="749"/>
      <c r="S48" s="749"/>
      <c r="T48" s="749"/>
      <c r="U48" s="749"/>
      <c r="V48" s="749"/>
      <c r="W48" s="749"/>
      <c r="X48" s="749"/>
      <c r="Y48" s="749"/>
      <c r="Z48" s="749"/>
      <c r="AA48" s="750"/>
      <c r="AQ48" s="802"/>
      <c r="AR48" s="802"/>
    </row>
    <row r="49" spans="1:44">
      <c r="A49" s="748"/>
      <c r="B49" s="749"/>
      <c r="C49" s="749"/>
      <c r="D49" s="749"/>
      <c r="E49" s="749"/>
      <c r="F49" s="749"/>
      <c r="G49" s="749"/>
      <c r="H49" s="749"/>
      <c r="I49" s="749"/>
      <c r="J49" s="749"/>
      <c r="K49" s="749"/>
      <c r="L49" s="749"/>
      <c r="M49" s="749"/>
      <c r="N49" s="749"/>
      <c r="O49" s="749"/>
      <c r="P49" s="749"/>
      <c r="Q49" s="749"/>
      <c r="R49" s="749"/>
      <c r="S49" s="749"/>
      <c r="T49" s="749"/>
      <c r="U49" s="749"/>
      <c r="V49" s="749"/>
      <c r="W49" s="749"/>
      <c r="X49" s="749"/>
      <c r="Y49" s="749"/>
      <c r="Z49" s="749"/>
      <c r="AA49" s="750"/>
      <c r="AQ49" s="803"/>
      <c r="AR49" s="802"/>
    </row>
    <row r="50" spans="1:44">
      <c r="A50" s="748"/>
      <c r="B50" s="749"/>
      <c r="C50" s="749"/>
      <c r="D50" s="749"/>
      <c r="E50" s="749"/>
      <c r="F50" s="749"/>
      <c r="G50" s="749"/>
      <c r="H50" s="749"/>
      <c r="I50" s="749"/>
      <c r="J50" s="749"/>
      <c r="K50" s="749"/>
      <c r="L50" s="749"/>
      <c r="M50" s="749"/>
      <c r="N50" s="749"/>
      <c r="O50" s="749"/>
      <c r="P50" s="749"/>
      <c r="Q50" s="749"/>
      <c r="R50" s="749"/>
      <c r="S50" s="749"/>
      <c r="T50" s="749"/>
      <c r="U50" s="749"/>
      <c r="V50" s="749"/>
      <c r="W50" s="749"/>
      <c r="X50" s="749"/>
      <c r="Y50" s="749"/>
      <c r="Z50" s="749"/>
      <c r="AA50" s="750"/>
      <c r="AQ50" s="802"/>
      <c r="AR50" s="802"/>
    </row>
    <row r="51" spans="1:44">
      <c r="A51" s="748"/>
      <c r="B51" s="749"/>
      <c r="C51" s="749"/>
      <c r="D51" s="749"/>
      <c r="E51" s="749"/>
      <c r="F51" s="749"/>
      <c r="G51" s="749"/>
      <c r="H51" s="749"/>
      <c r="I51" s="749"/>
      <c r="J51" s="749"/>
      <c r="K51" s="749"/>
      <c r="L51" s="749"/>
      <c r="M51" s="749"/>
      <c r="N51" s="749"/>
      <c r="O51" s="749"/>
      <c r="P51" s="749"/>
      <c r="Q51" s="749"/>
      <c r="R51" s="749"/>
      <c r="S51" s="749"/>
      <c r="T51" s="749"/>
      <c r="U51" s="749"/>
      <c r="V51" s="749"/>
      <c r="W51" s="749"/>
      <c r="X51" s="749"/>
      <c r="Y51" s="749"/>
      <c r="Z51" s="749"/>
      <c r="AA51" s="750"/>
      <c r="AQ51" s="803"/>
      <c r="AR51" s="802"/>
    </row>
    <row r="52" spans="1:44">
      <c r="A52" s="748"/>
      <c r="B52" s="749"/>
      <c r="C52" s="749"/>
      <c r="D52" s="749"/>
      <c r="E52" s="749"/>
      <c r="F52" s="749"/>
      <c r="G52" s="749"/>
      <c r="H52" s="749"/>
      <c r="I52" s="749"/>
      <c r="J52" s="749"/>
      <c r="K52" s="749"/>
      <c r="L52" s="749"/>
      <c r="M52" s="749"/>
      <c r="N52" s="749"/>
      <c r="O52" s="749"/>
      <c r="P52" s="749"/>
      <c r="Q52" s="749"/>
      <c r="R52" s="749"/>
      <c r="S52" s="749"/>
      <c r="T52" s="749"/>
      <c r="U52" s="749"/>
      <c r="V52" s="749"/>
      <c r="W52" s="749"/>
      <c r="X52" s="749"/>
      <c r="Y52" s="749"/>
      <c r="Z52" s="749"/>
      <c r="AA52" s="750"/>
      <c r="AQ52" s="802"/>
      <c r="AR52" s="802"/>
    </row>
    <row r="53" spans="1:44">
      <c r="A53" s="748"/>
      <c r="B53" s="749"/>
      <c r="C53" s="749"/>
      <c r="D53" s="749"/>
      <c r="E53" s="749"/>
      <c r="F53" s="749"/>
      <c r="G53" s="749"/>
      <c r="H53" s="749"/>
      <c r="I53" s="749"/>
      <c r="J53" s="749"/>
      <c r="K53" s="749"/>
      <c r="L53" s="749"/>
      <c r="M53" s="749"/>
      <c r="N53" s="749"/>
      <c r="O53" s="749"/>
      <c r="P53" s="749"/>
      <c r="Q53" s="749"/>
      <c r="R53" s="749"/>
      <c r="S53" s="749"/>
      <c r="T53" s="749"/>
      <c r="U53" s="749"/>
      <c r="V53" s="749"/>
      <c r="W53" s="749"/>
      <c r="X53" s="749"/>
      <c r="Y53" s="749"/>
      <c r="Z53" s="749"/>
      <c r="AA53" s="750"/>
      <c r="AQ53" s="803"/>
      <c r="AR53" s="802"/>
    </row>
    <row r="54" spans="1:44">
      <c r="A54" s="754"/>
      <c r="B54" s="755"/>
      <c r="C54" s="755"/>
      <c r="D54" s="755"/>
      <c r="E54" s="755"/>
      <c r="F54" s="755"/>
      <c r="G54" s="755"/>
      <c r="H54" s="755"/>
      <c r="I54" s="755"/>
      <c r="J54" s="755"/>
      <c r="K54" s="755"/>
      <c r="L54" s="755"/>
      <c r="M54" s="755"/>
      <c r="N54" s="755"/>
      <c r="O54" s="755"/>
      <c r="P54" s="755"/>
      <c r="Q54" s="755"/>
      <c r="R54" s="755"/>
      <c r="S54" s="755"/>
      <c r="T54" s="755"/>
      <c r="U54" s="755"/>
      <c r="V54" s="755"/>
      <c r="W54" s="755"/>
      <c r="X54" s="755"/>
      <c r="Y54" s="755"/>
      <c r="Z54" s="755"/>
      <c r="AA54" s="756"/>
      <c r="AQ54" s="802"/>
      <c r="AR54" s="802"/>
    </row>
  </sheetData>
  <mergeCells count="4">
    <mergeCell ref="A1:B1"/>
    <mergeCell ref="V1:AA1"/>
    <mergeCell ref="B5:M17"/>
    <mergeCell ref="AR15:BC28"/>
  </mergeCells>
  <phoneticPr fontId="10"/>
  <conditionalFormatting sqref="AD11:AD22">
    <cfRule type="top10" dxfId="3" priority="1" rank="1"/>
  </conditionalFormatting>
  <pageMargins left="0.74803149606299213" right="0.74803149606299213" top="0.98425196850393704" bottom="0.98425196850393704" header="0.51181102362204722" footer="0.51181102362204722"/>
  <pageSetup paperSize="9" scale="79" orientation="portrait" r:id="rId1"/>
  <headerFooter alignWithMargins="0"/>
  <colBreaks count="1" manualBreakCount="1">
    <brk id="27"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業種リスト!$A$2:$A$14</xm:f>
          </x14:formula1>
          <xm:sqref>AT6:AV6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C000"/>
  </sheetPr>
  <dimension ref="A1:BW54"/>
  <sheetViews>
    <sheetView showGridLines="0" view="pageBreakPreview" zoomScaleNormal="100" zoomScaleSheetLayoutView="100" workbookViewId="0">
      <selection activeCell="AO19" sqref="AO19"/>
    </sheetView>
  </sheetViews>
  <sheetFormatPr defaultColWidth="10.33203125" defaultRowHeight="12"/>
  <cols>
    <col min="1" max="27" width="3.5546875" style="722" customWidth="1"/>
    <col min="28" max="28" width="2" style="722" customWidth="1"/>
    <col min="29" max="29" width="15.5546875" style="284" customWidth="1"/>
    <col min="30" max="31" width="8" style="284" customWidth="1"/>
    <col min="32" max="33" width="8.33203125" style="284" customWidth="1"/>
    <col min="34" max="34" width="9.5546875" style="284" customWidth="1"/>
    <col min="35" max="35" width="14.88671875" style="284" customWidth="1"/>
    <col min="36" max="37" width="6.44140625" style="284" customWidth="1"/>
    <col min="38" max="38" width="7.6640625" style="284" customWidth="1"/>
    <col min="39" max="39" width="6.44140625" style="284" customWidth="1"/>
    <col min="40" max="40" width="7.6640625" style="284" customWidth="1"/>
    <col min="41" max="41" width="15.88671875" style="338" bestFit="1" customWidth="1"/>
    <col min="42" max="42" width="7.6640625" style="338" bestFit="1" customWidth="1"/>
    <col min="43" max="43" width="5.44140625" style="338" bestFit="1" customWidth="1"/>
    <col min="44" max="45" width="5.44140625" style="338" customWidth="1"/>
    <col min="46" max="46" width="3.44140625" style="338" customWidth="1"/>
    <col min="47" max="49" width="2.88671875" style="338" customWidth="1"/>
    <col min="50" max="50" width="3.33203125" style="338" customWidth="1"/>
    <col min="51" max="56" width="5.44140625" style="338" customWidth="1"/>
    <col min="57" max="57" width="13.6640625" style="338" customWidth="1"/>
    <col min="58" max="58" width="14.109375" style="338" bestFit="1" customWidth="1"/>
    <col min="59" max="60" width="5.44140625" style="338" customWidth="1"/>
    <col min="61" max="61" width="7.88671875" style="722" customWidth="1"/>
    <col min="62" max="62" width="15.5546875" style="284" customWidth="1"/>
    <col min="63" max="66" width="7.88671875" style="284" customWidth="1"/>
    <col min="67" max="67" width="9.5546875" style="284" customWidth="1"/>
    <col min="68" max="68" width="14.88671875" style="284" customWidth="1"/>
    <col min="69" max="73" width="6.44140625" style="284" customWidth="1"/>
    <col min="74" max="75" width="10.33203125" style="284" customWidth="1"/>
    <col min="76" max="16384" width="10.33203125" style="722"/>
  </cols>
  <sheetData>
    <row r="1" spans="1:73" ht="21" customHeight="1" thickBot="1">
      <c r="A1" s="1000">
        <v>56</v>
      </c>
      <c r="B1" s="1000"/>
      <c r="C1" s="498" t="s">
        <v>506</v>
      </c>
      <c r="D1" s="498"/>
      <c r="E1" s="498"/>
      <c r="F1" s="498"/>
      <c r="G1" s="498"/>
      <c r="H1" s="498"/>
      <c r="I1" s="498"/>
      <c r="J1" s="498"/>
      <c r="K1" s="498"/>
      <c r="L1" s="498"/>
      <c r="M1" s="498"/>
      <c r="N1" s="498"/>
      <c r="O1" s="498"/>
      <c r="P1" s="498"/>
      <c r="Q1" s="498"/>
      <c r="R1" s="498"/>
      <c r="S1" s="498"/>
      <c r="T1" s="498"/>
      <c r="U1" s="498"/>
      <c r="V1" s="1001" t="s">
        <v>874</v>
      </c>
      <c r="W1" s="1002"/>
      <c r="X1" s="1002"/>
      <c r="Y1" s="1002"/>
      <c r="Z1" s="1002"/>
      <c r="AA1" s="1002"/>
      <c r="AC1" s="284" t="s">
        <v>971</v>
      </c>
      <c r="BJ1" s="284" t="s">
        <v>507</v>
      </c>
    </row>
    <row r="3" spans="1:73">
      <c r="C3" s="768"/>
      <c r="D3" s="768"/>
      <c r="E3" s="768"/>
      <c r="F3" s="768"/>
      <c r="G3" s="768"/>
      <c r="H3" s="768"/>
      <c r="I3" s="768"/>
      <c r="J3" s="768"/>
      <c r="K3" s="768"/>
      <c r="L3" s="768"/>
      <c r="M3" s="768"/>
      <c r="O3" s="749"/>
      <c r="P3" s="749"/>
      <c r="Q3" s="749"/>
      <c r="R3" s="749"/>
      <c r="S3" s="749"/>
      <c r="T3" s="749"/>
      <c r="U3" s="749"/>
      <c r="V3" s="749"/>
      <c r="W3" s="749"/>
      <c r="X3" s="749"/>
      <c r="Y3" s="749"/>
      <c r="Z3" s="749"/>
      <c r="AA3" s="749"/>
      <c r="AC3" s="284" t="s">
        <v>508</v>
      </c>
      <c r="AI3" s="284" t="s">
        <v>511</v>
      </c>
      <c r="AP3" s="338" t="s">
        <v>670</v>
      </c>
      <c r="BJ3" s="284" t="s">
        <v>508</v>
      </c>
      <c r="BP3" s="284" t="s">
        <v>511</v>
      </c>
    </row>
    <row r="4" spans="1:73" ht="12.6" thickBot="1">
      <c r="B4" s="768"/>
      <c r="C4" s="768"/>
      <c r="D4" s="768"/>
      <c r="E4" s="768"/>
      <c r="F4" s="768"/>
      <c r="G4" s="768"/>
      <c r="H4" s="768"/>
      <c r="I4" s="768"/>
      <c r="J4" s="768"/>
      <c r="K4" s="768"/>
      <c r="L4" s="768"/>
      <c r="M4" s="768"/>
      <c r="O4" s="749"/>
      <c r="P4" s="749"/>
      <c r="Q4" s="749"/>
      <c r="R4" s="749"/>
      <c r="S4" s="749"/>
      <c r="T4" s="749"/>
      <c r="U4" s="749"/>
      <c r="V4" s="749"/>
      <c r="W4" s="749"/>
      <c r="X4" s="749"/>
      <c r="Y4" s="749"/>
      <c r="Z4" s="749"/>
      <c r="AA4" s="749"/>
      <c r="AP4" s="338" t="str">
        <f>CONCATENATE("公正採用選考人権啓発推進員の設置の有無について、全体で「あり」と回答した事業所は",TEXT(AD6,"0.0％"),"であった。")</f>
        <v>公正採用選考人権啓発推進員の設置の有無について、全体で「あり」と回答した事業所は4.2%であった。</v>
      </c>
    </row>
    <row r="5" spans="1:73" ht="12.75" customHeight="1" thickBot="1">
      <c r="B5" s="1024" t="s">
        <v>940</v>
      </c>
      <c r="C5" s="1025"/>
      <c r="D5" s="1025"/>
      <c r="E5" s="1025"/>
      <c r="F5" s="1025"/>
      <c r="G5" s="1025"/>
      <c r="H5" s="1025"/>
      <c r="I5" s="1025"/>
      <c r="J5" s="1025"/>
      <c r="K5" s="1025"/>
      <c r="L5" s="1025"/>
      <c r="M5" s="1025"/>
      <c r="O5" s="744"/>
      <c r="P5" s="745"/>
      <c r="Q5" s="745"/>
      <c r="R5" s="745"/>
      <c r="S5" s="745"/>
      <c r="T5" s="745"/>
      <c r="U5" s="745"/>
      <c r="V5" s="745"/>
      <c r="W5" s="745"/>
      <c r="X5" s="745"/>
      <c r="Y5" s="745"/>
      <c r="Z5" s="745"/>
      <c r="AA5" s="746"/>
      <c r="AC5" s="591"/>
      <c r="AD5" s="591" t="s">
        <v>123</v>
      </c>
      <c r="AE5" s="591" t="s">
        <v>124</v>
      </c>
      <c r="AF5" s="591" t="s">
        <v>56</v>
      </c>
      <c r="AG5" s="591" t="s">
        <v>750</v>
      </c>
      <c r="AI5" s="591"/>
      <c r="AJ5" s="591" t="s">
        <v>123</v>
      </c>
      <c r="AK5" s="591" t="s">
        <v>124</v>
      </c>
      <c r="AL5" s="591" t="s">
        <v>56</v>
      </c>
      <c r="AM5" s="591" t="s">
        <v>750</v>
      </c>
      <c r="AN5" s="591" t="s">
        <v>552</v>
      </c>
      <c r="AP5" s="338" t="s">
        <v>671</v>
      </c>
      <c r="AR5" s="799" t="s">
        <v>672</v>
      </c>
      <c r="AS5" s="799" t="s">
        <v>673</v>
      </c>
      <c r="AT5" s="799" t="s">
        <v>674</v>
      </c>
      <c r="BJ5" s="298"/>
      <c r="BK5" s="747" t="s">
        <v>123</v>
      </c>
      <c r="BL5" s="476" t="s">
        <v>124</v>
      </c>
      <c r="BM5" s="477" t="s">
        <v>57</v>
      </c>
      <c r="BN5" s="477" t="s">
        <v>750</v>
      </c>
      <c r="BP5" s="298"/>
      <c r="BQ5" s="747" t="s">
        <v>123</v>
      </c>
      <c r="BR5" s="476" t="s">
        <v>124</v>
      </c>
      <c r="BS5" s="479" t="s">
        <v>57</v>
      </c>
      <c r="BT5" s="479" t="s">
        <v>750</v>
      </c>
      <c r="BU5" s="397" t="s">
        <v>552</v>
      </c>
    </row>
    <row r="6" spans="1:73" ht="12.6" thickBot="1">
      <c r="B6" s="1025"/>
      <c r="C6" s="1025"/>
      <c r="D6" s="1025"/>
      <c r="E6" s="1025"/>
      <c r="F6" s="1025"/>
      <c r="G6" s="1025"/>
      <c r="H6" s="1025"/>
      <c r="I6" s="1025"/>
      <c r="J6" s="1025"/>
      <c r="K6" s="1025"/>
      <c r="L6" s="1025"/>
      <c r="M6" s="1025"/>
      <c r="O6" s="748"/>
      <c r="P6" s="749"/>
      <c r="Q6" s="749"/>
      <c r="R6" s="749"/>
      <c r="S6" s="749"/>
      <c r="T6" s="749"/>
      <c r="U6" s="749"/>
      <c r="V6" s="749"/>
      <c r="W6" s="749"/>
      <c r="X6" s="749"/>
      <c r="Y6" s="749"/>
      <c r="Z6" s="749"/>
      <c r="AA6" s="750"/>
      <c r="AC6" s="591" t="s">
        <v>556</v>
      </c>
      <c r="AD6" s="779">
        <f>BK6</f>
        <v>4.1852181656277826E-2</v>
      </c>
      <c r="AE6" s="698">
        <f>BL6</f>
        <v>0.23686553873552982</v>
      </c>
      <c r="AF6" s="698">
        <f>BM6</f>
        <v>0.65182546749777381</v>
      </c>
      <c r="AG6" s="698">
        <f>BN6</f>
        <v>6.9456812110418528E-2</v>
      </c>
      <c r="AI6" s="591" t="s">
        <v>556</v>
      </c>
      <c r="AJ6" s="791">
        <f>BQ6</f>
        <v>47</v>
      </c>
      <c r="AK6" s="721">
        <f>BR6</f>
        <v>266</v>
      </c>
      <c r="AL6" s="721">
        <f>BS6</f>
        <v>732</v>
      </c>
      <c r="AM6" s="721">
        <f>BT6</f>
        <v>78</v>
      </c>
      <c r="AN6" s="721">
        <f>BU6</f>
        <v>1123</v>
      </c>
      <c r="AP6" s="338" t="s">
        <v>760</v>
      </c>
      <c r="AR6" s="799" t="s">
        <v>695</v>
      </c>
      <c r="AS6" s="799" t="s">
        <v>677</v>
      </c>
      <c r="AT6" s="799" t="s">
        <v>686</v>
      </c>
      <c r="AU6" s="338" t="s">
        <v>759</v>
      </c>
      <c r="BJ6" s="319" t="s">
        <v>556</v>
      </c>
      <c r="BK6" s="132">
        <f>+BQ6/+$BU6</f>
        <v>4.1852181656277826E-2</v>
      </c>
      <c r="BL6" s="133">
        <f>+BR6/+$BU6</f>
        <v>0.23686553873552982</v>
      </c>
      <c r="BM6" s="135">
        <f>+BS6/+$BU6</f>
        <v>0.65182546749777381</v>
      </c>
      <c r="BN6" s="135">
        <f>+BT6/+$BU6</f>
        <v>6.9456812110418528E-2</v>
      </c>
      <c r="BP6" s="319" t="s">
        <v>556</v>
      </c>
      <c r="BQ6" s="751">
        <f>+BQ24</f>
        <v>47</v>
      </c>
      <c r="BR6" s="752">
        <f>+BR24</f>
        <v>266</v>
      </c>
      <c r="BS6" s="753">
        <f>+BS24</f>
        <v>732</v>
      </c>
      <c r="BT6" s="753">
        <f>+BT24</f>
        <v>78</v>
      </c>
      <c r="BU6" s="331">
        <f>+BU24</f>
        <v>1123</v>
      </c>
    </row>
    <row r="7" spans="1:73" ht="12.6" thickBot="1">
      <c r="B7" s="1025"/>
      <c r="C7" s="1025"/>
      <c r="D7" s="1025"/>
      <c r="E7" s="1025"/>
      <c r="F7" s="1025"/>
      <c r="G7" s="1025"/>
      <c r="H7" s="1025"/>
      <c r="I7" s="1025"/>
      <c r="J7" s="1025"/>
      <c r="K7" s="1025"/>
      <c r="L7" s="1025"/>
      <c r="M7" s="1025"/>
      <c r="O7" s="748"/>
      <c r="P7" s="749"/>
      <c r="Q7" s="749"/>
      <c r="R7" s="749"/>
      <c r="S7" s="749"/>
      <c r="T7" s="749"/>
      <c r="U7" s="749"/>
      <c r="V7" s="749"/>
      <c r="W7" s="749"/>
      <c r="X7" s="749"/>
      <c r="Y7" s="749"/>
      <c r="Z7" s="749"/>
      <c r="AA7" s="750"/>
      <c r="AC7" s="772" t="s">
        <v>441</v>
      </c>
      <c r="AD7" s="774">
        <f>AJ6/AJ7</f>
        <v>0.12020460358056266</v>
      </c>
      <c r="AI7" s="772" t="s">
        <v>440</v>
      </c>
      <c r="AJ7" s="773">
        <f>SUM(AJ6:AK6,AM6)</f>
        <v>391</v>
      </c>
      <c r="AP7" s="338" t="str">
        <f>CONCATENATE(AP6,AR6,AS6,AT6,AU6)</f>
        <v>業種別では、「教育・学習支援業」「情報通信業」「運輸業」が他の業種より、設置している割合が高い。</v>
      </c>
    </row>
    <row r="8" spans="1:73">
      <c r="B8" s="1025"/>
      <c r="C8" s="1025"/>
      <c r="D8" s="1025"/>
      <c r="E8" s="1025"/>
      <c r="F8" s="1025"/>
      <c r="G8" s="1025"/>
      <c r="H8" s="1025"/>
      <c r="I8" s="1025"/>
      <c r="J8" s="1025"/>
      <c r="K8" s="1025"/>
      <c r="L8" s="1025"/>
      <c r="M8" s="1025"/>
      <c r="O8" s="748"/>
      <c r="P8" s="749"/>
      <c r="Q8" s="749"/>
      <c r="R8" s="749"/>
      <c r="S8" s="749"/>
      <c r="T8" s="749"/>
      <c r="U8" s="749"/>
      <c r="V8" s="749"/>
      <c r="W8" s="749"/>
      <c r="X8" s="749"/>
      <c r="Y8" s="749"/>
      <c r="Z8" s="749"/>
      <c r="AA8" s="750"/>
      <c r="AC8" s="284" t="s">
        <v>509</v>
      </c>
      <c r="AI8" s="284" t="s">
        <v>512</v>
      </c>
      <c r="AP8" s="338" t="s">
        <v>678</v>
      </c>
      <c r="BJ8" s="284" t="s">
        <v>509</v>
      </c>
      <c r="BP8" s="284" t="s">
        <v>512</v>
      </c>
    </row>
    <row r="9" spans="1:73" ht="12.6" thickBot="1">
      <c r="B9" s="1025"/>
      <c r="C9" s="1025"/>
      <c r="D9" s="1025"/>
      <c r="E9" s="1025"/>
      <c r="F9" s="1025"/>
      <c r="G9" s="1025"/>
      <c r="H9" s="1025"/>
      <c r="I9" s="1025"/>
      <c r="J9" s="1025"/>
      <c r="K9" s="1025"/>
      <c r="L9" s="1025"/>
      <c r="M9" s="1025"/>
      <c r="O9" s="748"/>
      <c r="P9" s="749"/>
      <c r="Q9" s="749"/>
      <c r="R9" s="749"/>
      <c r="S9" s="749"/>
      <c r="T9" s="749"/>
      <c r="U9" s="749"/>
      <c r="V9" s="749"/>
      <c r="W9" s="749"/>
      <c r="X9" s="749"/>
      <c r="Y9" s="749"/>
      <c r="Z9" s="749"/>
      <c r="AA9" s="750"/>
      <c r="AP9" s="338" t="s">
        <v>985</v>
      </c>
    </row>
    <row r="10" spans="1:73" ht="12.6" thickBot="1">
      <c r="B10" s="1025"/>
      <c r="C10" s="1025"/>
      <c r="D10" s="1025"/>
      <c r="E10" s="1025"/>
      <c r="F10" s="1025"/>
      <c r="G10" s="1025"/>
      <c r="H10" s="1025"/>
      <c r="I10" s="1025"/>
      <c r="J10" s="1025"/>
      <c r="K10" s="1025"/>
      <c r="L10" s="1025"/>
      <c r="M10" s="1025"/>
      <c r="O10" s="748"/>
      <c r="P10" s="749"/>
      <c r="Q10" s="749"/>
      <c r="R10" s="749"/>
      <c r="S10" s="749"/>
      <c r="T10" s="749"/>
      <c r="U10" s="749"/>
      <c r="V10" s="749"/>
      <c r="W10" s="749"/>
      <c r="X10" s="749"/>
      <c r="Y10" s="749"/>
      <c r="Z10" s="749"/>
      <c r="AA10" s="750"/>
      <c r="AC10" s="584" t="s">
        <v>548</v>
      </c>
      <c r="AD10" s="591" t="s">
        <v>123</v>
      </c>
      <c r="AE10" s="591" t="s">
        <v>124</v>
      </c>
      <c r="AF10" s="591" t="s">
        <v>56</v>
      </c>
      <c r="AG10" s="591" t="s">
        <v>750</v>
      </c>
      <c r="AI10" s="584" t="s">
        <v>548</v>
      </c>
      <c r="AJ10" s="591" t="s">
        <v>123</v>
      </c>
      <c r="AK10" s="591" t="s">
        <v>124</v>
      </c>
      <c r="AL10" s="591" t="s">
        <v>56</v>
      </c>
      <c r="AM10" s="591" t="s">
        <v>750</v>
      </c>
      <c r="AN10" s="591" t="s">
        <v>552</v>
      </c>
      <c r="AP10" s="815"/>
      <c r="AQ10" s="816"/>
      <c r="AR10" s="817"/>
      <c r="AS10" s="817"/>
      <c r="AT10" s="817"/>
      <c r="AU10" s="815"/>
      <c r="AY10" s="818"/>
      <c r="BJ10" s="44" t="s">
        <v>548</v>
      </c>
      <c r="BK10" s="758" t="s">
        <v>123</v>
      </c>
      <c r="BL10" s="757" t="s">
        <v>124</v>
      </c>
      <c r="BM10" s="477" t="s">
        <v>57</v>
      </c>
      <c r="BN10" s="477" t="s">
        <v>750</v>
      </c>
      <c r="BP10" s="44" t="s">
        <v>548</v>
      </c>
      <c r="BQ10" s="478" t="s">
        <v>123</v>
      </c>
      <c r="BR10" s="476" t="s">
        <v>124</v>
      </c>
      <c r="BS10" s="479" t="s">
        <v>57</v>
      </c>
      <c r="BT10" s="479" t="s">
        <v>750</v>
      </c>
      <c r="BU10" s="397" t="s">
        <v>552</v>
      </c>
    </row>
    <row r="11" spans="1:73">
      <c r="B11" s="1025"/>
      <c r="C11" s="1025"/>
      <c r="D11" s="1025"/>
      <c r="E11" s="1025"/>
      <c r="F11" s="1025"/>
      <c r="G11" s="1025"/>
      <c r="H11" s="1025"/>
      <c r="I11" s="1025"/>
      <c r="J11" s="1025"/>
      <c r="K11" s="1025"/>
      <c r="L11" s="1025"/>
      <c r="M11" s="1025"/>
      <c r="O11" s="748"/>
      <c r="P11" s="749"/>
      <c r="Q11" s="749"/>
      <c r="R11" s="749"/>
      <c r="S11" s="749"/>
      <c r="T11" s="749"/>
      <c r="U11" s="749"/>
      <c r="V11" s="749"/>
      <c r="W11" s="749"/>
      <c r="X11" s="749"/>
      <c r="Y11" s="749"/>
      <c r="Z11" s="749"/>
      <c r="AA11" s="750"/>
      <c r="AC11" s="700" t="s">
        <v>546</v>
      </c>
      <c r="AD11" s="707">
        <f>BK23</f>
        <v>3.669724770642202E-2</v>
      </c>
      <c r="AE11" s="698">
        <f>BL23</f>
        <v>0.1834862385321101</v>
      </c>
      <c r="AF11" s="698">
        <f>BM23</f>
        <v>0.73394495412844041</v>
      </c>
      <c r="AG11" s="698">
        <f>BN23</f>
        <v>4.5871559633027525E-2</v>
      </c>
      <c r="AI11" s="700" t="s">
        <v>546</v>
      </c>
      <c r="AJ11" s="721">
        <f>BQ23</f>
        <v>8</v>
      </c>
      <c r="AK11" s="721">
        <f>BR23</f>
        <v>40</v>
      </c>
      <c r="AL11" s="721">
        <f>BS23</f>
        <v>160</v>
      </c>
      <c r="AM11" s="721">
        <f>BT23</f>
        <v>10</v>
      </c>
      <c r="AN11" s="721">
        <f>BU23</f>
        <v>218</v>
      </c>
      <c r="AP11" s="338" t="s">
        <v>701</v>
      </c>
      <c r="BJ11" s="46" t="s">
        <v>555</v>
      </c>
      <c r="BK11" s="92" t="e">
        <f t="shared" ref="BK11:BK23" si="0">+BQ11/+$BU11</f>
        <v>#DIV/0!</v>
      </c>
      <c r="BL11" s="48" t="e">
        <f t="shared" ref="BL11:BL23" si="1">+BR11/+$BU11</f>
        <v>#DIV/0!</v>
      </c>
      <c r="BM11" s="93" t="e">
        <f t="shared" ref="BM11:BN23" si="2">+BS11/+$BU11</f>
        <v>#DIV/0!</v>
      </c>
      <c r="BN11" s="93" t="e">
        <f t="shared" si="2"/>
        <v>#DIV/0!</v>
      </c>
      <c r="BP11" s="46" t="s">
        <v>555</v>
      </c>
      <c r="BQ11" s="300">
        <f>集計・資料②!DT6</f>
        <v>0</v>
      </c>
      <c r="BR11" s="301">
        <f>集計・資料②!DU6</f>
        <v>0</v>
      </c>
      <c r="BS11" s="301">
        <f>集計・資料②!DV6</f>
        <v>0</v>
      </c>
      <c r="BT11" s="301">
        <f>集計・資料②!DW6</f>
        <v>0</v>
      </c>
      <c r="BU11" s="327">
        <f>+SUM(BQ11:BT11)</f>
        <v>0</v>
      </c>
    </row>
    <row r="12" spans="1:73">
      <c r="B12" s="1025"/>
      <c r="C12" s="1025"/>
      <c r="D12" s="1025"/>
      <c r="E12" s="1025"/>
      <c r="F12" s="1025"/>
      <c r="G12" s="1025"/>
      <c r="H12" s="1025"/>
      <c r="I12" s="1025"/>
      <c r="J12" s="1025"/>
      <c r="K12" s="1025"/>
      <c r="L12" s="1025"/>
      <c r="M12" s="1025"/>
      <c r="O12" s="748"/>
      <c r="P12" s="749"/>
      <c r="Q12" s="749"/>
      <c r="R12" s="749"/>
      <c r="S12" s="749"/>
      <c r="T12" s="749"/>
      <c r="U12" s="749"/>
      <c r="V12" s="749"/>
      <c r="W12" s="749"/>
      <c r="X12" s="749"/>
      <c r="Y12" s="749"/>
      <c r="Z12" s="749"/>
      <c r="AA12" s="750"/>
      <c r="AC12" s="700" t="s">
        <v>545</v>
      </c>
      <c r="AD12" s="707">
        <f>BK22</f>
        <v>2.564102564102564E-2</v>
      </c>
      <c r="AE12" s="698">
        <f>BL22</f>
        <v>0.27564102564102566</v>
      </c>
      <c r="AF12" s="698">
        <f>BM22</f>
        <v>0.61538461538461542</v>
      </c>
      <c r="AG12" s="698">
        <f>BN22</f>
        <v>8.3333333333333329E-2</v>
      </c>
      <c r="AI12" s="700" t="s">
        <v>545</v>
      </c>
      <c r="AJ12" s="721">
        <f>BQ22</f>
        <v>4</v>
      </c>
      <c r="AK12" s="721">
        <f>BR22</f>
        <v>43</v>
      </c>
      <c r="AL12" s="721">
        <f>BS22</f>
        <v>96</v>
      </c>
      <c r="AM12" s="721">
        <f>BT22</f>
        <v>13</v>
      </c>
      <c r="AN12" s="721">
        <f>BU22</f>
        <v>156</v>
      </c>
      <c r="AP12" s="338" t="str">
        <f>CONCATENATE("※この問いは、常時使用する従業員の数が30人以上の事業所が対象。無回答を除く対象事業所",TEXT(AJ7,"0社"),"中",TEXT(AJ6,"0社"),"（",TEXT(AD7,"0.0%"),"）","が公正採用選考人権啓発推進員を設置している。")</f>
        <v>※この問いは、常時使用する従業員の数が30人以上の事業所が対象。無回答を除く対象事業所391社中47社（12.0%）が公正採用選考人権啓発推進員を設置している。</v>
      </c>
      <c r="BJ12" s="8" t="s">
        <v>542</v>
      </c>
      <c r="BK12" s="98">
        <f t="shared" si="0"/>
        <v>6.3829787234042548E-2</v>
      </c>
      <c r="BL12" s="74">
        <f t="shared" si="1"/>
        <v>0.29078014184397161</v>
      </c>
      <c r="BM12" s="75">
        <f t="shared" si="2"/>
        <v>0.58156028368794321</v>
      </c>
      <c r="BN12" s="75">
        <f t="shared" si="2"/>
        <v>6.3829787234042548E-2</v>
      </c>
      <c r="BP12" s="8" t="s">
        <v>542</v>
      </c>
      <c r="BQ12" s="302">
        <f>集計・資料②!DT8</f>
        <v>9</v>
      </c>
      <c r="BR12" s="285">
        <f>集計・資料②!DU8</f>
        <v>41</v>
      </c>
      <c r="BS12" s="285">
        <f>集計・資料②!DV8</f>
        <v>82</v>
      </c>
      <c r="BT12" s="285">
        <f>集計・資料②!DW8</f>
        <v>9</v>
      </c>
      <c r="BU12" s="312">
        <f t="shared" ref="BU12:BU24" si="3">+SUM(BQ12:BT12)</f>
        <v>141</v>
      </c>
    </row>
    <row r="13" spans="1:73">
      <c r="B13" s="1025"/>
      <c r="C13" s="1025"/>
      <c r="D13" s="1025"/>
      <c r="E13" s="1025"/>
      <c r="F13" s="1025"/>
      <c r="G13" s="1025"/>
      <c r="H13" s="1025"/>
      <c r="I13" s="1025"/>
      <c r="J13" s="1025"/>
      <c r="K13" s="1025"/>
      <c r="L13" s="1025"/>
      <c r="M13" s="1025"/>
      <c r="O13" s="748"/>
      <c r="P13" s="749"/>
      <c r="Q13" s="749"/>
      <c r="R13" s="749"/>
      <c r="S13" s="749"/>
      <c r="T13" s="749"/>
      <c r="U13" s="749"/>
      <c r="V13" s="749"/>
      <c r="W13" s="749"/>
      <c r="X13" s="749"/>
      <c r="Y13" s="749"/>
      <c r="Z13" s="749"/>
      <c r="AA13" s="750"/>
      <c r="AC13" s="700" t="s">
        <v>535</v>
      </c>
      <c r="AD13" s="779">
        <f>BK21</f>
        <v>9.0909090909090912E-2</v>
      </c>
      <c r="AE13" s="698">
        <f>BL21</f>
        <v>0.18181818181818182</v>
      </c>
      <c r="AF13" s="698">
        <f>BM21</f>
        <v>0.72727272727272729</v>
      </c>
      <c r="AG13" s="698">
        <f>BN21</f>
        <v>0</v>
      </c>
      <c r="AI13" s="700" t="s">
        <v>535</v>
      </c>
      <c r="AJ13" s="721">
        <f>BQ21</f>
        <v>1</v>
      </c>
      <c r="AK13" s="721">
        <f>BR21</f>
        <v>2</v>
      </c>
      <c r="AL13" s="721">
        <f>BS21</f>
        <v>8</v>
      </c>
      <c r="AM13" s="721">
        <f>BT21</f>
        <v>0</v>
      </c>
      <c r="AN13" s="721">
        <f>BU21</f>
        <v>11</v>
      </c>
      <c r="AQ13" s="801"/>
      <c r="AR13" s="801"/>
      <c r="AS13" s="801"/>
      <c r="AT13" s="801"/>
      <c r="AU13" s="801"/>
      <c r="AV13" s="801"/>
      <c r="AW13" s="801"/>
      <c r="AX13" s="801"/>
      <c r="AY13" s="801"/>
      <c r="AZ13" s="801"/>
      <c r="BA13" s="801"/>
      <c r="BB13" s="801"/>
      <c r="BC13" s="801"/>
      <c r="BD13" s="801"/>
      <c r="BJ13" s="8" t="s">
        <v>543</v>
      </c>
      <c r="BK13" s="98">
        <f t="shared" si="0"/>
        <v>3.6496350364963501E-2</v>
      </c>
      <c r="BL13" s="74">
        <f t="shared" si="1"/>
        <v>0.25547445255474455</v>
      </c>
      <c r="BM13" s="75">
        <f t="shared" si="2"/>
        <v>0.63503649635036497</v>
      </c>
      <c r="BN13" s="75">
        <f t="shared" si="2"/>
        <v>7.2992700729927001E-2</v>
      </c>
      <c r="BP13" s="8" t="s">
        <v>543</v>
      </c>
      <c r="BQ13" s="302">
        <f>集計・資料②!DT10</f>
        <v>5</v>
      </c>
      <c r="BR13" s="285">
        <f>集計・資料②!DU10</f>
        <v>35</v>
      </c>
      <c r="BS13" s="285">
        <f>集計・資料②!DV10</f>
        <v>87</v>
      </c>
      <c r="BT13" s="285">
        <f>集計・資料②!DW10</f>
        <v>10</v>
      </c>
      <c r="BU13" s="312">
        <f t="shared" si="3"/>
        <v>137</v>
      </c>
    </row>
    <row r="14" spans="1:73" ht="12" customHeight="1">
      <c r="B14" s="1025"/>
      <c r="C14" s="1025"/>
      <c r="D14" s="1025"/>
      <c r="E14" s="1025"/>
      <c r="F14" s="1025"/>
      <c r="G14" s="1025"/>
      <c r="H14" s="1025"/>
      <c r="I14" s="1025"/>
      <c r="J14" s="1025"/>
      <c r="K14" s="1025"/>
      <c r="L14" s="1025"/>
      <c r="M14" s="1025"/>
      <c r="O14" s="748"/>
      <c r="P14" s="749"/>
      <c r="Q14" s="749"/>
      <c r="R14" s="749"/>
      <c r="S14" s="749"/>
      <c r="T14" s="749"/>
      <c r="U14" s="749"/>
      <c r="V14" s="749"/>
      <c r="W14" s="749"/>
      <c r="X14" s="749"/>
      <c r="Y14" s="749"/>
      <c r="Z14" s="749"/>
      <c r="AA14" s="750"/>
      <c r="AC14" s="700" t="s">
        <v>536</v>
      </c>
      <c r="AD14" s="779">
        <f>BK20</f>
        <v>8.6956521739130432E-2</v>
      </c>
      <c r="AE14" s="698">
        <f>BL20</f>
        <v>0.30434782608695654</v>
      </c>
      <c r="AF14" s="698">
        <f>BM20</f>
        <v>0.60869565217391308</v>
      </c>
      <c r="AG14" s="698">
        <f>BN20</f>
        <v>0</v>
      </c>
      <c r="AI14" s="700" t="s">
        <v>536</v>
      </c>
      <c r="AJ14" s="721">
        <f>BQ20</f>
        <v>2</v>
      </c>
      <c r="AK14" s="721">
        <f>BR20</f>
        <v>7</v>
      </c>
      <c r="AL14" s="721">
        <f>BS20</f>
        <v>14</v>
      </c>
      <c r="AM14" s="721">
        <f>BT20</f>
        <v>0</v>
      </c>
      <c r="AN14" s="721">
        <f>BU20</f>
        <v>23</v>
      </c>
      <c r="AP14" s="800" t="s">
        <v>679</v>
      </c>
      <c r="AQ14" s="816"/>
      <c r="AR14" s="816"/>
      <c r="AS14" s="816"/>
      <c r="AT14" s="816"/>
      <c r="AU14" s="816"/>
      <c r="AV14" s="816"/>
      <c r="AW14" s="816"/>
      <c r="AX14" s="816"/>
      <c r="AY14" s="816"/>
      <c r="AZ14" s="816"/>
      <c r="BA14" s="816"/>
      <c r="BB14" s="816"/>
      <c r="BC14" s="816"/>
      <c r="BD14" s="816"/>
      <c r="BJ14" s="8" t="s">
        <v>541</v>
      </c>
      <c r="BK14" s="98">
        <f t="shared" si="0"/>
        <v>0.1111111111111111</v>
      </c>
      <c r="BL14" s="74">
        <f t="shared" si="1"/>
        <v>0.22222222222222221</v>
      </c>
      <c r="BM14" s="75">
        <f t="shared" si="2"/>
        <v>0.62962962962962965</v>
      </c>
      <c r="BN14" s="75">
        <f t="shared" si="2"/>
        <v>3.7037037037037035E-2</v>
      </c>
      <c r="BP14" s="8" t="s">
        <v>541</v>
      </c>
      <c r="BQ14" s="302">
        <f>集計・資料②!DT12</f>
        <v>3</v>
      </c>
      <c r="BR14" s="285">
        <f>集計・資料②!DU12</f>
        <v>6</v>
      </c>
      <c r="BS14" s="285">
        <f>集計・資料②!DV12</f>
        <v>17</v>
      </c>
      <c r="BT14" s="285">
        <f>集計・資料②!DW12</f>
        <v>1</v>
      </c>
      <c r="BU14" s="312">
        <f t="shared" si="3"/>
        <v>27</v>
      </c>
    </row>
    <row r="15" spans="1:73">
      <c r="B15" s="1025"/>
      <c r="C15" s="1025"/>
      <c r="D15" s="1025"/>
      <c r="E15" s="1025"/>
      <c r="F15" s="1025"/>
      <c r="G15" s="1025"/>
      <c r="H15" s="1025"/>
      <c r="I15" s="1025"/>
      <c r="J15" s="1025"/>
      <c r="K15" s="1025"/>
      <c r="L15" s="1025"/>
      <c r="M15" s="1025"/>
      <c r="O15" s="748"/>
      <c r="P15" s="749"/>
      <c r="Q15" s="749"/>
      <c r="R15" s="749"/>
      <c r="S15" s="749"/>
      <c r="T15" s="749"/>
      <c r="U15" s="749"/>
      <c r="V15" s="749"/>
      <c r="W15" s="749"/>
      <c r="X15" s="749"/>
      <c r="Y15" s="749"/>
      <c r="Z15" s="749"/>
      <c r="AA15" s="750"/>
      <c r="AC15" s="700" t="s">
        <v>537</v>
      </c>
      <c r="AD15" s="707">
        <f>BK19</f>
        <v>2.23463687150838E-2</v>
      </c>
      <c r="AE15" s="698">
        <f>BL19</f>
        <v>0.24581005586592178</v>
      </c>
      <c r="AF15" s="698">
        <f>BM19</f>
        <v>0.65921787709497204</v>
      </c>
      <c r="AG15" s="698">
        <f>BN19</f>
        <v>7.2625698324022353E-2</v>
      </c>
      <c r="AI15" s="700" t="s">
        <v>537</v>
      </c>
      <c r="AJ15" s="721">
        <f>BQ19</f>
        <v>4</v>
      </c>
      <c r="AK15" s="721">
        <f>BR19</f>
        <v>44</v>
      </c>
      <c r="AL15" s="721">
        <f>BS19</f>
        <v>118</v>
      </c>
      <c r="AM15" s="721">
        <f>BT19</f>
        <v>13</v>
      </c>
      <c r="AN15" s="721">
        <f>BU19</f>
        <v>179</v>
      </c>
      <c r="AP15" s="1023" t="str">
        <f>CONCATENATE("　",AP4,CHAR(10),"　",AP7,CHAR(10),"　",AP9,CHAR(10),AP12)</f>
        <v>　公正採用選考人権啓発推進員の設置の有無について、全体で「あり」と回答した事業所は4.2%であった。
　業種別では、「教育・学習支援業」「情報通信業」「運輸業」が他の業種より、設置している割合が高い。
　規模別では、「30人以上」の事業所が、他の規模の事業所に比べ、設置している割合が高い。
※この問いは、常時使用する従業員の数が30人以上の事業所が対象。無回答を除く対象事業所391社中47社（12.0%）が公正採用選考人権啓発推進員を設置している。</v>
      </c>
      <c r="AQ15" s="1023"/>
      <c r="AR15" s="1023"/>
      <c r="AS15" s="1023"/>
      <c r="AT15" s="1023"/>
      <c r="AU15" s="1023"/>
      <c r="AV15" s="1023"/>
      <c r="AW15" s="1023"/>
      <c r="AX15" s="1023"/>
      <c r="AY15" s="1023"/>
      <c r="AZ15" s="1023"/>
      <c r="BA15" s="1023"/>
      <c r="BB15" s="816"/>
      <c r="BC15" s="816"/>
      <c r="BD15" s="816"/>
      <c r="BJ15" s="8" t="s">
        <v>540</v>
      </c>
      <c r="BK15" s="98">
        <f t="shared" si="0"/>
        <v>5.8064516129032261E-2</v>
      </c>
      <c r="BL15" s="74">
        <f t="shared" si="1"/>
        <v>0.2129032258064516</v>
      </c>
      <c r="BM15" s="75">
        <f t="shared" si="2"/>
        <v>0.61290322580645162</v>
      </c>
      <c r="BN15" s="75">
        <f t="shared" si="2"/>
        <v>0.11612903225806452</v>
      </c>
      <c r="BP15" s="8" t="s">
        <v>540</v>
      </c>
      <c r="BQ15" s="302">
        <f>集計・資料②!DT14</f>
        <v>9</v>
      </c>
      <c r="BR15" s="285">
        <f>集計・資料②!DU14</f>
        <v>33</v>
      </c>
      <c r="BS15" s="285">
        <f>集計・資料②!DV14</f>
        <v>95</v>
      </c>
      <c r="BT15" s="285">
        <f>集計・資料②!DW14</f>
        <v>18</v>
      </c>
      <c r="BU15" s="312">
        <f t="shared" si="3"/>
        <v>155</v>
      </c>
    </row>
    <row r="16" spans="1:73" ht="12" customHeight="1">
      <c r="A16" s="749"/>
      <c r="B16" s="1025"/>
      <c r="C16" s="1025"/>
      <c r="D16" s="1025"/>
      <c r="E16" s="1025"/>
      <c r="F16" s="1025"/>
      <c r="G16" s="1025"/>
      <c r="H16" s="1025"/>
      <c r="I16" s="1025"/>
      <c r="J16" s="1025"/>
      <c r="K16" s="1025"/>
      <c r="L16" s="1025"/>
      <c r="M16" s="1025"/>
      <c r="N16" s="749"/>
      <c r="O16" s="754"/>
      <c r="P16" s="755"/>
      <c r="Q16" s="755"/>
      <c r="R16" s="755"/>
      <c r="S16" s="755"/>
      <c r="T16" s="755"/>
      <c r="U16" s="755"/>
      <c r="V16" s="755"/>
      <c r="W16" s="755"/>
      <c r="X16" s="755"/>
      <c r="Y16" s="755"/>
      <c r="Z16" s="755"/>
      <c r="AA16" s="756"/>
      <c r="AC16" s="700" t="s">
        <v>538</v>
      </c>
      <c r="AD16" s="707">
        <f>BK18</f>
        <v>0.05</v>
      </c>
      <c r="AE16" s="698">
        <f>BL18</f>
        <v>0.3</v>
      </c>
      <c r="AF16" s="698">
        <f>BM18</f>
        <v>0.65</v>
      </c>
      <c r="AG16" s="698">
        <f>BN18</f>
        <v>0</v>
      </c>
      <c r="AI16" s="700" t="s">
        <v>538</v>
      </c>
      <c r="AJ16" s="721">
        <f>BQ18</f>
        <v>1</v>
      </c>
      <c r="AK16" s="721">
        <f>BR18</f>
        <v>6</v>
      </c>
      <c r="AL16" s="721">
        <f>BS18</f>
        <v>13</v>
      </c>
      <c r="AM16" s="721">
        <f>BT18</f>
        <v>0</v>
      </c>
      <c r="AN16" s="721">
        <f>BU18</f>
        <v>20</v>
      </c>
      <c r="AP16" s="1023"/>
      <c r="AQ16" s="1023"/>
      <c r="AR16" s="1023"/>
      <c r="AS16" s="1023"/>
      <c r="AT16" s="1023"/>
      <c r="AU16" s="1023"/>
      <c r="AV16" s="1023"/>
      <c r="AW16" s="1023"/>
      <c r="AX16" s="1023"/>
      <c r="AY16" s="1023"/>
      <c r="AZ16" s="1023"/>
      <c r="BA16" s="1023"/>
      <c r="BB16" s="816"/>
      <c r="BC16" s="816"/>
      <c r="BD16" s="816"/>
      <c r="BJ16" s="8" t="s">
        <v>539</v>
      </c>
      <c r="BK16" s="98">
        <f t="shared" si="0"/>
        <v>2.4390243902439025E-2</v>
      </c>
      <c r="BL16" s="74">
        <f t="shared" si="1"/>
        <v>0.17073170731707318</v>
      </c>
      <c r="BM16" s="75">
        <f t="shared" si="2"/>
        <v>0.73170731707317072</v>
      </c>
      <c r="BN16" s="75">
        <f t="shared" si="2"/>
        <v>7.3170731707317069E-2</v>
      </c>
      <c r="BP16" s="8" t="s">
        <v>539</v>
      </c>
      <c r="BQ16" s="302">
        <f>集計・資料②!DT16</f>
        <v>1</v>
      </c>
      <c r="BR16" s="285">
        <f>集計・資料②!DU16</f>
        <v>7</v>
      </c>
      <c r="BS16" s="285">
        <f>集計・資料②!DV16</f>
        <v>30</v>
      </c>
      <c r="BT16" s="285">
        <f>集計・資料②!DW16</f>
        <v>3</v>
      </c>
      <c r="BU16" s="312">
        <f t="shared" si="3"/>
        <v>41</v>
      </c>
    </row>
    <row r="17" spans="1:73" ht="12.75" customHeight="1">
      <c r="A17" s="749"/>
      <c r="B17" s="769"/>
      <c r="C17" s="769"/>
      <c r="D17" s="769"/>
      <c r="E17" s="769"/>
      <c r="F17" s="769"/>
      <c r="G17" s="769"/>
      <c r="H17" s="769"/>
      <c r="I17" s="769"/>
      <c r="J17" s="769"/>
      <c r="K17" s="769"/>
      <c r="L17" s="769"/>
      <c r="M17" s="769"/>
      <c r="N17" s="749"/>
      <c r="O17" s="749"/>
      <c r="P17" s="749"/>
      <c r="Q17" s="749"/>
      <c r="R17" s="749"/>
      <c r="S17" s="749"/>
      <c r="T17" s="749"/>
      <c r="U17" s="749"/>
      <c r="V17" s="749"/>
      <c r="W17" s="749"/>
      <c r="X17" s="749"/>
      <c r="Y17" s="749"/>
      <c r="Z17" s="749"/>
      <c r="AA17" s="749"/>
      <c r="AC17" s="700" t="s">
        <v>544</v>
      </c>
      <c r="AD17" s="707">
        <f>BK17</f>
        <v>0</v>
      </c>
      <c r="AE17" s="698">
        <f>BL17</f>
        <v>0.13333333333333333</v>
      </c>
      <c r="AF17" s="698">
        <f>BM17</f>
        <v>0.8</v>
      </c>
      <c r="AG17" s="698">
        <f>BN17</f>
        <v>6.6666666666666666E-2</v>
      </c>
      <c r="AI17" s="700" t="s">
        <v>544</v>
      </c>
      <c r="AJ17" s="721">
        <f>BQ17</f>
        <v>0</v>
      </c>
      <c r="AK17" s="721">
        <f>BR17</f>
        <v>2</v>
      </c>
      <c r="AL17" s="721">
        <f>BS17</f>
        <v>12</v>
      </c>
      <c r="AM17" s="721">
        <f>BT17</f>
        <v>1</v>
      </c>
      <c r="AN17" s="721">
        <f>BU17</f>
        <v>15</v>
      </c>
      <c r="AP17" s="1023"/>
      <c r="AQ17" s="1023"/>
      <c r="AR17" s="1023"/>
      <c r="AS17" s="1023"/>
      <c r="AT17" s="1023"/>
      <c r="AU17" s="1023"/>
      <c r="AV17" s="1023"/>
      <c r="AW17" s="1023"/>
      <c r="AX17" s="1023"/>
      <c r="AY17" s="1023"/>
      <c r="AZ17" s="1023"/>
      <c r="BA17" s="1023"/>
      <c r="BB17" s="816"/>
      <c r="BC17" s="816"/>
      <c r="BD17" s="816"/>
      <c r="BJ17" s="8" t="s">
        <v>544</v>
      </c>
      <c r="BK17" s="98">
        <f t="shared" si="0"/>
        <v>0</v>
      </c>
      <c r="BL17" s="74">
        <f t="shared" si="1"/>
        <v>0.13333333333333333</v>
      </c>
      <c r="BM17" s="75">
        <f t="shared" si="2"/>
        <v>0.8</v>
      </c>
      <c r="BN17" s="75">
        <f t="shared" si="2"/>
        <v>6.6666666666666666E-2</v>
      </c>
      <c r="BP17" s="8" t="s">
        <v>544</v>
      </c>
      <c r="BQ17" s="302">
        <f>集計・資料②!DT18</f>
        <v>0</v>
      </c>
      <c r="BR17" s="285">
        <f>集計・資料②!DU18</f>
        <v>2</v>
      </c>
      <c r="BS17" s="285">
        <f>集計・資料②!DV18</f>
        <v>12</v>
      </c>
      <c r="BT17" s="285">
        <f>集計・資料②!DW18</f>
        <v>1</v>
      </c>
      <c r="BU17" s="312">
        <f t="shared" si="3"/>
        <v>15</v>
      </c>
    </row>
    <row r="18" spans="1:73">
      <c r="A18" s="744"/>
      <c r="B18" s="745"/>
      <c r="C18" s="745"/>
      <c r="D18" s="745"/>
      <c r="E18" s="745"/>
      <c r="F18" s="745"/>
      <c r="G18" s="745"/>
      <c r="H18" s="745"/>
      <c r="I18" s="745"/>
      <c r="J18" s="745"/>
      <c r="K18" s="745"/>
      <c r="L18" s="745"/>
      <c r="M18" s="745"/>
      <c r="N18" s="745"/>
      <c r="O18" s="745"/>
      <c r="P18" s="745"/>
      <c r="Q18" s="745"/>
      <c r="R18" s="745"/>
      <c r="S18" s="745"/>
      <c r="T18" s="745"/>
      <c r="U18" s="745"/>
      <c r="V18" s="745"/>
      <c r="W18" s="745"/>
      <c r="X18" s="745"/>
      <c r="Y18" s="745"/>
      <c r="Z18" s="745"/>
      <c r="AA18" s="746"/>
      <c r="AC18" s="700" t="s">
        <v>539</v>
      </c>
      <c r="AD18" s="707">
        <f>BK16</f>
        <v>2.4390243902439025E-2</v>
      </c>
      <c r="AE18" s="698">
        <f>BL16</f>
        <v>0.17073170731707318</v>
      </c>
      <c r="AF18" s="698">
        <f>BM16</f>
        <v>0.73170731707317072</v>
      </c>
      <c r="AG18" s="698">
        <f>BN16</f>
        <v>7.3170731707317069E-2</v>
      </c>
      <c r="AI18" s="700" t="s">
        <v>539</v>
      </c>
      <c r="AJ18" s="721">
        <f>BQ16</f>
        <v>1</v>
      </c>
      <c r="AK18" s="721">
        <f>BR16</f>
        <v>7</v>
      </c>
      <c r="AL18" s="721">
        <f>BS16</f>
        <v>30</v>
      </c>
      <c r="AM18" s="721">
        <f>BT16</f>
        <v>3</v>
      </c>
      <c r="AN18" s="721">
        <f>BU16</f>
        <v>41</v>
      </c>
      <c r="AP18" s="1023"/>
      <c r="AQ18" s="1023"/>
      <c r="AR18" s="1023"/>
      <c r="AS18" s="1023"/>
      <c r="AT18" s="1023"/>
      <c r="AU18" s="1023"/>
      <c r="AV18" s="1023"/>
      <c r="AW18" s="1023"/>
      <c r="AX18" s="1023"/>
      <c r="AY18" s="1023"/>
      <c r="AZ18" s="1023"/>
      <c r="BA18" s="1023"/>
      <c r="BB18" s="816"/>
      <c r="BC18" s="816"/>
      <c r="BD18" s="816"/>
      <c r="BJ18" s="8" t="s">
        <v>538</v>
      </c>
      <c r="BK18" s="98">
        <f t="shared" si="0"/>
        <v>0.05</v>
      </c>
      <c r="BL18" s="74">
        <f t="shared" si="1"/>
        <v>0.3</v>
      </c>
      <c r="BM18" s="75">
        <f t="shared" si="2"/>
        <v>0.65</v>
      </c>
      <c r="BN18" s="75">
        <f t="shared" si="2"/>
        <v>0</v>
      </c>
      <c r="BP18" s="8" t="s">
        <v>538</v>
      </c>
      <c r="BQ18" s="302">
        <f>集計・資料②!DT20</f>
        <v>1</v>
      </c>
      <c r="BR18" s="285">
        <f>集計・資料②!DU20</f>
        <v>6</v>
      </c>
      <c r="BS18" s="285">
        <f>集計・資料②!DV20</f>
        <v>13</v>
      </c>
      <c r="BT18" s="285">
        <f>集計・資料②!DW20</f>
        <v>0</v>
      </c>
      <c r="BU18" s="312">
        <f t="shared" si="3"/>
        <v>20</v>
      </c>
    </row>
    <row r="19" spans="1:73">
      <c r="A19" s="748"/>
      <c r="B19" s="749"/>
      <c r="C19" s="749"/>
      <c r="D19" s="749"/>
      <c r="E19" s="749"/>
      <c r="F19" s="749"/>
      <c r="G19" s="749"/>
      <c r="H19" s="749"/>
      <c r="I19" s="749"/>
      <c r="J19" s="749"/>
      <c r="K19" s="749"/>
      <c r="L19" s="749"/>
      <c r="M19" s="749"/>
      <c r="N19" s="749"/>
      <c r="O19" s="749"/>
      <c r="P19" s="749"/>
      <c r="Q19" s="749"/>
      <c r="R19" s="749"/>
      <c r="S19" s="749"/>
      <c r="T19" s="749"/>
      <c r="U19" s="749"/>
      <c r="V19" s="749"/>
      <c r="W19" s="749"/>
      <c r="X19" s="749"/>
      <c r="Y19" s="749"/>
      <c r="Z19" s="749"/>
      <c r="AA19" s="750"/>
      <c r="AC19" s="700" t="s">
        <v>540</v>
      </c>
      <c r="AD19" s="707">
        <f>BK15</f>
        <v>5.8064516129032261E-2</v>
      </c>
      <c r="AE19" s="698">
        <f>BL15</f>
        <v>0.2129032258064516</v>
      </c>
      <c r="AF19" s="698">
        <f>BM15</f>
        <v>0.61290322580645162</v>
      </c>
      <c r="AG19" s="698">
        <f>BN15</f>
        <v>0.11612903225806452</v>
      </c>
      <c r="AI19" s="700" t="s">
        <v>540</v>
      </c>
      <c r="AJ19" s="721">
        <f>BQ15</f>
        <v>9</v>
      </c>
      <c r="AK19" s="721">
        <f>BR15</f>
        <v>33</v>
      </c>
      <c r="AL19" s="721">
        <f>BS15</f>
        <v>95</v>
      </c>
      <c r="AM19" s="721">
        <f>BT15</f>
        <v>18</v>
      </c>
      <c r="AN19" s="721">
        <f>BU15</f>
        <v>155</v>
      </c>
      <c r="AP19" s="1023"/>
      <c r="AQ19" s="1023"/>
      <c r="AR19" s="1023"/>
      <c r="AS19" s="1023"/>
      <c r="AT19" s="1023"/>
      <c r="AU19" s="1023"/>
      <c r="AV19" s="1023"/>
      <c r="AW19" s="1023"/>
      <c r="AX19" s="1023"/>
      <c r="AY19" s="1023"/>
      <c r="AZ19" s="1023"/>
      <c r="BA19" s="1023"/>
      <c r="BB19" s="816"/>
      <c r="BC19" s="816"/>
      <c r="BD19" s="816"/>
      <c r="BJ19" s="8" t="s">
        <v>537</v>
      </c>
      <c r="BK19" s="98">
        <f t="shared" si="0"/>
        <v>2.23463687150838E-2</v>
      </c>
      <c r="BL19" s="74">
        <f t="shared" si="1"/>
        <v>0.24581005586592178</v>
      </c>
      <c r="BM19" s="75">
        <f t="shared" si="2"/>
        <v>0.65921787709497204</v>
      </c>
      <c r="BN19" s="75">
        <f t="shared" si="2"/>
        <v>7.2625698324022353E-2</v>
      </c>
      <c r="BP19" s="8" t="s">
        <v>537</v>
      </c>
      <c r="BQ19" s="302">
        <f>集計・資料②!DT22</f>
        <v>4</v>
      </c>
      <c r="BR19" s="285">
        <f>集計・資料②!DU22</f>
        <v>44</v>
      </c>
      <c r="BS19" s="285">
        <f>集計・資料②!DV22</f>
        <v>118</v>
      </c>
      <c r="BT19" s="285">
        <f>集計・資料②!DW22</f>
        <v>13</v>
      </c>
      <c r="BU19" s="312">
        <f t="shared" si="3"/>
        <v>179</v>
      </c>
    </row>
    <row r="20" spans="1:73">
      <c r="A20" s="748"/>
      <c r="B20" s="749"/>
      <c r="C20" s="749"/>
      <c r="D20" s="749"/>
      <c r="E20" s="749"/>
      <c r="F20" s="749"/>
      <c r="G20" s="749"/>
      <c r="H20" s="749"/>
      <c r="I20" s="749"/>
      <c r="J20" s="749"/>
      <c r="K20" s="749"/>
      <c r="L20" s="749"/>
      <c r="M20" s="749"/>
      <c r="N20" s="749"/>
      <c r="O20" s="749"/>
      <c r="P20" s="749"/>
      <c r="Q20" s="749"/>
      <c r="R20" s="749"/>
      <c r="S20" s="749"/>
      <c r="T20" s="749"/>
      <c r="U20" s="749"/>
      <c r="V20" s="749"/>
      <c r="W20" s="749"/>
      <c r="X20" s="749"/>
      <c r="Y20" s="749"/>
      <c r="Z20" s="749"/>
      <c r="AA20" s="750"/>
      <c r="AC20" s="700" t="s">
        <v>541</v>
      </c>
      <c r="AD20" s="707">
        <f>BK14</f>
        <v>0.1111111111111111</v>
      </c>
      <c r="AE20" s="698">
        <f>BL14</f>
        <v>0.22222222222222221</v>
      </c>
      <c r="AF20" s="698">
        <f>BM14</f>
        <v>0.62962962962962965</v>
      </c>
      <c r="AG20" s="698">
        <f>BN14</f>
        <v>3.7037037037037035E-2</v>
      </c>
      <c r="AH20" s="722"/>
      <c r="AI20" s="700" t="s">
        <v>541</v>
      </c>
      <c r="AJ20" s="721">
        <f>BQ14</f>
        <v>3</v>
      </c>
      <c r="AK20" s="721">
        <f>BR14</f>
        <v>6</v>
      </c>
      <c r="AL20" s="721">
        <f>BS14</f>
        <v>17</v>
      </c>
      <c r="AM20" s="721">
        <f>BT14</f>
        <v>1</v>
      </c>
      <c r="AN20" s="721">
        <f>BU14</f>
        <v>27</v>
      </c>
      <c r="AP20" s="1023"/>
      <c r="AQ20" s="1023"/>
      <c r="AR20" s="1023"/>
      <c r="AS20" s="1023"/>
      <c r="AT20" s="1023"/>
      <c r="AU20" s="1023"/>
      <c r="AV20" s="1023"/>
      <c r="AW20" s="1023"/>
      <c r="AX20" s="1023"/>
      <c r="AY20" s="1023"/>
      <c r="AZ20" s="1023"/>
      <c r="BA20" s="1023"/>
      <c r="BB20" s="816"/>
      <c r="BC20" s="816"/>
      <c r="BD20" s="816"/>
      <c r="BJ20" s="8" t="s">
        <v>536</v>
      </c>
      <c r="BK20" s="98">
        <f t="shared" si="0"/>
        <v>8.6956521739130432E-2</v>
      </c>
      <c r="BL20" s="74">
        <f t="shared" si="1"/>
        <v>0.30434782608695654</v>
      </c>
      <c r="BM20" s="75">
        <f t="shared" si="2"/>
        <v>0.60869565217391308</v>
      </c>
      <c r="BN20" s="75">
        <f t="shared" si="2"/>
        <v>0</v>
      </c>
      <c r="BO20" s="722"/>
      <c r="BP20" s="8" t="s">
        <v>536</v>
      </c>
      <c r="BQ20" s="302">
        <f>集計・資料②!DT24</f>
        <v>2</v>
      </c>
      <c r="BR20" s="285">
        <f>集計・資料②!DU24</f>
        <v>7</v>
      </c>
      <c r="BS20" s="285">
        <f>集計・資料②!DV24</f>
        <v>14</v>
      </c>
      <c r="BT20" s="285">
        <f>集計・資料②!DW24</f>
        <v>0</v>
      </c>
      <c r="BU20" s="312">
        <f t="shared" si="3"/>
        <v>23</v>
      </c>
    </row>
    <row r="21" spans="1:73">
      <c r="A21" s="748"/>
      <c r="B21" s="749"/>
      <c r="C21" s="749"/>
      <c r="D21" s="749"/>
      <c r="E21" s="749"/>
      <c r="F21" s="749"/>
      <c r="G21" s="749"/>
      <c r="H21" s="749"/>
      <c r="I21" s="749"/>
      <c r="J21" s="749"/>
      <c r="K21" s="749"/>
      <c r="L21" s="749"/>
      <c r="M21" s="749"/>
      <c r="N21" s="749"/>
      <c r="O21" s="749"/>
      <c r="P21" s="749"/>
      <c r="Q21" s="749"/>
      <c r="R21" s="749"/>
      <c r="S21" s="749"/>
      <c r="T21" s="749"/>
      <c r="U21" s="749"/>
      <c r="V21" s="749"/>
      <c r="W21" s="749"/>
      <c r="X21" s="749"/>
      <c r="Y21" s="749"/>
      <c r="Z21" s="749"/>
      <c r="AA21" s="750"/>
      <c r="AC21" s="700" t="s">
        <v>543</v>
      </c>
      <c r="AD21" s="707">
        <f>BK13</f>
        <v>3.6496350364963501E-2</v>
      </c>
      <c r="AE21" s="698">
        <f>BL13</f>
        <v>0.25547445255474455</v>
      </c>
      <c r="AF21" s="698">
        <f>BM13</f>
        <v>0.63503649635036497</v>
      </c>
      <c r="AG21" s="698">
        <f>BN13</f>
        <v>7.2992700729927001E-2</v>
      </c>
      <c r="AI21" s="700" t="s">
        <v>543</v>
      </c>
      <c r="AJ21" s="721">
        <f>BQ13</f>
        <v>5</v>
      </c>
      <c r="AK21" s="721">
        <f>BR13</f>
        <v>35</v>
      </c>
      <c r="AL21" s="721">
        <f>BS13</f>
        <v>87</v>
      </c>
      <c r="AM21" s="721">
        <f>BT13</f>
        <v>10</v>
      </c>
      <c r="AN21" s="721">
        <f>BU13</f>
        <v>137</v>
      </c>
      <c r="AP21" s="1023"/>
      <c r="AQ21" s="1023"/>
      <c r="AR21" s="1023"/>
      <c r="AS21" s="1023"/>
      <c r="AT21" s="1023"/>
      <c r="AU21" s="1023"/>
      <c r="AV21" s="1023"/>
      <c r="AW21" s="1023"/>
      <c r="AX21" s="1023"/>
      <c r="AY21" s="1023"/>
      <c r="AZ21" s="1023"/>
      <c r="BA21" s="1023"/>
      <c r="BB21" s="816"/>
      <c r="BC21" s="816"/>
      <c r="BD21" s="816"/>
      <c r="BJ21" s="8" t="s">
        <v>535</v>
      </c>
      <c r="BK21" s="98">
        <f t="shared" si="0"/>
        <v>9.0909090909090912E-2</v>
      </c>
      <c r="BL21" s="74">
        <f t="shared" si="1"/>
        <v>0.18181818181818182</v>
      </c>
      <c r="BM21" s="75">
        <f t="shared" si="2"/>
        <v>0.72727272727272729</v>
      </c>
      <c r="BN21" s="75">
        <f t="shared" si="2"/>
        <v>0</v>
      </c>
      <c r="BP21" s="8" t="s">
        <v>535</v>
      </c>
      <c r="BQ21" s="302">
        <f>集計・資料②!DT26</f>
        <v>1</v>
      </c>
      <c r="BR21" s="285">
        <f>集計・資料②!DU26</f>
        <v>2</v>
      </c>
      <c r="BS21" s="285">
        <f>集計・資料②!DV26</f>
        <v>8</v>
      </c>
      <c r="BT21" s="285">
        <f>集計・資料②!DW26</f>
        <v>0</v>
      </c>
      <c r="BU21" s="312">
        <f t="shared" si="3"/>
        <v>11</v>
      </c>
    </row>
    <row r="22" spans="1:73">
      <c r="A22" s="748"/>
      <c r="B22" s="749"/>
      <c r="C22" s="749"/>
      <c r="D22" s="749"/>
      <c r="E22" s="749"/>
      <c r="F22" s="749"/>
      <c r="G22" s="749"/>
      <c r="H22" s="749"/>
      <c r="I22" s="749"/>
      <c r="J22" s="749"/>
      <c r="K22" s="749"/>
      <c r="L22" s="749"/>
      <c r="M22" s="749"/>
      <c r="N22" s="749"/>
      <c r="O22" s="749"/>
      <c r="P22" s="749"/>
      <c r="Q22" s="749"/>
      <c r="R22" s="749"/>
      <c r="S22" s="749"/>
      <c r="T22" s="749"/>
      <c r="U22" s="749"/>
      <c r="V22" s="749"/>
      <c r="W22" s="749"/>
      <c r="X22" s="749"/>
      <c r="Y22" s="749"/>
      <c r="Z22" s="749"/>
      <c r="AA22" s="750"/>
      <c r="AC22" s="700" t="s">
        <v>542</v>
      </c>
      <c r="AD22" s="707">
        <f>BK12</f>
        <v>6.3829787234042548E-2</v>
      </c>
      <c r="AE22" s="698">
        <f>BL12</f>
        <v>0.29078014184397161</v>
      </c>
      <c r="AF22" s="698">
        <f>BM12</f>
        <v>0.58156028368794321</v>
      </c>
      <c r="AG22" s="698">
        <f>BN12</f>
        <v>6.3829787234042548E-2</v>
      </c>
      <c r="AI22" s="700" t="s">
        <v>542</v>
      </c>
      <c r="AJ22" s="721">
        <f>BQ12</f>
        <v>9</v>
      </c>
      <c r="AK22" s="721">
        <f>BR12</f>
        <v>41</v>
      </c>
      <c r="AL22" s="721">
        <f>BS12</f>
        <v>82</v>
      </c>
      <c r="AM22" s="721">
        <f>BT12</f>
        <v>9</v>
      </c>
      <c r="AN22" s="721">
        <f>BU12</f>
        <v>141</v>
      </c>
      <c r="AP22" s="1023"/>
      <c r="AQ22" s="1023"/>
      <c r="AR22" s="1023"/>
      <c r="AS22" s="1023"/>
      <c r="AT22" s="1023"/>
      <c r="AU22" s="1023"/>
      <c r="AV22" s="1023"/>
      <c r="AW22" s="1023"/>
      <c r="AX22" s="1023"/>
      <c r="AY22" s="1023"/>
      <c r="AZ22" s="1023"/>
      <c r="BA22" s="1023"/>
      <c r="BB22" s="816"/>
      <c r="BC22" s="816"/>
      <c r="BD22" s="816"/>
      <c r="BJ22" s="8" t="s">
        <v>545</v>
      </c>
      <c r="BK22" s="98">
        <f t="shared" si="0"/>
        <v>2.564102564102564E-2</v>
      </c>
      <c r="BL22" s="74">
        <f t="shared" si="1"/>
        <v>0.27564102564102566</v>
      </c>
      <c r="BM22" s="75">
        <f t="shared" si="2"/>
        <v>0.61538461538461542</v>
      </c>
      <c r="BN22" s="75">
        <f t="shared" si="2"/>
        <v>8.3333333333333329E-2</v>
      </c>
      <c r="BP22" s="8" t="s">
        <v>545</v>
      </c>
      <c r="BQ22" s="302">
        <f>集計・資料②!DT28</f>
        <v>4</v>
      </c>
      <c r="BR22" s="285">
        <f>集計・資料②!DU28</f>
        <v>43</v>
      </c>
      <c r="BS22" s="285">
        <f>集計・資料②!DV28</f>
        <v>96</v>
      </c>
      <c r="BT22" s="285">
        <f>集計・資料②!DW28</f>
        <v>13</v>
      </c>
      <c r="BU22" s="312">
        <f t="shared" si="3"/>
        <v>156</v>
      </c>
    </row>
    <row r="23" spans="1:73" ht="12.6" thickBot="1">
      <c r="A23" s="748"/>
      <c r="B23" s="749"/>
      <c r="C23" s="749"/>
      <c r="D23" s="749"/>
      <c r="E23" s="749"/>
      <c r="F23" s="749"/>
      <c r="G23" s="749"/>
      <c r="H23" s="749"/>
      <c r="I23" s="749"/>
      <c r="J23" s="749"/>
      <c r="K23" s="749"/>
      <c r="L23" s="749"/>
      <c r="M23" s="749"/>
      <c r="N23" s="749"/>
      <c r="O23" s="749"/>
      <c r="P23" s="749"/>
      <c r="Q23" s="749"/>
      <c r="R23" s="749"/>
      <c r="S23" s="749"/>
      <c r="T23" s="749"/>
      <c r="U23" s="749"/>
      <c r="V23" s="749"/>
      <c r="W23" s="749"/>
      <c r="X23" s="749"/>
      <c r="Y23" s="749"/>
      <c r="Z23" s="749"/>
      <c r="AA23" s="750"/>
      <c r="AC23" s="575" t="s">
        <v>555</v>
      </c>
      <c r="AD23" s="698" t="e">
        <f>BK11</f>
        <v>#DIV/0!</v>
      </c>
      <c r="AE23" s="698" t="e">
        <f>BL11</f>
        <v>#DIV/0!</v>
      </c>
      <c r="AF23" s="698" t="e">
        <f>BM11</f>
        <v>#DIV/0!</v>
      </c>
      <c r="AG23" s="698" t="e">
        <f>BN11</f>
        <v>#DIV/0!</v>
      </c>
      <c r="AI23" s="575" t="s">
        <v>555</v>
      </c>
      <c r="AJ23" s="721">
        <f>BQ11</f>
        <v>0</v>
      </c>
      <c r="AK23" s="721">
        <f>BR11</f>
        <v>0</v>
      </c>
      <c r="AL23" s="721">
        <f>BS11</f>
        <v>0</v>
      </c>
      <c r="AM23" s="721">
        <f>BT11</f>
        <v>0</v>
      </c>
      <c r="AN23" s="721">
        <f>BU11</f>
        <v>0</v>
      </c>
      <c r="AP23" s="1023"/>
      <c r="AQ23" s="1023"/>
      <c r="AR23" s="1023"/>
      <c r="AS23" s="1023"/>
      <c r="AT23" s="1023"/>
      <c r="AU23" s="1023"/>
      <c r="AV23" s="1023"/>
      <c r="AW23" s="1023"/>
      <c r="AX23" s="1023"/>
      <c r="AY23" s="1023"/>
      <c r="AZ23" s="1023"/>
      <c r="BA23" s="1023"/>
      <c r="BB23" s="816"/>
      <c r="BC23" s="816"/>
      <c r="BD23" s="816"/>
      <c r="BJ23" s="11" t="s">
        <v>546</v>
      </c>
      <c r="BK23" s="57">
        <f t="shared" si="0"/>
        <v>3.669724770642202E-2</v>
      </c>
      <c r="BL23" s="58">
        <f t="shared" si="1"/>
        <v>0.1834862385321101</v>
      </c>
      <c r="BM23" s="59">
        <f t="shared" si="2"/>
        <v>0.73394495412844041</v>
      </c>
      <c r="BN23" s="59">
        <f t="shared" si="2"/>
        <v>4.5871559633027525E-2</v>
      </c>
      <c r="BP23" s="9" t="s">
        <v>546</v>
      </c>
      <c r="BQ23" s="303">
        <f>集計・資料②!DT30</f>
        <v>8</v>
      </c>
      <c r="BR23" s="304">
        <f>集計・資料②!DU30</f>
        <v>40</v>
      </c>
      <c r="BS23" s="304">
        <f>集計・資料②!DV30</f>
        <v>160</v>
      </c>
      <c r="BT23" s="304">
        <f>集計・資料②!DW30</f>
        <v>10</v>
      </c>
      <c r="BU23" s="313">
        <f t="shared" si="3"/>
        <v>218</v>
      </c>
    </row>
    <row r="24" spans="1:73" ht="13.2" thickTop="1" thickBot="1">
      <c r="A24" s="748"/>
      <c r="B24" s="749"/>
      <c r="C24" s="749"/>
      <c r="D24" s="749"/>
      <c r="E24" s="749"/>
      <c r="F24" s="749"/>
      <c r="G24" s="749"/>
      <c r="H24" s="749"/>
      <c r="I24" s="749"/>
      <c r="J24" s="749"/>
      <c r="K24" s="749"/>
      <c r="L24" s="749"/>
      <c r="M24" s="749"/>
      <c r="N24" s="749"/>
      <c r="O24" s="749"/>
      <c r="P24" s="749"/>
      <c r="Q24" s="749"/>
      <c r="R24" s="749"/>
      <c r="S24" s="749"/>
      <c r="T24" s="749"/>
      <c r="U24" s="749"/>
      <c r="V24" s="749"/>
      <c r="W24" s="749"/>
      <c r="X24" s="749"/>
      <c r="Y24" s="749"/>
      <c r="Z24" s="749"/>
      <c r="AA24" s="750"/>
      <c r="AC24" s="722"/>
      <c r="AD24" s="722"/>
      <c r="AE24" s="722"/>
      <c r="AI24" s="577" t="s">
        <v>556</v>
      </c>
      <c r="AJ24" s="721">
        <f>SUM(AJ11:AJ23)</f>
        <v>47</v>
      </c>
      <c r="AK24" s="721">
        <f>SUM(AK11:AK23)</f>
        <v>266</v>
      </c>
      <c r="AL24" s="721">
        <f>SUM(AL11:AL23)</f>
        <v>732</v>
      </c>
      <c r="AM24" s="721">
        <f>SUM(AM11:AM23)</f>
        <v>78</v>
      </c>
      <c r="AN24" s="721">
        <f>SUM(AN11:AN23)</f>
        <v>1123</v>
      </c>
      <c r="AP24" s="1023"/>
      <c r="AQ24" s="1023"/>
      <c r="AR24" s="1023"/>
      <c r="AS24" s="1023"/>
      <c r="AT24" s="1023"/>
      <c r="AU24" s="1023"/>
      <c r="AV24" s="1023"/>
      <c r="AW24" s="1023"/>
      <c r="AX24" s="1023"/>
      <c r="AY24" s="1023"/>
      <c r="AZ24" s="1023"/>
      <c r="BA24" s="1023"/>
      <c r="BB24" s="816"/>
      <c r="BC24" s="816"/>
      <c r="BD24" s="816"/>
      <c r="BJ24" s="722"/>
      <c r="BK24" s="722"/>
      <c r="BL24" s="722"/>
      <c r="BM24" s="722"/>
      <c r="BN24" s="722"/>
      <c r="BP24" s="35" t="s">
        <v>556</v>
      </c>
      <c r="BQ24" s="763">
        <f>集計・資料②!DT32</f>
        <v>47</v>
      </c>
      <c r="BR24" s="484">
        <f>集計・資料②!DU32</f>
        <v>266</v>
      </c>
      <c r="BS24" s="484">
        <f>集計・資料②!DV32</f>
        <v>732</v>
      </c>
      <c r="BT24" s="484">
        <f>集計・資料②!DW32</f>
        <v>78</v>
      </c>
      <c r="BU24" s="310">
        <f t="shared" si="3"/>
        <v>1123</v>
      </c>
    </row>
    <row r="25" spans="1:73">
      <c r="A25" s="748"/>
      <c r="B25" s="749"/>
      <c r="C25" s="749"/>
      <c r="D25" s="749"/>
      <c r="E25" s="749"/>
      <c r="F25" s="749"/>
      <c r="G25" s="749"/>
      <c r="H25" s="749"/>
      <c r="I25" s="749"/>
      <c r="J25" s="749"/>
      <c r="K25" s="749"/>
      <c r="L25" s="749"/>
      <c r="M25" s="749"/>
      <c r="N25" s="749"/>
      <c r="O25" s="749"/>
      <c r="P25" s="749"/>
      <c r="Q25" s="749"/>
      <c r="R25" s="749"/>
      <c r="S25" s="749"/>
      <c r="T25" s="749"/>
      <c r="U25" s="749"/>
      <c r="V25" s="749"/>
      <c r="W25" s="749"/>
      <c r="X25" s="749"/>
      <c r="Y25" s="749"/>
      <c r="Z25" s="749"/>
      <c r="AA25" s="750"/>
      <c r="AC25" s="722"/>
      <c r="AD25" s="722"/>
      <c r="AE25" s="722"/>
      <c r="AI25" s="293"/>
      <c r="AJ25" s="722"/>
      <c r="AK25" s="722"/>
      <c r="AP25" s="1023"/>
      <c r="AQ25" s="1023"/>
      <c r="AR25" s="1023"/>
      <c r="AS25" s="1023"/>
      <c r="AT25" s="1023"/>
      <c r="AU25" s="1023"/>
      <c r="AV25" s="1023"/>
      <c r="AW25" s="1023"/>
      <c r="AX25" s="1023"/>
      <c r="AY25" s="1023"/>
      <c r="AZ25" s="1023"/>
      <c r="BA25" s="1023"/>
      <c r="BB25" s="816"/>
      <c r="BC25" s="816"/>
      <c r="BD25" s="816"/>
      <c r="BJ25" s="722"/>
      <c r="BK25" s="722"/>
      <c r="BL25" s="722"/>
      <c r="BM25" s="722"/>
      <c r="BN25" s="722"/>
      <c r="BP25" s="293"/>
      <c r="BQ25" s="722"/>
      <c r="BR25" s="722"/>
      <c r="BS25" s="722"/>
      <c r="BT25" s="722"/>
    </row>
    <row r="26" spans="1:73">
      <c r="A26" s="748"/>
      <c r="B26" s="749"/>
      <c r="C26" s="749"/>
      <c r="D26" s="749"/>
      <c r="E26" s="749"/>
      <c r="F26" s="749"/>
      <c r="G26" s="749"/>
      <c r="H26" s="749"/>
      <c r="I26" s="749"/>
      <c r="J26" s="749"/>
      <c r="K26" s="749"/>
      <c r="L26" s="749"/>
      <c r="M26" s="749"/>
      <c r="N26" s="749"/>
      <c r="O26" s="749"/>
      <c r="P26" s="749"/>
      <c r="Q26" s="749"/>
      <c r="R26" s="749"/>
      <c r="S26" s="749"/>
      <c r="T26" s="749"/>
      <c r="U26" s="749"/>
      <c r="V26" s="749"/>
      <c r="W26" s="749"/>
      <c r="X26" s="749"/>
      <c r="Y26" s="749"/>
      <c r="Z26" s="749"/>
      <c r="AA26" s="750"/>
      <c r="AC26" s="284" t="s">
        <v>510</v>
      </c>
      <c r="AI26" s="284" t="s">
        <v>513</v>
      </c>
      <c r="AJ26" s="314"/>
      <c r="AK26" s="314"/>
      <c r="AP26" s="1023"/>
      <c r="AQ26" s="1023"/>
      <c r="AR26" s="1023"/>
      <c r="AS26" s="1023"/>
      <c r="AT26" s="1023"/>
      <c r="AU26" s="1023"/>
      <c r="AV26" s="1023"/>
      <c r="AW26" s="1023"/>
      <c r="AX26" s="1023"/>
      <c r="AY26" s="1023"/>
      <c r="AZ26" s="1023"/>
      <c r="BA26" s="1023"/>
      <c r="BB26" s="816"/>
      <c r="BC26" s="816"/>
      <c r="BD26" s="816"/>
      <c r="BJ26" s="284" t="s">
        <v>510</v>
      </c>
      <c r="BP26" s="284" t="s">
        <v>513</v>
      </c>
      <c r="BQ26" s="314"/>
      <c r="BR26" s="314"/>
      <c r="BS26" s="314"/>
      <c r="BT26" s="314"/>
    </row>
    <row r="27" spans="1:73" ht="12.6" thickBot="1">
      <c r="A27" s="748"/>
      <c r="B27" s="749"/>
      <c r="C27" s="749"/>
      <c r="D27" s="749"/>
      <c r="E27" s="749"/>
      <c r="F27" s="749"/>
      <c r="G27" s="749"/>
      <c r="H27" s="749"/>
      <c r="I27" s="749"/>
      <c r="J27" s="749"/>
      <c r="K27" s="749"/>
      <c r="L27" s="749"/>
      <c r="M27" s="749"/>
      <c r="N27" s="749"/>
      <c r="O27" s="749"/>
      <c r="P27" s="749"/>
      <c r="Q27" s="749"/>
      <c r="R27" s="749"/>
      <c r="S27" s="749"/>
      <c r="T27" s="749"/>
      <c r="U27" s="749"/>
      <c r="V27" s="749"/>
      <c r="W27" s="749"/>
      <c r="X27" s="749"/>
      <c r="Y27" s="749"/>
      <c r="Z27" s="749"/>
      <c r="AA27" s="750"/>
      <c r="AI27" s="293"/>
      <c r="AJ27" s="314"/>
      <c r="AK27" s="314"/>
      <c r="AP27" s="1023"/>
      <c r="AQ27" s="1023"/>
      <c r="AR27" s="1023"/>
      <c r="AS27" s="1023"/>
      <c r="AT27" s="1023"/>
      <c r="AU27" s="1023"/>
      <c r="AV27" s="1023"/>
      <c r="AW27" s="1023"/>
      <c r="AX27" s="1023"/>
      <c r="AY27" s="1023"/>
      <c r="AZ27" s="1023"/>
      <c r="BA27" s="1023"/>
      <c r="BP27" s="293"/>
      <c r="BQ27" s="314"/>
      <c r="BR27" s="314"/>
      <c r="BS27" s="314"/>
      <c r="BT27" s="314"/>
    </row>
    <row r="28" spans="1:73" ht="12.6" thickBot="1">
      <c r="A28" s="748"/>
      <c r="B28" s="749"/>
      <c r="C28" s="749"/>
      <c r="D28" s="749"/>
      <c r="E28" s="749"/>
      <c r="F28" s="749"/>
      <c r="G28" s="749"/>
      <c r="H28" s="749"/>
      <c r="I28" s="749"/>
      <c r="J28" s="749"/>
      <c r="K28" s="749"/>
      <c r="L28" s="749"/>
      <c r="M28" s="749"/>
      <c r="N28" s="749"/>
      <c r="O28" s="749"/>
      <c r="P28" s="749"/>
      <c r="Q28" s="749"/>
      <c r="R28" s="749"/>
      <c r="S28" s="749"/>
      <c r="T28" s="749"/>
      <c r="U28" s="749"/>
      <c r="V28" s="749"/>
      <c r="W28" s="749"/>
      <c r="X28" s="749"/>
      <c r="Y28" s="749"/>
      <c r="Z28" s="749"/>
      <c r="AA28" s="750"/>
      <c r="AC28" s="584" t="s">
        <v>549</v>
      </c>
      <c r="AD28" s="591" t="s">
        <v>123</v>
      </c>
      <c r="AE28" s="591" t="s">
        <v>124</v>
      </c>
      <c r="AF28" s="591" t="s">
        <v>751</v>
      </c>
      <c r="AG28" s="591" t="s">
        <v>750</v>
      </c>
      <c r="AI28" s="584" t="s">
        <v>549</v>
      </c>
      <c r="AJ28" s="591" t="s">
        <v>123</v>
      </c>
      <c r="AK28" s="591" t="s">
        <v>124</v>
      </c>
      <c r="AL28" s="591" t="s">
        <v>751</v>
      </c>
      <c r="AM28" s="591" t="s">
        <v>750</v>
      </c>
      <c r="AN28" s="591" t="s">
        <v>552</v>
      </c>
      <c r="AP28" s="1023"/>
      <c r="AQ28" s="1023"/>
      <c r="AR28" s="1023"/>
      <c r="AS28" s="1023"/>
      <c r="AT28" s="1023"/>
      <c r="AU28" s="1023"/>
      <c r="AV28" s="1023"/>
      <c r="AW28" s="1023"/>
      <c r="AX28" s="1023"/>
      <c r="AY28" s="1023"/>
      <c r="AZ28" s="1023"/>
      <c r="BA28" s="1023"/>
      <c r="BJ28" s="44" t="s">
        <v>549</v>
      </c>
      <c r="BK28" s="758" t="s">
        <v>123</v>
      </c>
      <c r="BL28" s="757" t="s">
        <v>124</v>
      </c>
      <c r="BM28" s="477" t="s">
        <v>57</v>
      </c>
      <c r="BN28" s="477" t="s">
        <v>750</v>
      </c>
      <c r="BP28" s="44" t="s">
        <v>549</v>
      </c>
      <c r="BQ28" s="758" t="s">
        <v>123</v>
      </c>
      <c r="BR28" s="757" t="s">
        <v>124</v>
      </c>
      <c r="BS28" s="479" t="s">
        <v>57</v>
      </c>
      <c r="BT28" s="759" t="s">
        <v>57</v>
      </c>
      <c r="BU28" s="398" t="s">
        <v>552</v>
      </c>
    </row>
    <row r="29" spans="1:73">
      <c r="A29" s="748"/>
      <c r="B29" s="749"/>
      <c r="C29" s="749"/>
      <c r="D29" s="749"/>
      <c r="E29" s="749"/>
      <c r="F29" s="749"/>
      <c r="G29" s="749"/>
      <c r="H29" s="749"/>
      <c r="I29" s="749"/>
      <c r="J29" s="749"/>
      <c r="K29" s="749"/>
      <c r="L29" s="749"/>
      <c r="M29" s="749"/>
      <c r="N29" s="749"/>
      <c r="O29" s="749"/>
      <c r="P29" s="749"/>
      <c r="Q29" s="749"/>
      <c r="R29" s="749"/>
      <c r="S29" s="749"/>
      <c r="T29" s="749"/>
      <c r="U29" s="749"/>
      <c r="V29" s="749"/>
      <c r="W29" s="749"/>
      <c r="X29" s="749"/>
      <c r="Y29" s="749"/>
      <c r="Z29" s="749"/>
      <c r="AA29" s="750"/>
      <c r="AC29" s="579" t="s">
        <v>410</v>
      </c>
      <c r="AD29" s="698">
        <f>BK34</f>
        <v>9.5693779904306216E-3</v>
      </c>
      <c r="AE29" s="698">
        <f>BL34</f>
        <v>0.20095693779904306</v>
      </c>
      <c r="AF29" s="698">
        <f>BM34</f>
        <v>0.74162679425837319</v>
      </c>
      <c r="AG29" s="698">
        <f>BN34</f>
        <v>4.784688995215311E-2</v>
      </c>
      <c r="AI29" s="579" t="s">
        <v>410</v>
      </c>
      <c r="AJ29" s="721">
        <f>BQ34</f>
        <v>2</v>
      </c>
      <c r="AK29" s="721">
        <f>BR34</f>
        <v>42</v>
      </c>
      <c r="AL29" s="721">
        <f>BS34</f>
        <v>155</v>
      </c>
      <c r="AM29" s="721">
        <f>BT34</f>
        <v>10</v>
      </c>
      <c r="AN29" s="721">
        <f>BU34</f>
        <v>209</v>
      </c>
      <c r="BJ29" s="108" t="s">
        <v>553</v>
      </c>
      <c r="BK29" s="92">
        <f t="shared" ref="BK29:BN34" si="4">+BQ29/+$BU29</f>
        <v>0.5</v>
      </c>
      <c r="BL29" s="48">
        <f t="shared" si="4"/>
        <v>0.5</v>
      </c>
      <c r="BM29" s="93">
        <f t="shared" si="4"/>
        <v>0</v>
      </c>
      <c r="BN29" s="93">
        <f t="shared" si="4"/>
        <v>0</v>
      </c>
      <c r="BP29" s="108" t="s">
        <v>553</v>
      </c>
      <c r="BQ29" s="300">
        <f>集計・資料②!DT40</f>
        <v>8</v>
      </c>
      <c r="BR29" s="301">
        <f>集計・資料②!DU40</f>
        <v>8</v>
      </c>
      <c r="BS29" s="306">
        <f>集計・資料②!DV40</f>
        <v>0</v>
      </c>
      <c r="BT29" s="765">
        <f>集計・資料②!DW40</f>
        <v>0</v>
      </c>
      <c r="BU29" s="327">
        <f>+SUM(BQ29:BT29)</f>
        <v>16</v>
      </c>
    </row>
    <row r="30" spans="1:73">
      <c r="A30" s="748"/>
      <c r="B30" s="749"/>
      <c r="C30" s="749"/>
      <c r="D30" s="749"/>
      <c r="E30" s="749"/>
      <c r="F30" s="749"/>
      <c r="G30" s="749"/>
      <c r="H30" s="749"/>
      <c r="I30" s="749"/>
      <c r="J30" s="749"/>
      <c r="K30" s="749"/>
      <c r="L30" s="749"/>
      <c r="M30" s="749"/>
      <c r="N30" s="749"/>
      <c r="O30" s="749"/>
      <c r="P30" s="749"/>
      <c r="Q30" s="749"/>
      <c r="R30" s="749"/>
      <c r="S30" s="749"/>
      <c r="T30" s="749"/>
      <c r="U30" s="749"/>
      <c r="V30" s="749"/>
      <c r="W30" s="749"/>
      <c r="X30" s="749"/>
      <c r="Y30" s="749"/>
      <c r="Z30" s="749"/>
      <c r="AA30" s="750"/>
      <c r="AC30" s="579" t="s">
        <v>411</v>
      </c>
      <c r="AD30" s="698">
        <f>BK33</f>
        <v>4.9875311720698253E-3</v>
      </c>
      <c r="AE30" s="698">
        <f>BL33</f>
        <v>0.20448877805486285</v>
      </c>
      <c r="AF30" s="698">
        <f>BM33</f>
        <v>0.73566084788029928</v>
      </c>
      <c r="AG30" s="698">
        <f>BN33</f>
        <v>5.4862842892768077E-2</v>
      </c>
      <c r="AI30" s="579" t="s">
        <v>411</v>
      </c>
      <c r="AJ30" s="721">
        <f>BQ33</f>
        <v>2</v>
      </c>
      <c r="AK30" s="721">
        <f>BR33</f>
        <v>82</v>
      </c>
      <c r="AL30" s="721">
        <f>BS33</f>
        <v>295</v>
      </c>
      <c r="AM30" s="721">
        <f>BT33</f>
        <v>22</v>
      </c>
      <c r="AN30" s="721">
        <f>BU33</f>
        <v>401</v>
      </c>
      <c r="AV30" s="816"/>
      <c r="AW30" s="816"/>
      <c r="BJ30" s="110" t="s">
        <v>427</v>
      </c>
      <c r="BK30" s="98">
        <f t="shared" si="4"/>
        <v>0.37037037037037035</v>
      </c>
      <c r="BL30" s="74">
        <f t="shared" si="4"/>
        <v>0.59259259259259256</v>
      </c>
      <c r="BM30" s="75">
        <f t="shared" si="4"/>
        <v>0</v>
      </c>
      <c r="BN30" s="75">
        <f t="shared" si="4"/>
        <v>3.7037037037037035E-2</v>
      </c>
      <c r="BP30" s="110" t="s">
        <v>427</v>
      </c>
      <c r="BQ30" s="302">
        <f>集計・資料②!DT42</f>
        <v>10</v>
      </c>
      <c r="BR30" s="285">
        <f>集計・資料②!DU42</f>
        <v>16</v>
      </c>
      <c r="BS30" s="307">
        <f>集計・資料②!DV42</f>
        <v>0</v>
      </c>
      <c r="BT30" s="766">
        <f>集計・資料②!DW42</f>
        <v>1</v>
      </c>
      <c r="BU30" s="312">
        <f t="shared" ref="BU30:BU35" si="5">+SUM(BQ30:BT30)</f>
        <v>27</v>
      </c>
    </row>
    <row r="31" spans="1:73">
      <c r="A31" s="748"/>
      <c r="B31" s="749"/>
      <c r="C31" s="749"/>
      <c r="D31" s="749"/>
      <c r="E31" s="749"/>
      <c r="F31" s="749"/>
      <c r="G31" s="749"/>
      <c r="H31" s="749"/>
      <c r="I31" s="749"/>
      <c r="J31" s="749"/>
      <c r="K31" s="749"/>
      <c r="L31" s="749"/>
      <c r="M31" s="749"/>
      <c r="N31" s="749"/>
      <c r="O31" s="749"/>
      <c r="P31" s="749"/>
      <c r="Q31" s="749"/>
      <c r="R31" s="749"/>
      <c r="S31" s="749"/>
      <c r="T31" s="749"/>
      <c r="U31" s="749"/>
      <c r="V31" s="749"/>
      <c r="W31" s="749"/>
      <c r="X31" s="749"/>
      <c r="Y31" s="749"/>
      <c r="Z31" s="749"/>
      <c r="AA31" s="750"/>
      <c r="AC31" s="579" t="s">
        <v>412</v>
      </c>
      <c r="AD31" s="698">
        <f>BK32</f>
        <v>1.2953367875647668E-2</v>
      </c>
      <c r="AE31" s="698">
        <f>BL32</f>
        <v>0.20725388601036268</v>
      </c>
      <c r="AF31" s="698">
        <f>BM32</f>
        <v>0.73056994818652854</v>
      </c>
      <c r="AG31" s="698">
        <f>BN32</f>
        <v>4.9222797927461141E-2</v>
      </c>
      <c r="AI31" s="579" t="s">
        <v>412</v>
      </c>
      <c r="AJ31" s="721">
        <f>BQ32</f>
        <v>5</v>
      </c>
      <c r="AK31" s="721">
        <f>BR32</f>
        <v>80</v>
      </c>
      <c r="AL31" s="721">
        <f>BS32</f>
        <v>282</v>
      </c>
      <c r="AM31" s="721">
        <f>BT32</f>
        <v>19</v>
      </c>
      <c r="AN31" s="721">
        <f>BU32</f>
        <v>386</v>
      </c>
      <c r="BJ31" s="110" t="s">
        <v>428</v>
      </c>
      <c r="BK31" s="98">
        <f t="shared" si="4"/>
        <v>0.23809523809523808</v>
      </c>
      <c r="BL31" s="74">
        <f t="shared" si="4"/>
        <v>0.45238095238095238</v>
      </c>
      <c r="BM31" s="75">
        <f t="shared" si="4"/>
        <v>0</v>
      </c>
      <c r="BN31" s="75">
        <f t="shared" si="4"/>
        <v>0.30952380952380953</v>
      </c>
      <c r="BP31" s="110" t="s">
        <v>428</v>
      </c>
      <c r="BQ31" s="302">
        <f>集計・資料②!DT44</f>
        <v>20</v>
      </c>
      <c r="BR31" s="285">
        <f>集計・資料②!DU44</f>
        <v>38</v>
      </c>
      <c r="BS31" s="307">
        <f>集計・資料②!DV44</f>
        <v>0</v>
      </c>
      <c r="BT31" s="766">
        <f>集計・資料②!DW44</f>
        <v>26</v>
      </c>
      <c r="BU31" s="312">
        <f t="shared" si="5"/>
        <v>84</v>
      </c>
    </row>
    <row r="32" spans="1:73">
      <c r="A32" s="748"/>
      <c r="B32" s="749"/>
      <c r="C32" s="749"/>
      <c r="D32" s="749"/>
      <c r="E32" s="749"/>
      <c r="F32" s="749"/>
      <c r="G32" s="749"/>
      <c r="H32" s="749"/>
      <c r="I32" s="749"/>
      <c r="J32" s="749"/>
      <c r="K32" s="749"/>
      <c r="L32" s="749"/>
      <c r="M32" s="749"/>
      <c r="N32" s="749"/>
      <c r="O32" s="749"/>
      <c r="P32" s="749"/>
      <c r="Q32" s="749"/>
      <c r="R32" s="749"/>
      <c r="S32" s="749"/>
      <c r="T32" s="749"/>
      <c r="U32" s="749"/>
      <c r="V32" s="749"/>
      <c r="W32" s="749"/>
      <c r="X32" s="749"/>
      <c r="Y32" s="749"/>
      <c r="Z32" s="749"/>
      <c r="AA32" s="750"/>
      <c r="AC32" s="579" t="s">
        <v>413</v>
      </c>
      <c r="AD32" s="779">
        <f>BK31</f>
        <v>0.23809523809523808</v>
      </c>
      <c r="AE32" s="698">
        <f>BL31</f>
        <v>0.45238095238095238</v>
      </c>
      <c r="AF32" s="698">
        <f>BM31</f>
        <v>0</v>
      </c>
      <c r="AG32" s="698">
        <f>BN31</f>
        <v>0.30952380952380953</v>
      </c>
      <c r="AI32" s="579" t="s">
        <v>413</v>
      </c>
      <c r="AJ32" s="721">
        <f>BQ31</f>
        <v>20</v>
      </c>
      <c r="AK32" s="721">
        <f>BR31</f>
        <v>38</v>
      </c>
      <c r="AL32" s="721">
        <f>BS31</f>
        <v>0</v>
      </c>
      <c r="AM32" s="721">
        <f>BT31</f>
        <v>26</v>
      </c>
      <c r="AN32" s="721">
        <f>BU31</f>
        <v>84</v>
      </c>
      <c r="BJ32" s="110" t="s">
        <v>429</v>
      </c>
      <c r="BK32" s="98">
        <f t="shared" si="4"/>
        <v>1.2953367875647668E-2</v>
      </c>
      <c r="BL32" s="74">
        <f t="shared" si="4"/>
        <v>0.20725388601036268</v>
      </c>
      <c r="BM32" s="75">
        <f t="shared" si="4"/>
        <v>0.73056994818652854</v>
      </c>
      <c r="BN32" s="75">
        <f t="shared" si="4"/>
        <v>4.9222797927461141E-2</v>
      </c>
      <c r="BP32" s="110" t="s">
        <v>429</v>
      </c>
      <c r="BQ32" s="302">
        <f>集計・資料②!DT46</f>
        <v>5</v>
      </c>
      <c r="BR32" s="285">
        <f>集計・資料②!DU46</f>
        <v>80</v>
      </c>
      <c r="BS32" s="307">
        <f>集計・資料②!DV46</f>
        <v>282</v>
      </c>
      <c r="BT32" s="766">
        <f>集計・資料②!DW46</f>
        <v>19</v>
      </c>
      <c r="BU32" s="312">
        <f t="shared" si="5"/>
        <v>386</v>
      </c>
    </row>
    <row r="33" spans="1:73">
      <c r="A33" s="748"/>
      <c r="B33" s="749"/>
      <c r="C33" s="749"/>
      <c r="D33" s="749"/>
      <c r="E33" s="749"/>
      <c r="F33" s="749"/>
      <c r="G33" s="749"/>
      <c r="H33" s="749"/>
      <c r="I33" s="749"/>
      <c r="J33" s="749"/>
      <c r="K33" s="749"/>
      <c r="L33" s="749"/>
      <c r="M33" s="749"/>
      <c r="N33" s="749"/>
      <c r="O33" s="749"/>
      <c r="P33" s="749"/>
      <c r="Q33" s="749"/>
      <c r="R33" s="749"/>
      <c r="S33" s="749"/>
      <c r="T33" s="749"/>
      <c r="U33" s="749"/>
      <c r="V33" s="749"/>
      <c r="W33" s="749"/>
      <c r="X33" s="749"/>
      <c r="Y33" s="749"/>
      <c r="Z33" s="749"/>
      <c r="AA33" s="750"/>
      <c r="AC33" s="579" t="s">
        <v>414</v>
      </c>
      <c r="AD33" s="779">
        <f>BK30</f>
        <v>0.37037037037037035</v>
      </c>
      <c r="AE33" s="698">
        <f>BL30</f>
        <v>0.59259259259259256</v>
      </c>
      <c r="AF33" s="698">
        <f>BM30</f>
        <v>0</v>
      </c>
      <c r="AG33" s="698">
        <f>BN30</f>
        <v>3.7037037037037035E-2</v>
      </c>
      <c r="AI33" s="579" t="s">
        <v>414</v>
      </c>
      <c r="AJ33" s="721">
        <f>BQ30</f>
        <v>10</v>
      </c>
      <c r="AK33" s="721">
        <f>BR30</f>
        <v>16</v>
      </c>
      <c r="AL33" s="721">
        <f>BS30</f>
        <v>0</v>
      </c>
      <c r="AM33" s="721">
        <f>BT30</f>
        <v>1</v>
      </c>
      <c r="AN33" s="721">
        <f>BU30</f>
        <v>27</v>
      </c>
      <c r="AP33" s="819"/>
      <c r="BJ33" s="110" t="s">
        <v>430</v>
      </c>
      <c r="BK33" s="98">
        <f t="shared" si="4"/>
        <v>4.9875311720698253E-3</v>
      </c>
      <c r="BL33" s="74">
        <f t="shared" si="4"/>
        <v>0.20448877805486285</v>
      </c>
      <c r="BM33" s="75">
        <f t="shared" si="4"/>
        <v>0.73566084788029928</v>
      </c>
      <c r="BN33" s="75">
        <f t="shared" si="4"/>
        <v>5.4862842892768077E-2</v>
      </c>
      <c r="BP33" s="110" t="s">
        <v>430</v>
      </c>
      <c r="BQ33" s="302">
        <f>集計・資料②!DT48</f>
        <v>2</v>
      </c>
      <c r="BR33" s="285">
        <f>集計・資料②!DU48</f>
        <v>82</v>
      </c>
      <c r="BS33" s="307">
        <f>集計・資料②!DV48</f>
        <v>295</v>
      </c>
      <c r="BT33" s="766">
        <f>集計・資料②!DW48</f>
        <v>22</v>
      </c>
      <c r="BU33" s="312">
        <f t="shared" si="5"/>
        <v>401</v>
      </c>
    </row>
    <row r="34" spans="1:73" ht="12.6" thickBot="1">
      <c r="A34" s="748"/>
      <c r="B34" s="749"/>
      <c r="C34" s="749"/>
      <c r="D34" s="749"/>
      <c r="E34" s="749"/>
      <c r="F34" s="749"/>
      <c r="G34" s="749"/>
      <c r="H34" s="749"/>
      <c r="I34" s="749"/>
      <c r="J34" s="749"/>
      <c r="K34" s="749"/>
      <c r="L34" s="749"/>
      <c r="M34" s="749"/>
      <c r="N34" s="749"/>
      <c r="O34" s="749"/>
      <c r="P34" s="749"/>
      <c r="Q34" s="749"/>
      <c r="R34" s="749"/>
      <c r="S34" s="749"/>
      <c r="T34" s="749"/>
      <c r="U34" s="749"/>
      <c r="V34" s="749"/>
      <c r="W34" s="749"/>
      <c r="X34" s="749"/>
      <c r="Y34" s="749"/>
      <c r="Z34" s="749"/>
      <c r="AA34" s="750"/>
      <c r="AC34" s="579" t="s">
        <v>415</v>
      </c>
      <c r="AD34" s="779">
        <f>BK29</f>
        <v>0.5</v>
      </c>
      <c r="AE34" s="698">
        <f>BL29</f>
        <v>0.5</v>
      </c>
      <c r="AF34" s="698">
        <f>BM29</f>
        <v>0</v>
      </c>
      <c r="AG34" s="698">
        <f>BN29</f>
        <v>0</v>
      </c>
      <c r="AI34" s="579" t="s">
        <v>415</v>
      </c>
      <c r="AJ34" s="721">
        <f>BQ29</f>
        <v>8</v>
      </c>
      <c r="AK34" s="721">
        <f>BR29</f>
        <v>8</v>
      </c>
      <c r="AL34" s="721">
        <f>BS29</f>
        <v>0</v>
      </c>
      <c r="AM34" s="721">
        <f>BT29</f>
        <v>0</v>
      </c>
      <c r="AN34" s="721">
        <f>BU29</f>
        <v>16</v>
      </c>
      <c r="BJ34" s="131" t="s">
        <v>431</v>
      </c>
      <c r="BK34" s="57">
        <f t="shared" si="4"/>
        <v>9.5693779904306216E-3</v>
      </c>
      <c r="BL34" s="58">
        <f t="shared" si="4"/>
        <v>0.20095693779904306</v>
      </c>
      <c r="BM34" s="59">
        <f t="shared" si="4"/>
        <v>0.74162679425837319</v>
      </c>
      <c r="BN34" s="59">
        <f t="shared" si="4"/>
        <v>4.784688995215311E-2</v>
      </c>
      <c r="BP34" s="112" t="s">
        <v>431</v>
      </c>
      <c r="BQ34" s="303">
        <f>集計・資料②!DT50</f>
        <v>2</v>
      </c>
      <c r="BR34" s="304">
        <f>集計・資料②!DU50</f>
        <v>42</v>
      </c>
      <c r="BS34" s="308">
        <f>集計・資料②!DV50</f>
        <v>155</v>
      </c>
      <c r="BT34" s="767">
        <f>集計・資料②!DW50</f>
        <v>10</v>
      </c>
      <c r="BU34" s="313">
        <f t="shared" si="5"/>
        <v>209</v>
      </c>
    </row>
    <row r="35" spans="1:73" ht="13.2" thickTop="1" thickBot="1">
      <c r="A35" s="748"/>
      <c r="B35" s="749"/>
      <c r="C35" s="749"/>
      <c r="D35" s="749"/>
      <c r="E35" s="749"/>
      <c r="F35" s="749"/>
      <c r="G35" s="749"/>
      <c r="H35" s="749"/>
      <c r="I35" s="749"/>
      <c r="J35" s="749"/>
      <c r="K35" s="749"/>
      <c r="L35" s="749"/>
      <c r="M35" s="749"/>
      <c r="N35" s="749"/>
      <c r="O35" s="749"/>
      <c r="P35" s="749"/>
      <c r="Q35" s="749"/>
      <c r="R35" s="749"/>
      <c r="S35" s="749"/>
      <c r="T35" s="749"/>
      <c r="U35" s="749"/>
      <c r="V35" s="749"/>
      <c r="W35" s="749"/>
      <c r="X35" s="749"/>
      <c r="Y35" s="749"/>
      <c r="Z35" s="749"/>
      <c r="AA35" s="750"/>
      <c r="AC35" s="770"/>
      <c r="AI35" s="591" t="s">
        <v>554</v>
      </c>
      <c r="AJ35" s="721">
        <f>SUM(AJ29:AJ34)</f>
        <v>47</v>
      </c>
      <c r="AK35" s="721">
        <f>SUM(AK29:AK34)</f>
        <v>266</v>
      </c>
      <c r="AL35" s="721">
        <f>SUM(AL29:AL34)</f>
        <v>732</v>
      </c>
      <c r="AM35" s="721">
        <f>SUM(AM29:AM34)</f>
        <v>78</v>
      </c>
      <c r="AN35" s="721">
        <f>SUM(AN29:AN34)</f>
        <v>1123</v>
      </c>
      <c r="BJ35" s="770"/>
      <c r="BP35" s="305" t="s">
        <v>554</v>
      </c>
      <c r="BQ35" s="483">
        <f>集計・資料②!DT52</f>
        <v>47</v>
      </c>
      <c r="BR35" s="484">
        <f>集計・資料②!DU52</f>
        <v>266</v>
      </c>
      <c r="BS35" s="330">
        <f>集計・資料②!DV52</f>
        <v>732</v>
      </c>
      <c r="BT35" s="292">
        <f>集計・資料②!DW52</f>
        <v>78</v>
      </c>
      <c r="BU35" s="310">
        <f t="shared" si="5"/>
        <v>1123</v>
      </c>
    </row>
    <row r="36" spans="1:73">
      <c r="A36" s="748"/>
      <c r="B36" s="749"/>
      <c r="C36" s="749"/>
      <c r="D36" s="749"/>
      <c r="E36" s="749"/>
      <c r="F36" s="749"/>
      <c r="G36" s="749"/>
      <c r="H36" s="749"/>
      <c r="I36" s="749"/>
      <c r="J36" s="749"/>
      <c r="K36" s="749"/>
      <c r="L36" s="749"/>
      <c r="M36" s="749"/>
      <c r="N36" s="749"/>
      <c r="O36" s="749"/>
      <c r="P36" s="749"/>
      <c r="Q36" s="749"/>
      <c r="R36" s="749"/>
      <c r="S36" s="749"/>
      <c r="T36" s="749"/>
      <c r="U36" s="749"/>
      <c r="V36" s="749"/>
      <c r="W36" s="749"/>
      <c r="X36" s="749"/>
      <c r="Y36" s="749"/>
      <c r="Z36" s="749"/>
      <c r="AA36" s="750"/>
      <c r="AC36" s="284" t="s">
        <v>58</v>
      </c>
      <c r="AJ36" s="314"/>
      <c r="AK36" s="314"/>
      <c r="AN36" s="314"/>
      <c r="AO36" s="802"/>
      <c r="AP36" s="802"/>
      <c r="BQ36" s="314"/>
      <c r="BR36" s="314"/>
      <c r="BS36" s="314"/>
      <c r="BT36" s="314"/>
      <c r="BU36" s="314"/>
    </row>
    <row r="37" spans="1:73">
      <c r="A37" s="748"/>
      <c r="B37" s="749"/>
      <c r="C37" s="749"/>
      <c r="D37" s="749"/>
      <c r="E37" s="749"/>
      <c r="F37" s="749"/>
      <c r="G37" s="749"/>
      <c r="H37" s="749"/>
      <c r="I37" s="749"/>
      <c r="J37" s="749"/>
      <c r="K37" s="749"/>
      <c r="L37" s="749"/>
      <c r="M37" s="749"/>
      <c r="N37" s="749"/>
      <c r="O37" s="749"/>
      <c r="P37" s="749"/>
      <c r="Q37" s="749"/>
      <c r="R37" s="749"/>
      <c r="S37" s="749"/>
      <c r="T37" s="749"/>
      <c r="U37" s="749"/>
      <c r="V37" s="749"/>
      <c r="W37" s="749"/>
      <c r="X37" s="749"/>
      <c r="Y37" s="749"/>
      <c r="Z37" s="749"/>
      <c r="AA37" s="750"/>
      <c r="AJ37" s="722"/>
      <c r="AK37" s="722"/>
      <c r="AN37" s="722"/>
      <c r="AO37" s="803"/>
      <c r="AP37" s="802"/>
      <c r="BQ37" s="722"/>
      <c r="BR37" s="722"/>
      <c r="BS37" s="722"/>
      <c r="BT37" s="722"/>
      <c r="BU37" s="722"/>
    </row>
    <row r="38" spans="1:73">
      <c r="A38" s="748"/>
      <c r="B38" s="749"/>
      <c r="C38" s="749"/>
      <c r="D38" s="749"/>
      <c r="E38" s="749"/>
      <c r="F38" s="749"/>
      <c r="G38" s="749"/>
      <c r="H38" s="749"/>
      <c r="I38" s="749"/>
      <c r="J38" s="749"/>
      <c r="K38" s="749"/>
      <c r="L38" s="749"/>
      <c r="M38" s="749"/>
      <c r="N38" s="749"/>
      <c r="O38" s="749"/>
      <c r="P38" s="749"/>
      <c r="Q38" s="749"/>
      <c r="R38" s="749"/>
      <c r="S38" s="749"/>
      <c r="T38" s="749"/>
      <c r="U38" s="749"/>
      <c r="V38" s="749"/>
      <c r="W38" s="749"/>
      <c r="X38" s="749"/>
      <c r="Y38" s="749"/>
      <c r="Z38" s="749"/>
      <c r="AA38" s="750"/>
      <c r="AJ38" s="314"/>
      <c r="AK38" s="314"/>
      <c r="AN38" s="314"/>
      <c r="AO38" s="802"/>
      <c r="AP38" s="802"/>
      <c r="BQ38" s="314"/>
      <c r="BR38" s="314"/>
      <c r="BS38" s="314"/>
      <c r="BT38" s="314"/>
      <c r="BU38" s="314"/>
    </row>
    <row r="39" spans="1:73">
      <c r="A39" s="748"/>
      <c r="B39" s="749"/>
      <c r="C39" s="749"/>
      <c r="D39" s="749"/>
      <c r="E39" s="749"/>
      <c r="F39" s="749"/>
      <c r="G39" s="749"/>
      <c r="H39" s="749"/>
      <c r="I39" s="749"/>
      <c r="J39" s="749"/>
      <c r="K39" s="749"/>
      <c r="L39" s="749"/>
      <c r="M39" s="749"/>
      <c r="N39" s="749"/>
      <c r="O39" s="749"/>
      <c r="P39" s="749"/>
      <c r="Q39" s="749"/>
      <c r="R39" s="749"/>
      <c r="S39" s="749"/>
      <c r="T39" s="749"/>
      <c r="U39" s="749"/>
      <c r="V39" s="749"/>
      <c r="W39" s="749"/>
      <c r="X39" s="749"/>
      <c r="Y39" s="749"/>
      <c r="Z39" s="749"/>
      <c r="AA39" s="750"/>
      <c r="AJ39" s="722"/>
      <c r="AK39" s="722"/>
      <c r="AN39" s="722"/>
      <c r="AO39" s="803"/>
      <c r="AP39" s="802"/>
      <c r="BQ39" s="722"/>
      <c r="BR39" s="722"/>
      <c r="BS39" s="722"/>
      <c r="BT39" s="722"/>
      <c r="BU39" s="722"/>
    </row>
    <row r="40" spans="1:73">
      <c r="A40" s="748"/>
      <c r="B40" s="749"/>
      <c r="C40" s="749"/>
      <c r="D40" s="749"/>
      <c r="E40" s="749"/>
      <c r="F40" s="749"/>
      <c r="G40" s="749"/>
      <c r="H40" s="749"/>
      <c r="I40" s="749"/>
      <c r="J40" s="749"/>
      <c r="K40" s="749"/>
      <c r="L40" s="749"/>
      <c r="M40" s="749"/>
      <c r="N40" s="749"/>
      <c r="O40" s="749"/>
      <c r="P40" s="749"/>
      <c r="Q40" s="749"/>
      <c r="R40" s="749"/>
      <c r="S40" s="749"/>
      <c r="T40" s="749"/>
      <c r="U40" s="749"/>
      <c r="V40" s="749"/>
      <c r="W40" s="749"/>
      <c r="X40" s="749"/>
      <c r="Y40" s="749"/>
      <c r="Z40" s="749"/>
      <c r="AA40" s="750"/>
      <c r="AJ40" s="314"/>
      <c r="AK40" s="314"/>
      <c r="AN40" s="314"/>
      <c r="AO40" s="802"/>
      <c r="AP40" s="802"/>
      <c r="BQ40" s="314"/>
      <c r="BR40" s="314"/>
      <c r="BS40" s="314"/>
      <c r="BT40" s="314"/>
      <c r="BU40" s="314"/>
    </row>
    <row r="41" spans="1:73">
      <c r="A41" s="748"/>
      <c r="B41" s="749"/>
      <c r="C41" s="749"/>
      <c r="D41" s="749"/>
      <c r="E41" s="749"/>
      <c r="F41" s="749"/>
      <c r="G41" s="749"/>
      <c r="H41" s="749"/>
      <c r="I41" s="749"/>
      <c r="J41" s="749"/>
      <c r="K41" s="749"/>
      <c r="L41" s="749"/>
      <c r="M41" s="749"/>
      <c r="N41" s="749"/>
      <c r="O41" s="749"/>
      <c r="P41" s="749"/>
      <c r="Q41" s="749"/>
      <c r="R41" s="749"/>
      <c r="S41" s="749"/>
      <c r="T41" s="749"/>
      <c r="U41" s="749"/>
      <c r="V41" s="749"/>
      <c r="W41" s="749"/>
      <c r="X41" s="749"/>
      <c r="Y41" s="749"/>
      <c r="Z41" s="749"/>
      <c r="AA41" s="750"/>
      <c r="AJ41" s="722"/>
      <c r="AK41" s="722"/>
      <c r="AN41" s="722"/>
      <c r="AO41" s="803"/>
      <c r="AP41" s="802"/>
      <c r="BQ41" s="722"/>
      <c r="BR41" s="722"/>
      <c r="BS41" s="722"/>
      <c r="BT41" s="722"/>
      <c r="BU41" s="722"/>
    </row>
    <row r="42" spans="1:73">
      <c r="A42" s="748"/>
      <c r="B42" s="749"/>
      <c r="C42" s="749"/>
      <c r="D42" s="749"/>
      <c r="E42" s="749"/>
      <c r="F42" s="749"/>
      <c r="G42" s="749"/>
      <c r="H42" s="749"/>
      <c r="I42" s="749"/>
      <c r="J42" s="749"/>
      <c r="K42" s="749"/>
      <c r="L42" s="749"/>
      <c r="M42" s="749"/>
      <c r="N42" s="749"/>
      <c r="O42" s="749"/>
      <c r="P42" s="749"/>
      <c r="Q42" s="749"/>
      <c r="R42" s="749"/>
      <c r="S42" s="749"/>
      <c r="T42" s="749"/>
      <c r="U42" s="749"/>
      <c r="V42" s="749"/>
      <c r="W42" s="749"/>
      <c r="X42" s="749"/>
      <c r="Y42" s="749"/>
      <c r="Z42" s="749"/>
      <c r="AA42" s="750"/>
      <c r="AJ42" s="314"/>
      <c r="AK42" s="314"/>
      <c r="AN42" s="314"/>
      <c r="AO42" s="802"/>
      <c r="AP42" s="802"/>
      <c r="BQ42" s="314"/>
      <c r="BR42" s="314"/>
      <c r="BS42" s="314"/>
      <c r="BT42" s="314"/>
      <c r="BU42" s="314"/>
    </row>
    <row r="43" spans="1:73">
      <c r="A43" s="748"/>
      <c r="B43" s="749"/>
      <c r="C43" s="749"/>
      <c r="D43" s="749"/>
      <c r="E43" s="749"/>
      <c r="F43" s="749"/>
      <c r="G43" s="749"/>
      <c r="H43" s="749"/>
      <c r="I43" s="749"/>
      <c r="J43" s="749"/>
      <c r="K43" s="749"/>
      <c r="L43" s="749"/>
      <c r="M43" s="749"/>
      <c r="N43" s="749"/>
      <c r="O43" s="749"/>
      <c r="P43" s="749"/>
      <c r="Q43" s="749"/>
      <c r="R43" s="749"/>
      <c r="S43" s="749"/>
      <c r="T43" s="749"/>
      <c r="U43" s="749"/>
      <c r="V43" s="749"/>
      <c r="W43" s="749"/>
      <c r="X43" s="749"/>
      <c r="Y43" s="749"/>
      <c r="Z43" s="749"/>
      <c r="AA43" s="750"/>
      <c r="AJ43" s="314"/>
      <c r="AK43" s="314"/>
      <c r="AN43" s="314"/>
      <c r="AO43" s="803"/>
      <c r="AP43" s="802"/>
      <c r="BQ43" s="314"/>
      <c r="BR43" s="314"/>
      <c r="BS43" s="314"/>
      <c r="BT43" s="314"/>
      <c r="BU43" s="314"/>
    </row>
    <row r="44" spans="1:73">
      <c r="A44" s="748"/>
      <c r="B44" s="749"/>
      <c r="C44" s="749"/>
      <c r="D44" s="749"/>
      <c r="E44" s="749"/>
      <c r="F44" s="749"/>
      <c r="G44" s="749"/>
      <c r="H44" s="749"/>
      <c r="I44" s="749"/>
      <c r="J44" s="749"/>
      <c r="K44" s="749"/>
      <c r="L44" s="749"/>
      <c r="M44" s="749"/>
      <c r="N44" s="749"/>
      <c r="O44" s="749"/>
      <c r="P44" s="749"/>
      <c r="Q44" s="749"/>
      <c r="R44" s="749"/>
      <c r="S44" s="749"/>
      <c r="T44" s="749"/>
      <c r="U44" s="749"/>
      <c r="V44" s="749"/>
      <c r="W44" s="749"/>
      <c r="X44" s="749"/>
      <c r="Y44" s="749"/>
      <c r="Z44" s="749"/>
      <c r="AA44" s="750"/>
      <c r="AJ44" s="314"/>
      <c r="AK44" s="314"/>
      <c r="AN44" s="314"/>
      <c r="AO44" s="802"/>
      <c r="AP44" s="802"/>
      <c r="BQ44" s="314"/>
      <c r="BR44" s="314"/>
      <c r="BS44" s="314"/>
      <c r="BT44" s="314"/>
      <c r="BU44" s="314"/>
    </row>
    <row r="45" spans="1:73">
      <c r="A45" s="748"/>
      <c r="B45" s="749"/>
      <c r="C45" s="749"/>
      <c r="D45" s="749"/>
      <c r="E45" s="749"/>
      <c r="F45" s="749"/>
      <c r="G45" s="749"/>
      <c r="H45" s="749"/>
      <c r="I45" s="749"/>
      <c r="J45" s="749"/>
      <c r="K45" s="749"/>
      <c r="L45" s="749"/>
      <c r="M45" s="749"/>
      <c r="N45" s="749"/>
      <c r="O45" s="749"/>
      <c r="P45" s="749"/>
      <c r="Q45" s="749"/>
      <c r="R45" s="749"/>
      <c r="S45" s="749"/>
      <c r="T45" s="749"/>
      <c r="U45" s="749"/>
      <c r="V45" s="749"/>
      <c r="W45" s="749"/>
      <c r="X45" s="749"/>
      <c r="Y45" s="749"/>
      <c r="Z45" s="749"/>
      <c r="AA45" s="750"/>
      <c r="AJ45" s="314"/>
      <c r="AK45" s="314"/>
      <c r="AN45" s="314"/>
      <c r="AO45" s="803"/>
      <c r="AP45" s="802"/>
      <c r="BQ45" s="314"/>
      <c r="BR45" s="314"/>
      <c r="BS45" s="314"/>
      <c r="BT45" s="314"/>
      <c r="BU45" s="314"/>
    </row>
    <row r="46" spans="1:73">
      <c r="A46" s="748"/>
      <c r="B46" s="749"/>
      <c r="C46" s="749"/>
      <c r="D46" s="749"/>
      <c r="E46" s="749"/>
      <c r="F46" s="749"/>
      <c r="G46" s="749"/>
      <c r="H46" s="749"/>
      <c r="I46" s="749"/>
      <c r="J46" s="749"/>
      <c r="K46" s="749"/>
      <c r="L46" s="749"/>
      <c r="M46" s="749"/>
      <c r="N46" s="749"/>
      <c r="O46" s="749"/>
      <c r="P46" s="749"/>
      <c r="Q46" s="749"/>
      <c r="R46" s="749"/>
      <c r="S46" s="749"/>
      <c r="T46" s="749"/>
      <c r="U46" s="749"/>
      <c r="V46" s="749"/>
      <c r="W46" s="749"/>
      <c r="X46" s="749"/>
      <c r="Y46" s="749"/>
      <c r="Z46" s="749"/>
      <c r="AA46" s="750"/>
      <c r="AO46" s="802"/>
      <c r="AP46" s="802"/>
    </row>
    <row r="47" spans="1:73">
      <c r="A47" s="748"/>
      <c r="B47" s="749"/>
      <c r="C47" s="749"/>
      <c r="D47" s="749"/>
      <c r="E47" s="749"/>
      <c r="F47" s="749"/>
      <c r="G47" s="749"/>
      <c r="H47" s="749"/>
      <c r="I47" s="749"/>
      <c r="J47" s="749"/>
      <c r="K47" s="749"/>
      <c r="L47" s="749"/>
      <c r="M47" s="749"/>
      <c r="N47" s="749"/>
      <c r="O47" s="749"/>
      <c r="P47" s="749"/>
      <c r="Q47" s="749"/>
      <c r="R47" s="749"/>
      <c r="S47" s="749"/>
      <c r="T47" s="749"/>
      <c r="U47" s="749"/>
      <c r="V47" s="749"/>
      <c r="W47" s="749"/>
      <c r="X47" s="749"/>
      <c r="Y47" s="749"/>
      <c r="Z47" s="749"/>
      <c r="AA47" s="750"/>
      <c r="AO47" s="803"/>
      <c r="AP47" s="802"/>
    </row>
    <row r="48" spans="1:73">
      <c r="A48" s="748"/>
      <c r="B48" s="749"/>
      <c r="C48" s="749"/>
      <c r="D48" s="749"/>
      <c r="E48" s="749"/>
      <c r="F48" s="749"/>
      <c r="G48" s="749"/>
      <c r="H48" s="749"/>
      <c r="I48" s="749"/>
      <c r="J48" s="749"/>
      <c r="K48" s="749"/>
      <c r="L48" s="749"/>
      <c r="M48" s="749"/>
      <c r="N48" s="749"/>
      <c r="O48" s="749"/>
      <c r="P48" s="749"/>
      <c r="Q48" s="749"/>
      <c r="R48" s="749"/>
      <c r="S48" s="749"/>
      <c r="T48" s="749"/>
      <c r="U48" s="749"/>
      <c r="V48" s="749"/>
      <c r="W48" s="749"/>
      <c r="X48" s="749"/>
      <c r="Y48" s="749"/>
      <c r="Z48" s="749"/>
      <c r="AA48" s="750"/>
      <c r="AO48" s="802"/>
      <c r="AP48" s="802"/>
    </row>
    <row r="49" spans="1:42">
      <c r="A49" s="748"/>
      <c r="B49" s="749"/>
      <c r="C49" s="749"/>
      <c r="D49" s="749"/>
      <c r="E49" s="749"/>
      <c r="F49" s="749"/>
      <c r="G49" s="749"/>
      <c r="H49" s="749"/>
      <c r="I49" s="749"/>
      <c r="J49" s="749"/>
      <c r="K49" s="749"/>
      <c r="L49" s="749"/>
      <c r="M49" s="749"/>
      <c r="N49" s="749"/>
      <c r="O49" s="749"/>
      <c r="P49" s="749"/>
      <c r="Q49" s="749"/>
      <c r="R49" s="749"/>
      <c r="S49" s="749"/>
      <c r="T49" s="749"/>
      <c r="U49" s="749"/>
      <c r="V49" s="749"/>
      <c r="W49" s="749"/>
      <c r="X49" s="749"/>
      <c r="Y49" s="749"/>
      <c r="Z49" s="749"/>
      <c r="AA49" s="750"/>
      <c r="AO49" s="803"/>
      <c r="AP49" s="802"/>
    </row>
    <row r="50" spans="1:42">
      <c r="A50" s="748"/>
      <c r="B50" s="749"/>
      <c r="C50" s="749"/>
      <c r="D50" s="749"/>
      <c r="E50" s="749"/>
      <c r="F50" s="749"/>
      <c r="G50" s="749"/>
      <c r="H50" s="749"/>
      <c r="I50" s="749"/>
      <c r="J50" s="749"/>
      <c r="K50" s="749"/>
      <c r="L50" s="749"/>
      <c r="M50" s="749"/>
      <c r="N50" s="749"/>
      <c r="O50" s="749"/>
      <c r="P50" s="749"/>
      <c r="Q50" s="749"/>
      <c r="R50" s="749"/>
      <c r="S50" s="749"/>
      <c r="T50" s="749"/>
      <c r="U50" s="749"/>
      <c r="V50" s="749"/>
      <c r="W50" s="749"/>
      <c r="X50" s="749"/>
      <c r="Y50" s="749"/>
      <c r="Z50" s="749"/>
      <c r="AA50" s="750"/>
      <c r="AO50" s="802"/>
      <c r="AP50" s="802"/>
    </row>
    <row r="51" spans="1:42">
      <c r="A51" s="748"/>
      <c r="B51" s="749"/>
      <c r="C51" s="749"/>
      <c r="D51" s="749"/>
      <c r="E51" s="749"/>
      <c r="F51" s="749"/>
      <c r="G51" s="749"/>
      <c r="H51" s="749"/>
      <c r="I51" s="749"/>
      <c r="J51" s="749"/>
      <c r="K51" s="749"/>
      <c r="L51" s="749"/>
      <c r="M51" s="749"/>
      <c r="N51" s="749"/>
      <c r="O51" s="749"/>
      <c r="P51" s="749"/>
      <c r="Q51" s="749"/>
      <c r="R51" s="749"/>
      <c r="S51" s="749"/>
      <c r="T51" s="749"/>
      <c r="U51" s="749"/>
      <c r="V51" s="749"/>
      <c r="W51" s="749"/>
      <c r="X51" s="749"/>
      <c r="Y51" s="749"/>
      <c r="Z51" s="749"/>
      <c r="AA51" s="750"/>
      <c r="AO51" s="803"/>
      <c r="AP51" s="802"/>
    </row>
    <row r="52" spans="1:42">
      <c r="A52" s="748"/>
      <c r="B52" s="749"/>
      <c r="C52" s="749"/>
      <c r="D52" s="749"/>
      <c r="E52" s="749"/>
      <c r="F52" s="749"/>
      <c r="G52" s="749"/>
      <c r="H52" s="749"/>
      <c r="I52" s="749"/>
      <c r="J52" s="749"/>
      <c r="K52" s="749"/>
      <c r="L52" s="749"/>
      <c r="M52" s="749"/>
      <c r="N52" s="749"/>
      <c r="O52" s="749"/>
      <c r="P52" s="749"/>
      <c r="Q52" s="749"/>
      <c r="R52" s="749"/>
      <c r="S52" s="749"/>
      <c r="T52" s="749"/>
      <c r="U52" s="749"/>
      <c r="V52" s="749"/>
      <c r="W52" s="749"/>
      <c r="X52" s="749"/>
      <c r="Y52" s="749"/>
      <c r="Z52" s="749"/>
      <c r="AA52" s="750"/>
      <c r="AO52" s="802"/>
      <c r="AP52" s="802"/>
    </row>
    <row r="53" spans="1:42">
      <c r="A53" s="754"/>
      <c r="B53" s="755"/>
      <c r="C53" s="755"/>
      <c r="D53" s="755"/>
      <c r="E53" s="755"/>
      <c r="F53" s="755"/>
      <c r="G53" s="755"/>
      <c r="H53" s="755"/>
      <c r="I53" s="755"/>
      <c r="J53" s="755"/>
      <c r="K53" s="755"/>
      <c r="L53" s="755"/>
      <c r="M53" s="755"/>
      <c r="N53" s="755"/>
      <c r="O53" s="755"/>
      <c r="P53" s="755"/>
      <c r="Q53" s="755"/>
      <c r="R53" s="755"/>
      <c r="S53" s="755"/>
      <c r="T53" s="755"/>
      <c r="U53" s="755"/>
      <c r="V53" s="755"/>
      <c r="W53" s="755"/>
      <c r="X53" s="755"/>
      <c r="Y53" s="755"/>
      <c r="Z53" s="755"/>
      <c r="AA53" s="756"/>
      <c r="AO53" s="803"/>
      <c r="AP53" s="802"/>
    </row>
    <row r="54" spans="1:42">
      <c r="A54" s="749"/>
      <c r="B54" s="749"/>
      <c r="C54" s="749"/>
      <c r="D54" s="749"/>
      <c r="E54" s="749"/>
      <c r="F54" s="749"/>
      <c r="G54" s="749"/>
      <c r="H54" s="749"/>
      <c r="I54" s="749"/>
      <c r="J54" s="749"/>
      <c r="K54" s="749"/>
      <c r="L54" s="749"/>
      <c r="M54" s="749"/>
      <c r="N54" s="749"/>
      <c r="O54" s="749"/>
      <c r="P54" s="749"/>
      <c r="Q54" s="749"/>
      <c r="R54" s="749"/>
      <c r="S54" s="749"/>
      <c r="T54" s="749"/>
      <c r="U54" s="749"/>
      <c r="V54" s="749"/>
      <c r="W54" s="749"/>
      <c r="X54" s="749"/>
      <c r="Y54" s="749"/>
      <c r="Z54" s="749"/>
      <c r="AA54" s="749"/>
      <c r="AO54" s="802"/>
      <c r="AP54" s="802"/>
    </row>
  </sheetData>
  <mergeCells count="4">
    <mergeCell ref="A1:B1"/>
    <mergeCell ref="V1:AA1"/>
    <mergeCell ref="B5:M16"/>
    <mergeCell ref="AP15:BA28"/>
  </mergeCells>
  <phoneticPr fontId="10"/>
  <conditionalFormatting sqref="AD11:AD22">
    <cfRule type="top10" dxfId="2" priority="1" rank="1"/>
  </conditionalFormatting>
  <pageMargins left="0.75" right="0.75" top="1" bottom="1" header="0.51200000000000001" footer="0.51200000000000001"/>
  <pageSetup paperSize="9" scale="88" orientation="portrait" r:id="rId1"/>
  <headerFooter alignWithMargins="0"/>
  <colBreaks count="2" manualBreakCount="2">
    <brk id="27" max="1048575" man="1"/>
    <brk id="60" max="52"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業種リスト!$A$2:$A$14</xm:f>
          </x14:formula1>
          <xm:sqref>AR6:AT6</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
    <tabColor indexed="53"/>
  </sheetPr>
  <dimension ref="A1:MC683"/>
  <sheetViews>
    <sheetView view="pageBreakPreview" zoomScale="73" zoomScaleNormal="100" zoomScaleSheetLayoutView="73" workbookViewId="0">
      <pane xSplit="1" ySplit="1" topLeftCell="B2" activePane="bottomRight" state="frozen"/>
      <selection activeCell="B3" sqref="B3:M17"/>
      <selection pane="topRight" activeCell="B3" sqref="B3:M17"/>
      <selection pane="bottomLeft" activeCell="B3" sqref="B3:M17"/>
      <selection pane="bottomRight" activeCell="F10" sqref="F10:F11"/>
    </sheetView>
  </sheetViews>
  <sheetFormatPr defaultColWidth="11.109375" defaultRowHeight="9.6"/>
  <cols>
    <col min="1" max="2" width="6.88671875" style="10" bestFit="1" customWidth="1"/>
    <col min="3" max="3" width="9.33203125" style="10" customWidth="1"/>
    <col min="4" max="4" width="5.88671875" style="10" customWidth="1"/>
    <col min="5" max="5" width="6.88671875" style="10" customWidth="1"/>
    <col min="6" max="7" width="7.33203125" style="10" customWidth="1"/>
    <col min="8" max="8" width="6.44140625" style="16" customWidth="1"/>
    <col min="9" max="9" width="10.33203125" style="16" customWidth="1"/>
    <col min="10" max="10" width="11.6640625" style="16" customWidth="1"/>
    <col min="11" max="13" width="10.33203125" style="16" customWidth="1"/>
    <col min="14" max="22" width="6.44140625" style="16" customWidth="1"/>
    <col min="23" max="24" width="5.6640625" style="16" customWidth="1"/>
    <col min="25" max="25" width="7.109375" style="10" customWidth="1"/>
    <col min="26" max="33" width="8.6640625" style="10" customWidth="1"/>
    <col min="34" max="60" width="7" style="10" customWidth="1"/>
    <col min="61" max="61" width="10.44140625" style="10" customWidth="1"/>
    <col min="62" max="63" width="8.5546875" style="10" customWidth="1"/>
    <col min="64" max="67" width="6.33203125" style="10" customWidth="1"/>
    <col min="68" max="71" width="7" style="5" customWidth="1"/>
    <col min="72" max="72" width="7.88671875" style="5" customWidth="1"/>
    <col min="73" max="124" width="7.6640625" style="5" customWidth="1"/>
    <col min="125" max="132" width="6.109375" style="10" customWidth="1"/>
    <col min="133" max="133" width="7.88671875" style="10" customWidth="1"/>
    <col min="134" max="135" width="7.5546875" style="10" customWidth="1"/>
    <col min="136" max="136" width="8.33203125" style="10" customWidth="1"/>
    <col min="137" max="137" width="9" style="10" customWidth="1"/>
    <col min="138" max="142" width="7.5546875" style="10" customWidth="1"/>
    <col min="143" max="143" width="8.44140625" style="10" customWidth="1"/>
    <col min="144" max="144" width="7.5546875" style="10" customWidth="1"/>
    <col min="145" max="145" width="14.88671875" style="10" customWidth="1"/>
    <col min="146" max="146" width="7.6640625" style="10" customWidth="1"/>
    <col min="147" max="149" width="6.88671875" style="10" customWidth="1"/>
    <col min="150" max="150" width="7.6640625" style="10" customWidth="1"/>
    <col min="151" max="153" width="9.6640625" style="10" customWidth="1"/>
    <col min="154" max="154" width="11.44140625" style="10" customWidth="1"/>
    <col min="155" max="156" width="9.6640625" style="10" customWidth="1"/>
    <col min="157" max="157" width="10.6640625" style="10" customWidth="1"/>
    <col min="158" max="158" width="10.88671875" style="10" customWidth="1"/>
    <col min="159" max="159" width="11.6640625" style="10" customWidth="1"/>
    <col min="160" max="161" width="9.6640625" style="10" customWidth="1"/>
    <col min="162" max="162" width="11.5546875" style="10" customWidth="1"/>
    <col min="163" max="169" width="9.6640625" style="10" customWidth="1"/>
    <col min="170" max="229" width="7.33203125" style="10" customWidth="1"/>
    <col min="230" max="238" width="12.6640625" style="10" customWidth="1"/>
    <col min="239" max="239" width="10.109375" style="10" customWidth="1"/>
    <col min="240" max="245" width="7" style="10" customWidth="1"/>
    <col min="246" max="246" width="9" style="10" customWidth="1"/>
    <col min="247" max="251" width="7" style="10" customWidth="1"/>
    <col min="252" max="259" width="6" style="10" customWidth="1"/>
    <col min="260" max="260" width="4.5546875" style="10" customWidth="1"/>
    <col min="261" max="268" width="6.33203125" style="10" customWidth="1"/>
    <col min="269" max="269" width="6.88671875" style="10" customWidth="1"/>
    <col min="270" max="274" width="6.33203125" style="10" customWidth="1"/>
    <col min="275" max="275" width="6.109375" style="10" customWidth="1"/>
    <col min="276" max="276" width="6" style="10" customWidth="1"/>
    <col min="277" max="281" width="6.33203125" style="10" customWidth="1"/>
    <col min="282" max="282" width="6.109375" style="10" customWidth="1"/>
    <col min="283" max="283" width="5.88671875" style="10" customWidth="1"/>
    <col min="284" max="288" width="6.33203125" style="10" customWidth="1"/>
    <col min="289" max="289" width="6.109375" style="10" customWidth="1"/>
    <col min="290" max="290" width="5.88671875" style="10" customWidth="1"/>
    <col min="291" max="295" width="6.33203125" style="10" customWidth="1"/>
    <col min="296" max="296" width="6.109375" style="10" customWidth="1"/>
    <col min="297" max="303" width="11.6640625" style="10" customWidth="1"/>
    <col min="304" max="304" width="11.88671875" style="10" customWidth="1"/>
    <col min="305" max="305" width="6.88671875" style="10" customWidth="1"/>
    <col min="306" max="310" width="6.33203125" style="10" customWidth="1"/>
    <col min="311" max="311" width="6.109375" style="10" customWidth="1"/>
    <col min="312" max="312" width="6" style="10" customWidth="1"/>
    <col min="313" max="317" width="6.33203125" style="10" customWidth="1"/>
    <col min="318" max="318" width="6.109375" style="10" customWidth="1"/>
    <col min="319" max="319" width="5.88671875" style="10" customWidth="1"/>
    <col min="320" max="324" width="6.33203125" style="10" customWidth="1"/>
    <col min="325" max="325" width="6.109375" style="10" customWidth="1"/>
    <col min="326" max="326" width="5.88671875" style="10" customWidth="1"/>
    <col min="327" max="331" width="6.33203125" style="10" customWidth="1"/>
    <col min="332" max="332" width="6.109375" style="10" customWidth="1"/>
    <col min="333" max="339" width="11.6640625" style="10" customWidth="1"/>
    <col min="340" max="340" width="11.88671875" style="10" customWidth="1"/>
    <col min="341" max="16384" width="11.109375" style="10"/>
  </cols>
  <sheetData>
    <row r="1" spans="1:340" s="432" customFormat="1" ht="14.25" customHeight="1">
      <c r="A1" s="610"/>
      <c r="B1" s="610"/>
      <c r="C1" s="610"/>
      <c r="D1" s="611"/>
      <c r="E1" s="834"/>
      <c r="F1" s="612" t="s">
        <v>435</v>
      </c>
      <c r="G1" s="613"/>
      <c r="H1" s="614" t="s">
        <v>10</v>
      </c>
      <c r="I1" s="615"/>
      <c r="J1" s="615"/>
      <c r="K1" s="616"/>
      <c r="L1" s="617"/>
      <c r="M1" s="618"/>
      <c r="N1" s="619"/>
      <c r="O1" s="620"/>
      <c r="P1" s="620"/>
      <c r="Q1" s="620"/>
      <c r="R1" s="620"/>
      <c r="S1" s="620"/>
      <c r="T1" s="620"/>
      <c r="U1" s="619"/>
      <c r="V1" s="619"/>
      <c r="W1" s="614" t="s">
        <v>436</v>
      </c>
      <c r="X1" s="615"/>
      <c r="Y1" s="612" t="s">
        <v>169</v>
      </c>
      <c r="Z1" s="621"/>
      <c r="AA1" s="621"/>
      <c r="AB1" s="621"/>
      <c r="AC1" s="613"/>
      <c r="AD1" s="622"/>
      <c r="AE1" s="610"/>
      <c r="AF1" s="610"/>
      <c r="AG1" s="610"/>
      <c r="AH1" s="612" t="s">
        <v>386</v>
      </c>
      <c r="AI1" s="621"/>
      <c r="AJ1" s="621"/>
      <c r="AK1" s="621"/>
      <c r="AL1" s="613"/>
      <c r="AM1" s="861"/>
      <c r="AN1" s="862"/>
      <c r="AO1" s="622"/>
      <c r="AP1" s="622"/>
      <c r="AQ1" s="622"/>
      <c r="AR1" s="622"/>
      <c r="AS1" s="622"/>
      <c r="AT1" s="622"/>
      <c r="AU1" s="622"/>
      <c r="AV1" s="622"/>
      <c r="AW1" s="622"/>
      <c r="AX1" s="622"/>
      <c r="AY1" s="622"/>
      <c r="AZ1" s="622"/>
      <c r="BA1" s="622"/>
      <c r="BB1" s="847"/>
      <c r="BC1" s="612" t="s">
        <v>386</v>
      </c>
      <c r="BD1" s="621"/>
      <c r="BE1" s="621"/>
      <c r="BF1" s="621"/>
      <c r="BG1" s="613"/>
      <c r="BH1" s="622"/>
      <c r="BI1" s="612" t="s">
        <v>437</v>
      </c>
      <c r="BJ1" s="621"/>
      <c r="BK1" s="621"/>
      <c r="BL1" s="612" t="s">
        <v>52</v>
      </c>
      <c r="BM1" s="621"/>
      <c r="BN1" s="621"/>
      <c r="BO1" s="613"/>
      <c r="BP1" s="612" t="s">
        <v>533</v>
      </c>
      <c r="BQ1" s="621"/>
      <c r="BR1" s="621"/>
      <c r="BS1" s="613"/>
      <c r="BT1" s="622"/>
      <c r="BU1" s="610"/>
      <c r="BV1" s="610"/>
      <c r="BW1" s="610"/>
      <c r="BX1" s="610"/>
      <c r="BY1" s="610"/>
      <c r="BZ1" s="610"/>
      <c r="CA1" s="610"/>
      <c r="CB1" s="610"/>
      <c r="CC1" s="610"/>
      <c r="CD1" s="610"/>
      <c r="CE1" s="610"/>
      <c r="CF1" s="610"/>
      <c r="CG1" s="610"/>
      <c r="CH1" s="610"/>
      <c r="CI1" s="610"/>
      <c r="CJ1" s="610"/>
      <c r="CK1" s="610"/>
      <c r="CL1" s="610"/>
      <c r="CM1" s="610"/>
      <c r="CN1" s="610"/>
      <c r="CO1" s="612" t="s">
        <v>533</v>
      </c>
      <c r="CP1" s="621"/>
      <c r="CQ1" s="621"/>
      <c r="CR1" s="613"/>
      <c r="CS1" s="610"/>
      <c r="CT1" s="610"/>
      <c r="CU1" s="610"/>
      <c r="CV1" s="610"/>
      <c r="CW1" s="610"/>
      <c r="CX1" s="610"/>
      <c r="CY1" s="610"/>
      <c r="CZ1" s="610"/>
      <c r="DA1" s="610"/>
      <c r="DB1" s="610"/>
      <c r="DC1" s="610"/>
      <c r="DD1" s="610"/>
      <c r="DE1" s="610"/>
      <c r="DF1" s="610"/>
      <c r="DG1" s="610"/>
      <c r="DH1" s="610"/>
      <c r="DI1" s="610"/>
      <c r="DJ1" s="610"/>
      <c r="DK1" s="610"/>
      <c r="DL1" s="610"/>
      <c r="DM1" s="610"/>
      <c r="DN1" s="610"/>
      <c r="DO1" s="612" t="s">
        <v>533</v>
      </c>
      <c r="DP1" s="621"/>
      <c r="DQ1" s="621"/>
      <c r="DR1" s="613"/>
      <c r="DS1" s="613"/>
      <c r="DT1" s="610"/>
      <c r="DU1" s="612" t="s">
        <v>24</v>
      </c>
      <c r="DV1" s="621"/>
      <c r="DW1" s="621"/>
      <c r="DX1" s="621"/>
      <c r="DY1" s="1055"/>
      <c r="DZ1" s="622"/>
      <c r="EA1" s="610"/>
      <c r="EB1" s="610"/>
      <c r="EC1" s="612" t="s">
        <v>345</v>
      </c>
      <c r="ED1" s="621"/>
      <c r="EE1" s="621"/>
      <c r="EF1" s="613"/>
      <c r="EG1" s="610"/>
      <c r="EH1" s="610"/>
      <c r="EI1" s="610"/>
      <c r="EJ1" s="610"/>
      <c r="EK1" s="610"/>
      <c r="EL1" s="610"/>
      <c r="EM1" s="610"/>
      <c r="EN1" s="610"/>
      <c r="EO1" s="610"/>
      <c r="EP1" s="612" t="s">
        <v>534</v>
      </c>
      <c r="EQ1" s="621"/>
      <c r="ER1" s="621"/>
      <c r="ES1" s="621"/>
      <c r="ET1" s="613"/>
      <c r="EU1" s="622"/>
      <c r="EV1" s="622"/>
      <c r="EW1" s="622"/>
      <c r="EX1" s="622"/>
      <c r="EY1" s="622"/>
      <c r="EZ1" s="610"/>
      <c r="FA1" s="610"/>
      <c r="FB1" s="610"/>
      <c r="FC1" s="610"/>
      <c r="FD1" s="612" t="s">
        <v>368</v>
      </c>
      <c r="FE1" s="621"/>
      <c r="FF1" s="621"/>
      <c r="FG1" s="621"/>
      <c r="FH1" s="613"/>
      <c r="FI1" s="610"/>
      <c r="FJ1" s="610"/>
      <c r="FK1" s="610"/>
      <c r="FL1" s="610"/>
      <c r="FM1" s="610"/>
      <c r="FN1" s="610"/>
      <c r="FO1" s="610"/>
      <c r="FP1" s="610"/>
      <c r="FQ1" s="610"/>
      <c r="FR1" s="610"/>
      <c r="FS1" s="610"/>
      <c r="FT1" s="610"/>
      <c r="FU1" s="610"/>
      <c r="FV1" s="610"/>
      <c r="FW1" s="610"/>
      <c r="FX1" s="610"/>
      <c r="FY1" s="610"/>
      <c r="FZ1" s="610"/>
      <c r="GA1" s="610"/>
      <c r="GB1" s="610"/>
      <c r="GC1" s="610"/>
      <c r="GD1" s="610"/>
      <c r="GE1" s="610"/>
      <c r="GF1" s="610"/>
      <c r="GG1" s="610"/>
      <c r="GH1" s="728"/>
      <c r="GI1" s="610"/>
      <c r="GJ1" s="610"/>
      <c r="GK1" s="610"/>
      <c r="GL1" s="610"/>
      <c r="GM1" s="610"/>
      <c r="GN1" s="610"/>
      <c r="GO1" s="610"/>
      <c r="GP1" s="610"/>
      <c r="GQ1" s="610"/>
      <c r="GR1" s="610"/>
      <c r="GS1" s="610"/>
      <c r="GT1" s="610"/>
      <c r="GU1" s="610"/>
      <c r="GV1" s="610"/>
      <c r="GW1" s="610"/>
      <c r="GX1" s="610"/>
      <c r="GY1" s="610"/>
      <c r="GZ1" s="610"/>
      <c r="HA1" s="610"/>
      <c r="HB1" s="728"/>
      <c r="HC1" s="610"/>
      <c r="HD1" s="610"/>
      <c r="HE1" s="610"/>
      <c r="HF1" s="610"/>
      <c r="HG1" s="610"/>
      <c r="HH1" s="610"/>
      <c r="HI1" s="610"/>
      <c r="HJ1" s="610"/>
      <c r="HK1" s="610"/>
      <c r="HL1" s="728"/>
      <c r="HM1" s="610"/>
      <c r="HN1" s="610"/>
      <c r="HO1" s="610"/>
      <c r="HP1" s="610"/>
      <c r="HQ1" s="610"/>
      <c r="HR1" s="610"/>
      <c r="HS1" s="610"/>
      <c r="HT1" s="610"/>
      <c r="HU1" s="610"/>
      <c r="HV1" s="612" t="s">
        <v>368</v>
      </c>
      <c r="HW1" s="621"/>
      <c r="HX1" s="621"/>
      <c r="HY1" s="621"/>
      <c r="HZ1" s="613"/>
      <c r="IA1" s="610"/>
      <c r="IB1" s="610"/>
      <c r="IC1" s="610"/>
      <c r="ID1" s="610"/>
      <c r="IE1" s="609"/>
      <c r="IF1" s="612" t="s">
        <v>876</v>
      </c>
      <c r="IG1" s="621"/>
      <c r="IH1" s="621"/>
      <c r="II1" s="613"/>
      <c r="IJ1" s="622"/>
      <c r="IK1" s="622"/>
      <c r="IL1" s="610"/>
      <c r="IM1" s="610"/>
      <c r="IN1" s="610"/>
      <c r="IO1" s="610"/>
      <c r="IP1" s="610"/>
      <c r="IQ1" s="610"/>
      <c r="IR1" s="612" t="s">
        <v>654</v>
      </c>
      <c r="IS1" s="621"/>
      <c r="IT1" s="621"/>
      <c r="IU1" s="621"/>
      <c r="IV1" s="613"/>
      <c r="IW1" s="610"/>
      <c r="IX1" s="610"/>
      <c r="IY1" s="610"/>
      <c r="IZ1" s="610"/>
      <c r="JA1" s="610"/>
      <c r="JB1" s="610"/>
      <c r="JC1" s="610"/>
      <c r="JD1" s="610"/>
      <c r="JE1" s="610"/>
      <c r="JF1" s="610"/>
      <c r="JG1" s="610"/>
      <c r="JH1" s="610"/>
      <c r="JI1" s="610"/>
      <c r="JJ1" s="610"/>
      <c r="JK1" s="610"/>
      <c r="JL1" s="610"/>
      <c r="JM1" s="610"/>
      <c r="JN1" s="610"/>
      <c r="JO1" s="610"/>
      <c r="JP1" s="610"/>
      <c r="JQ1" s="610"/>
      <c r="JR1" s="610"/>
      <c r="JS1" s="610"/>
      <c r="JT1" s="610"/>
      <c r="JU1" s="610"/>
      <c r="JV1" s="610"/>
      <c r="JW1" s="610"/>
      <c r="JX1" s="610"/>
      <c r="JY1" s="610"/>
      <c r="JZ1" s="610"/>
      <c r="KA1" s="610"/>
      <c r="KB1" s="610"/>
      <c r="KC1" s="610"/>
      <c r="KD1" s="610"/>
      <c r="KE1" s="610"/>
      <c r="KF1" s="610"/>
      <c r="KG1" s="610"/>
      <c r="KH1" s="610"/>
      <c r="KI1" s="610"/>
      <c r="KJ1" s="610"/>
      <c r="KK1" s="612" t="s">
        <v>653</v>
      </c>
      <c r="KL1" s="621"/>
      <c r="KM1" s="621"/>
      <c r="KN1" s="621"/>
      <c r="KO1" s="621"/>
      <c r="KP1" s="621"/>
      <c r="KQ1" s="613"/>
      <c r="KR1" s="622"/>
      <c r="KS1" s="610"/>
      <c r="KT1" s="610"/>
      <c r="KU1" s="610"/>
      <c r="KV1" s="610"/>
      <c r="KW1" s="610"/>
      <c r="KX1" s="610"/>
      <c r="KY1" s="610"/>
      <c r="KZ1" s="610"/>
      <c r="LA1" s="610"/>
      <c r="LB1" s="610"/>
      <c r="LC1" s="610"/>
      <c r="LD1" s="610"/>
      <c r="LE1" s="610"/>
      <c r="LF1" s="610"/>
      <c r="LG1" s="610"/>
      <c r="LH1" s="610"/>
      <c r="LI1" s="610"/>
      <c r="LJ1" s="610"/>
      <c r="LK1" s="610"/>
      <c r="LL1" s="610"/>
      <c r="LM1" s="610"/>
      <c r="LN1" s="610"/>
      <c r="LO1" s="610"/>
      <c r="LP1" s="610"/>
      <c r="LQ1" s="610"/>
      <c r="LR1" s="610"/>
      <c r="LS1" s="610"/>
      <c r="LT1" s="610"/>
      <c r="LU1" s="612" t="s">
        <v>652</v>
      </c>
      <c r="LV1" s="621"/>
      <c r="LW1" s="621"/>
      <c r="LX1" s="621"/>
      <c r="LY1" s="621"/>
      <c r="LZ1" s="621"/>
      <c r="MA1" s="613"/>
      <c r="MB1" s="622"/>
    </row>
    <row r="2" spans="1:340" s="432" customFormat="1" ht="14.25" customHeight="1">
      <c r="A2" s="610"/>
      <c r="B2" s="610"/>
      <c r="C2" s="610"/>
      <c r="D2" s="611"/>
      <c r="E2" s="834"/>
      <c r="F2" s="1053" t="s">
        <v>192</v>
      </c>
      <c r="G2" s="1054"/>
      <c r="H2" s="623" t="s">
        <v>374</v>
      </c>
      <c r="I2" s="624"/>
      <c r="J2" s="624"/>
      <c r="K2" s="625"/>
      <c r="L2" s="617"/>
      <c r="M2" s="618"/>
      <c r="N2" s="619"/>
      <c r="O2" s="618"/>
      <c r="P2" s="618"/>
      <c r="Q2" s="618"/>
      <c r="R2" s="618"/>
      <c r="S2" s="618"/>
      <c r="T2" s="618"/>
      <c r="U2" s="626"/>
      <c r="V2" s="626"/>
      <c r="W2" s="1088" t="s">
        <v>375</v>
      </c>
      <c r="X2" s="1089"/>
      <c r="Y2" s="627" t="s">
        <v>384</v>
      </c>
      <c r="Z2" s="628"/>
      <c r="AA2" s="628"/>
      <c r="AB2" s="628"/>
      <c r="AC2" s="629"/>
      <c r="AD2" s="622"/>
      <c r="AE2" s="610"/>
      <c r="AF2" s="610"/>
      <c r="AG2" s="610"/>
      <c r="AH2" s="627" t="s">
        <v>770</v>
      </c>
      <c r="AI2" s="628"/>
      <c r="AJ2" s="628"/>
      <c r="AK2" s="628"/>
      <c r="AL2" s="629"/>
      <c r="AM2" s="622"/>
      <c r="AN2" s="622"/>
      <c r="AO2" s="622"/>
      <c r="AP2" s="622"/>
      <c r="AQ2" s="622"/>
      <c r="AR2" s="622"/>
      <c r="AS2" s="622"/>
      <c r="AT2" s="622"/>
      <c r="AU2" s="622"/>
      <c r="AV2" s="622"/>
      <c r="AW2" s="622"/>
      <c r="AX2" s="622"/>
      <c r="AY2" s="622"/>
      <c r="AZ2" s="622"/>
      <c r="BA2" s="622"/>
      <c r="BB2" s="622"/>
      <c r="BC2" s="627" t="s">
        <v>763</v>
      </c>
      <c r="BD2" s="628"/>
      <c r="BE2" s="628"/>
      <c r="BF2" s="628"/>
      <c r="BG2" s="629"/>
      <c r="BH2" s="622"/>
      <c r="BI2" s="627" t="s">
        <v>335</v>
      </c>
      <c r="BJ2" s="628"/>
      <c r="BK2" s="628"/>
      <c r="BL2" s="627" t="s">
        <v>336</v>
      </c>
      <c r="BM2" s="628"/>
      <c r="BN2" s="628"/>
      <c r="BO2" s="629"/>
      <c r="BP2" s="627" t="s">
        <v>170</v>
      </c>
      <c r="BQ2" s="628"/>
      <c r="BR2" s="628"/>
      <c r="BS2" s="629"/>
      <c r="BT2" s="622"/>
      <c r="BU2" s="610"/>
      <c r="BV2" s="610"/>
      <c r="BW2" s="610"/>
      <c r="BX2" s="610"/>
      <c r="BY2" s="610"/>
      <c r="BZ2" s="610"/>
      <c r="CA2" s="610"/>
      <c r="CB2" s="610"/>
      <c r="CC2" s="610"/>
      <c r="CD2" s="610"/>
      <c r="CE2" s="610"/>
      <c r="CF2" s="610"/>
      <c r="CG2" s="610"/>
      <c r="CH2" s="610"/>
      <c r="CI2" s="610"/>
      <c r="CJ2" s="610"/>
      <c r="CK2" s="610"/>
      <c r="CL2" s="610"/>
      <c r="CM2" s="610"/>
      <c r="CN2" s="610"/>
      <c r="CO2" s="627" t="s">
        <v>171</v>
      </c>
      <c r="CP2" s="628"/>
      <c r="CQ2" s="628"/>
      <c r="CR2" s="629"/>
      <c r="CS2" s="610"/>
      <c r="CT2" s="610"/>
      <c r="CU2" s="610"/>
      <c r="CV2" s="610"/>
      <c r="CW2" s="610"/>
      <c r="CX2" s="610"/>
      <c r="CY2" s="610"/>
      <c r="CZ2" s="610"/>
      <c r="DA2" s="610"/>
      <c r="DB2" s="610"/>
      <c r="DC2" s="610"/>
      <c r="DD2" s="610"/>
      <c r="DE2" s="610"/>
      <c r="DF2" s="610"/>
      <c r="DG2" s="610"/>
      <c r="DH2" s="610"/>
      <c r="DI2" s="610"/>
      <c r="DJ2" s="610"/>
      <c r="DK2" s="610"/>
      <c r="DL2" s="610"/>
      <c r="DM2" s="610"/>
      <c r="DN2" s="610"/>
      <c r="DO2" s="627" t="s">
        <v>171</v>
      </c>
      <c r="DP2" s="628"/>
      <c r="DQ2" s="628"/>
      <c r="DR2" s="629"/>
      <c r="DS2" s="629"/>
      <c r="DT2" s="610"/>
      <c r="DU2" s="627" t="s">
        <v>387</v>
      </c>
      <c r="DV2" s="628"/>
      <c r="DW2" s="628"/>
      <c r="DX2" s="628"/>
      <c r="DY2" s="1056"/>
      <c r="DZ2" s="622"/>
      <c r="EA2" s="610"/>
      <c r="EB2" s="610"/>
      <c r="EC2" s="627" t="s">
        <v>389</v>
      </c>
      <c r="ED2" s="628"/>
      <c r="EE2" s="628"/>
      <c r="EF2" s="629"/>
      <c r="EG2" s="610"/>
      <c r="EH2" s="610"/>
      <c r="EI2" s="610"/>
      <c r="EJ2" s="610"/>
      <c r="EK2" s="610"/>
      <c r="EL2" s="610"/>
      <c r="EM2" s="610"/>
      <c r="EN2" s="610"/>
      <c r="EO2" s="610"/>
      <c r="EP2" s="627" t="s">
        <v>53</v>
      </c>
      <c r="EQ2" s="628"/>
      <c r="ER2" s="628"/>
      <c r="ES2" s="628"/>
      <c r="ET2" s="629"/>
      <c r="EU2" s="622"/>
      <c r="EV2" s="622"/>
      <c r="EW2" s="622"/>
      <c r="EX2" s="622"/>
      <c r="EY2" s="622"/>
      <c r="EZ2" s="610"/>
      <c r="FA2" s="610"/>
      <c r="FB2" s="610"/>
      <c r="FC2" s="610"/>
      <c r="FD2" s="627" t="s">
        <v>147</v>
      </c>
      <c r="FE2" s="628"/>
      <c r="FF2" s="628"/>
      <c r="FG2" s="628"/>
      <c r="FH2" s="629"/>
      <c r="FI2" s="610"/>
      <c r="FJ2" s="610"/>
      <c r="FK2" s="610"/>
      <c r="FL2" s="610"/>
      <c r="FM2" s="610"/>
      <c r="FN2" s="610"/>
      <c r="FO2" s="610"/>
      <c r="FP2" s="610"/>
      <c r="FQ2" s="610"/>
      <c r="FR2" s="610"/>
      <c r="FS2" s="610"/>
      <c r="FT2" s="610"/>
      <c r="FU2" s="610"/>
      <c r="FV2" s="610"/>
      <c r="FW2" s="610"/>
      <c r="FX2" s="610"/>
      <c r="FY2" s="610"/>
      <c r="FZ2" s="610"/>
      <c r="GA2" s="610"/>
      <c r="GB2" s="610"/>
      <c r="GC2" s="610"/>
      <c r="GD2" s="610"/>
      <c r="GE2" s="610"/>
      <c r="GF2" s="610"/>
      <c r="GG2" s="610"/>
      <c r="GH2" s="728"/>
      <c r="GI2" s="610"/>
      <c r="GJ2" s="610"/>
      <c r="GK2" s="610"/>
      <c r="GL2" s="610"/>
      <c r="GM2" s="610"/>
      <c r="GN2" s="610"/>
      <c r="GO2" s="610"/>
      <c r="GP2" s="610"/>
      <c r="GQ2" s="610"/>
      <c r="GR2" s="610"/>
      <c r="GS2" s="610"/>
      <c r="GT2" s="610"/>
      <c r="GU2" s="610"/>
      <c r="GV2" s="610"/>
      <c r="GW2" s="610"/>
      <c r="GX2" s="610"/>
      <c r="GY2" s="610"/>
      <c r="GZ2" s="610"/>
      <c r="HA2" s="610"/>
      <c r="HB2" s="728"/>
      <c r="HC2" s="610"/>
      <c r="HD2" s="610"/>
      <c r="HE2" s="610"/>
      <c r="HF2" s="610"/>
      <c r="HG2" s="610"/>
      <c r="HH2" s="610"/>
      <c r="HI2" s="610"/>
      <c r="HJ2" s="610"/>
      <c r="HK2" s="610"/>
      <c r="HL2" s="728"/>
      <c r="HM2" s="610"/>
      <c r="HN2" s="610"/>
      <c r="HO2" s="610"/>
      <c r="HP2" s="610"/>
      <c r="HQ2" s="610"/>
      <c r="HR2" s="610"/>
      <c r="HS2" s="610"/>
      <c r="HT2" s="610"/>
      <c r="HU2" s="610"/>
      <c r="HV2" s="627" t="s">
        <v>148</v>
      </c>
      <c r="HW2" s="628"/>
      <c r="HX2" s="628"/>
      <c r="HY2" s="628"/>
      <c r="HZ2" s="629"/>
      <c r="IA2" s="610"/>
      <c r="IB2" s="610"/>
      <c r="IC2" s="610"/>
      <c r="ID2" s="610"/>
      <c r="IE2" s="609"/>
      <c r="IF2" s="627" t="s">
        <v>209</v>
      </c>
      <c r="IG2" s="628"/>
      <c r="IH2" s="628"/>
      <c r="II2" s="629"/>
      <c r="IJ2" s="622"/>
      <c r="IK2" s="622"/>
      <c r="IL2" s="610"/>
      <c r="IM2" s="610"/>
      <c r="IN2" s="610"/>
      <c r="IO2" s="610"/>
      <c r="IP2" s="610"/>
      <c r="IQ2" s="610"/>
      <c r="IR2" s="627" t="s">
        <v>137</v>
      </c>
      <c r="IS2" s="628"/>
      <c r="IT2" s="628"/>
      <c r="IU2" s="628"/>
      <c r="IV2" s="629"/>
      <c r="IW2" s="610"/>
      <c r="IX2" s="610"/>
      <c r="IY2" s="610"/>
      <c r="IZ2" s="610"/>
      <c r="JA2" s="610"/>
      <c r="JB2" s="610"/>
      <c r="JC2" s="610"/>
      <c r="JD2" s="610"/>
      <c r="JE2" s="610"/>
      <c r="JF2" s="610"/>
      <c r="JG2" s="610"/>
      <c r="JH2" s="610"/>
      <c r="JI2" s="610"/>
      <c r="JJ2" s="610"/>
      <c r="JK2" s="610"/>
      <c r="JL2" s="610"/>
      <c r="JM2" s="610"/>
      <c r="JN2" s="610"/>
      <c r="JO2" s="610"/>
      <c r="JP2" s="610"/>
      <c r="JQ2" s="610"/>
      <c r="JR2" s="610"/>
      <c r="JS2" s="610"/>
      <c r="JT2" s="610"/>
      <c r="JU2" s="610"/>
      <c r="JV2" s="610"/>
      <c r="JW2" s="610"/>
      <c r="JX2" s="610"/>
      <c r="JY2" s="610"/>
      <c r="JZ2" s="610"/>
      <c r="KA2" s="610"/>
      <c r="KB2" s="610"/>
      <c r="KC2" s="610"/>
      <c r="KD2" s="610"/>
      <c r="KE2" s="610"/>
      <c r="KF2" s="610"/>
      <c r="KG2" s="610"/>
      <c r="KH2" s="610"/>
      <c r="KI2" s="610"/>
      <c r="KJ2" s="610"/>
      <c r="KK2" s="627" t="s">
        <v>166</v>
      </c>
      <c r="KL2" s="628"/>
      <c r="KM2" s="628"/>
      <c r="KN2" s="628" t="s">
        <v>664</v>
      </c>
      <c r="KO2" s="628"/>
      <c r="KP2" s="628"/>
      <c r="KQ2" s="629"/>
      <c r="KR2" s="622"/>
      <c r="KS2" s="610"/>
      <c r="KT2" s="610"/>
      <c r="KU2" s="610"/>
      <c r="KV2" s="610"/>
      <c r="KW2" s="610"/>
      <c r="KX2" s="610"/>
      <c r="KY2" s="610"/>
      <c r="KZ2" s="610"/>
      <c r="LA2" s="610"/>
      <c r="LB2" s="610"/>
      <c r="LC2" s="610"/>
      <c r="LD2" s="610"/>
      <c r="LE2" s="610"/>
      <c r="LF2" s="610"/>
      <c r="LG2" s="610"/>
      <c r="LH2" s="610"/>
      <c r="LI2" s="610"/>
      <c r="LJ2" s="610"/>
      <c r="LK2" s="610"/>
      <c r="LL2" s="610"/>
      <c r="LM2" s="610"/>
      <c r="LN2" s="610"/>
      <c r="LO2" s="610"/>
      <c r="LP2" s="610"/>
      <c r="LQ2" s="610"/>
      <c r="LR2" s="610"/>
      <c r="LS2" s="610"/>
      <c r="LT2" s="610"/>
      <c r="LU2" s="627" t="s">
        <v>792</v>
      </c>
      <c r="LV2" s="628"/>
      <c r="LW2" s="628"/>
      <c r="LX2" s="628" t="s">
        <v>664</v>
      </c>
      <c r="LY2" s="628"/>
      <c r="LZ2" s="628"/>
      <c r="MA2" s="629"/>
      <c r="MB2" s="622"/>
    </row>
    <row r="3" spans="1:340" s="5" customFormat="1" ht="12" customHeight="1">
      <c r="B3" s="2"/>
      <c r="C3" s="2"/>
      <c r="D3" s="7"/>
      <c r="F3" s="2"/>
      <c r="G3" s="2"/>
      <c r="H3" s="14"/>
      <c r="I3" s="14"/>
      <c r="J3" s="14"/>
      <c r="K3" s="14"/>
      <c r="L3" s="14"/>
      <c r="M3" s="14"/>
      <c r="N3" s="14"/>
      <c r="O3" s="15"/>
      <c r="P3" s="15"/>
      <c r="Q3" s="15"/>
      <c r="R3" s="15"/>
      <c r="S3" s="15"/>
      <c r="T3" s="15"/>
      <c r="W3" s="14"/>
      <c r="X3" s="14"/>
      <c r="Y3" s="2"/>
      <c r="Z3" s="2"/>
      <c r="AA3" s="2"/>
      <c r="AB3" s="2"/>
      <c r="AC3" s="2"/>
      <c r="AD3" s="2"/>
      <c r="AE3" s="2"/>
      <c r="AF3" s="2"/>
      <c r="AG3" s="2"/>
      <c r="AH3" s="2"/>
      <c r="AI3" s="2"/>
      <c r="AJ3" s="2"/>
      <c r="AK3" s="2"/>
      <c r="AL3" s="2"/>
      <c r="AM3" s="860"/>
      <c r="AN3" s="2"/>
      <c r="AO3" s="2"/>
      <c r="AP3" s="2"/>
      <c r="AQ3" s="2"/>
      <c r="AR3" s="2"/>
      <c r="AS3" s="2"/>
      <c r="AT3" s="2"/>
      <c r="AU3" s="2"/>
      <c r="AV3" s="3"/>
      <c r="AW3" s="3"/>
      <c r="AX3" s="3"/>
      <c r="AY3" s="3"/>
      <c r="AZ3" s="3"/>
      <c r="BA3" s="3"/>
      <c r="BB3" s="3"/>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728"/>
      <c r="GI3" s="2"/>
      <c r="GJ3" s="2"/>
      <c r="GK3" s="2"/>
      <c r="GL3" s="2"/>
      <c r="GM3" s="2"/>
      <c r="GN3" s="2"/>
      <c r="GO3" s="2"/>
      <c r="GP3" s="2"/>
      <c r="GQ3" s="2"/>
      <c r="GR3" s="2"/>
      <c r="GS3" s="2"/>
      <c r="GT3" s="2"/>
      <c r="GU3" s="2"/>
      <c r="GV3" s="2"/>
      <c r="GW3" s="2"/>
      <c r="GX3" s="2"/>
      <c r="GY3" s="2"/>
      <c r="GZ3" s="2"/>
      <c r="HA3" s="2"/>
      <c r="HB3" s="728"/>
      <c r="HC3" s="2"/>
      <c r="HD3" s="2"/>
      <c r="HE3" s="2"/>
      <c r="HF3" s="2"/>
      <c r="HG3" s="2"/>
      <c r="HH3" s="2"/>
      <c r="HI3" s="2"/>
      <c r="HJ3" s="2"/>
      <c r="HK3" s="2"/>
      <c r="HL3" s="728"/>
      <c r="HM3" s="2"/>
      <c r="HN3" s="2"/>
      <c r="HO3" s="2"/>
      <c r="HP3" s="2"/>
      <c r="HQ3" s="2"/>
      <c r="HR3" s="2"/>
      <c r="HS3" s="2"/>
      <c r="HT3" s="2"/>
      <c r="HU3" s="2"/>
      <c r="HV3" s="2"/>
      <c r="HW3" s="2"/>
      <c r="HX3" s="2"/>
      <c r="HY3" s="2"/>
      <c r="HZ3" s="2"/>
      <c r="IA3" s="2"/>
      <c r="IB3" s="2"/>
      <c r="IC3" s="2"/>
      <c r="ID3" s="2"/>
      <c r="IE3" s="609"/>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row>
    <row r="4" spans="1:340" s="12" customFormat="1" ht="33" customHeight="1" thickBot="1">
      <c r="A4" s="630"/>
      <c r="B4" s="631"/>
      <c r="C4" s="1097" t="s">
        <v>610</v>
      </c>
      <c r="D4" s="1066" t="s">
        <v>558</v>
      </c>
      <c r="E4" s="1101" t="s">
        <v>557</v>
      </c>
      <c r="F4" s="1066" t="s">
        <v>370</v>
      </c>
      <c r="G4" s="1065"/>
      <c r="H4" s="1106" t="s">
        <v>608</v>
      </c>
      <c r="I4" s="1106"/>
      <c r="J4" s="1106"/>
      <c r="K4" s="1106"/>
      <c r="L4" s="1106"/>
      <c r="M4" s="1106"/>
      <c r="N4" s="1106" t="s">
        <v>609</v>
      </c>
      <c r="O4" s="1106"/>
      <c r="P4" s="1106"/>
      <c r="Q4" s="1106"/>
      <c r="R4" s="1106"/>
      <c r="S4" s="1107"/>
      <c r="T4" s="784"/>
      <c r="U4" s="1066" t="s">
        <v>371</v>
      </c>
      <c r="V4" s="1066"/>
      <c r="W4" s="1090" t="s">
        <v>375</v>
      </c>
      <c r="X4" s="1090"/>
      <c r="Y4" s="1065" t="s">
        <v>383</v>
      </c>
      <c r="Z4" s="1065"/>
      <c r="AA4" s="1065"/>
      <c r="AB4" s="1065"/>
      <c r="AC4" s="1065"/>
      <c r="AD4" s="1065"/>
      <c r="AE4" s="1065"/>
      <c r="AF4" s="1065"/>
      <c r="AG4" s="1065"/>
      <c r="AH4" s="1042" t="s">
        <v>573</v>
      </c>
      <c r="AI4" s="1043"/>
      <c r="AJ4" s="1043"/>
      <c r="AK4" s="1043"/>
      <c r="AL4" s="1043"/>
      <c r="AM4" s="1043"/>
      <c r="AN4" s="1044"/>
      <c r="AO4" s="856"/>
      <c r="AP4" s="856"/>
      <c r="AQ4" s="856"/>
      <c r="AR4" s="856"/>
      <c r="AS4" s="856"/>
      <c r="AT4" s="856"/>
      <c r="AU4" s="856"/>
      <c r="AV4" s="843"/>
      <c r="AW4" s="841"/>
      <c r="AX4" s="841"/>
      <c r="AY4" s="841"/>
      <c r="AZ4" s="841"/>
      <c r="BA4" s="841"/>
      <c r="BB4" s="845"/>
      <c r="BC4" s="1042" t="s">
        <v>769</v>
      </c>
      <c r="BD4" s="1043"/>
      <c r="BE4" s="1043"/>
      <c r="BF4" s="1043"/>
      <c r="BG4" s="1043"/>
      <c r="BH4" s="1044"/>
      <c r="BI4" s="1115" t="s">
        <v>875</v>
      </c>
      <c r="BJ4" s="1115"/>
      <c r="BK4" s="1115"/>
      <c r="BL4" s="1066" t="s">
        <v>232</v>
      </c>
      <c r="BM4" s="1065"/>
      <c r="BN4" s="1065"/>
      <c r="BO4" s="1065"/>
      <c r="BP4" s="1065" t="s">
        <v>172</v>
      </c>
      <c r="BQ4" s="1065"/>
      <c r="BR4" s="1065"/>
      <c r="BS4" s="1065"/>
      <c r="BT4" s="1070" t="s">
        <v>173</v>
      </c>
      <c r="BU4" s="1065" t="s">
        <v>174</v>
      </c>
      <c r="BV4" s="1065"/>
      <c r="BW4" s="1065"/>
      <c r="BX4" s="1065"/>
      <c r="BY4" s="1065"/>
      <c r="BZ4" s="1065"/>
      <c r="CA4" s="795"/>
      <c r="CB4" s="795"/>
      <c r="CC4" s="795"/>
      <c r="CD4" s="795"/>
      <c r="CE4" s="795"/>
      <c r="CF4" s="795"/>
      <c r="CG4" s="795"/>
      <c r="CH4" s="795"/>
      <c r="CI4" s="795"/>
      <c r="CJ4" s="795"/>
      <c r="CK4" s="795"/>
      <c r="CL4" s="795"/>
      <c r="CM4" s="795"/>
      <c r="CN4" s="795"/>
      <c r="CO4" s="1065" t="s">
        <v>179</v>
      </c>
      <c r="CP4" s="1065"/>
      <c r="CQ4" s="1065"/>
      <c r="CR4" s="1065"/>
      <c r="CS4" s="1065"/>
      <c r="CT4" s="1065" t="s">
        <v>174</v>
      </c>
      <c r="CU4" s="1065"/>
      <c r="CV4" s="1065"/>
      <c r="CW4" s="1065"/>
      <c r="CX4" s="1065"/>
      <c r="CY4" s="1065"/>
      <c r="CZ4" s="1065"/>
      <c r="DA4" s="630"/>
      <c r="DB4" s="630"/>
      <c r="DC4" s="630"/>
      <c r="DD4" s="630"/>
      <c r="DE4" s="630"/>
      <c r="DF4" s="630"/>
      <c r="DG4" s="630"/>
      <c r="DH4" s="630"/>
      <c r="DI4" s="630"/>
      <c r="DJ4" s="630"/>
      <c r="DK4" s="630"/>
      <c r="DL4" s="630"/>
      <c r="DM4" s="630"/>
      <c r="DN4" s="630"/>
      <c r="DO4" s="1065" t="s">
        <v>179</v>
      </c>
      <c r="DP4" s="1065"/>
      <c r="DQ4" s="1065"/>
      <c r="DR4" s="1065"/>
      <c r="DS4" s="1065"/>
      <c r="DT4" s="1065"/>
      <c r="DU4" s="1065" t="s">
        <v>432</v>
      </c>
      <c r="DV4" s="1065"/>
      <c r="DW4" s="1065"/>
      <c r="DX4" s="1065"/>
      <c r="DY4" s="1065" t="s">
        <v>433</v>
      </c>
      <c r="DZ4" s="1065"/>
      <c r="EA4" s="1065"/>
      <c r="EB4" s="1065"/>
      <c r="EC4" s="1065" t="s">
        <v>603</v>
      </c>
      <c r="ED4" s="1065"/>
      <c r="EE4" s="1065"/>
      <c r="EF4" s="1065"/>
      <c r="EG4" s="1065"/>
      <c r="EH4" s="1065"/>
      <c r="EI4" s="1065"/>
      <c r="EJ4" s="1065"/>
      <c r="EK4" s="1065"/>
      <c r="EL4" s="1065"/>
      <c r="EM4" s="1065"/>
      <c r="EN4" s="1065"/>
      <c r="EO4" s="636"/>
      <c r="EP4" s="1081" t="s">
        <v>356</v>
      </c>
      <c r="EQ4" s="1082"/>
      <c r="ER4" s="1082"/>
      <c r="ES4" s="1083"/>
      <c r="ET4" s="1065" t="s">
        <v>62</v>
      </c>
      <c r="EU4" s="1065"/>
      <c r="EV4" s="1065"/>
      <c r="EW4" s="1065"/>
      <c r="EX4" s="1065"/>
      <c r="EY4" s="1065"/>
      <c r="EZ4" s="1065" t="s">
        <v>361</v>
      </c>
      <c r="FA4" s="1065"/>
      <c r="FB4" s="1065"/>
      <c r="FC4" s="1065"/>
      <c r="FD4" s="1101" t="s">
        <v>342</v>
      </c>
      <c r="FE4" s="1101"/>
      <c r="FF4" s="1101"/>
      <c r="FG4" s="1101"/>
      <c r="FH4" s="1101"/>
      <c r="FI4" s="1101"/>
      <c r="FJ4" s="1101"/>
      <c r="FK4" s="1101"/>
      <c r="FL4" s="1101"/>
      <c r="FM4" s="1101"/>
      <c r="FN4" s="636"/>
      <c r="FO4" s="636"/>
      <c r="FP4" s="636"/>
      <c r="FQ4" s="636"/>
      <c r="FR4" s="636"/>
      <c r="FS4" s="636"/>
      <c r="FT4" s="636"/>
      <c r="FU4" s="636"/>
      <c r="FV4" s="636"/>
      <c r="FW4" s="636"/>
      <c r="FX4" s="636"/>
      <c r="FY4" s="636"/>
      <c r="FZ4" s="636"/>
      <c r="GA4" s="636"/>
      <c r="GB4" s="636"/>
      <c r="GC4" s="636"/>
      <c r="GD4" s="636"/>
      <c r="GE4" s="636"/>
      <c r="GF4" s="636"/>
      <c r="GG4" s="636"/>
      <c r="GH4" s="728"/>
      <c r="GI4" s="636"/>
      <c r="GJ4" s="636"/>
      <c r="GK4" s="636"/>
      <c r="GL4" s="636"/>
      <c r="GM4" s="636"/>
      <c r="GN4" s="636"/>
      <c r="GO4" s="636"/>
      <c r="GP4" s="636"/>
      <c r="GQ4" s="636"/>
      <c r="GR4" s="851"/>
      <c r="GS4" s="851"/>
      <c r="GT4" s="851"/>
      <c r="GU4" s="851"/>
      <c r="GV4" s="851"/>
      <c r="GW4" s="851"/>
      <c r="GX4" s="851"/>
      <c r="GY4" s="851"/>
      <c r="GZ4" s="851"/>
      <c r="HA4" s="851"/>
      <c r="HB4" s="728"/>
      <c r="HC4" s="636"/>
      <c r="HD4" s="636"/>
      <c r="HE4" s="636"/>
      <c r="HF4" s="636"/>
      <c r="HG4" s="636"/>
      <c r="HH4" s="636"/>
      <c r="HI4" s="636"/>
      <c r="HJ4" s="636"/>
      <c r="HK4" s="636"/>
      <c r="HL4" s="728"/>
      <c r="HM4" s="636"/>
      <c r="HN4" s="636"/>
      <c r="HO4" s="636"/>
      <c r="HP4" s="636"/>
      <c r="HQ4" s="636"/>
      <c r="HR4" s="636"/>
      <c r="HS4" s="636"/>
      <c r="HT4" s="636"/>
      <c r="HU4" s="636"/>
      <c r="HV4" s="1101" t="s">
        <v>663</v>
      </c>
      <c r="HW4" s="1101"/>
      <c r="HX4" s="1101"/>
      <c r="HY4" s="1101"/>
      <c r="HZ4" s="1101"/>
      <c r="IA4" s="1101"/>
      <c r="IB4" s="1101"/>
      <c r="IC4" s="1101"/>
      <c r="ID4" s="1101"/>
      <c r="IE4" s="609"/>
      <c r="IF4" s="1066" t="s">
        <v>364</v>
      </c>
      <c r="IG4" s="1065"/>
      <c r="IH4" s="1065"/>
      <c r="II4" s="1065"/>
      <c r="IJ4" s="1065" t="s">
        <v>25</v>
      </c>
      <c r="IK4" s="1065"/>
      <c r="IL4" s="1065"/>
      <c r="IM4" s="1065"/>
      <c r="IN4" s="1065"/>
      <c r="IO4" s="1065"/>
      <c r="IP4" s="1065" t="s">
        <v>29</v>
      </c>
      <c r="IQ4" s="1065"/>
      <c r="IR4" s="1078" t="s">
        <v>131</v>
      </c>
      <c r="IS4" s="1078"/>
      <c r="IT4" s="1078"/>
      <c r="IU4" s="1078"/>
      <c r="IV4" s="1079" t="s">
        <v>132</v>
      </c>
      <c r="IW4" s="1079"/>
      <c r="IX4" s="1079"/>
      <c r="IY4" s="1079"/>
      <c r="IZ4" s="630"/>
      <c r="JA4" s="1065" t="s">
        <v>135</v>
      </c>
      <c r="JB4" s="1065"/>
      <c r="JC4" s="1065"/>
      <c r="JD4" s="1065"/>
      <c r="JE4" s="1065"/>
      <c r="JF4" s="1065"/>
      <c r="JG4" s="1065"/>
      <c r="JH4" s="1065"/>
      <c r="JI4" s="636"/>
      <c r="JJ4" s="636"/>
      <c r="JK4" s="636"/>
      <c r="JL4" s="636"/>
      <c r="JM4" s="636"/>
      <c r="JN4" s="636"/>
      <c r="JO4" s="636"/>
      <c r="JP4" s="636"/>
      <c r="JQ4" s="636"/>
      <c r="JR4" s="636"/>
      <c r="JS4" s="636"/>
      <c r="JT4" s="636"/>
      <c r="JU4" s="636"/>
      <c r="JV4" s="636"/>
      <c r="JW4" s="636"/>
      <c r="JX4" s="636"/>
      <c r="JY4" s="636"/>
      <c r="JZ4" s="636"/>
      <c r="KA4" s="636"/>
      <c r="KB4" s="636"/>
      <c r="KC4" s="636"/>
      <c r="KD4" s="636"/>
      <c r="KE4" s="636"/>
      <c r="KF4" s="636"/>
      <c r="KG4" s="636"/>
      <c r="KH4" s="636"/>
      <c r="KI4" s="636"/>
      <c r="KJ4" s="636"/>
      <c r="KK4" s="1065" t="s">
        <v>790</v>
      </c>
      <c r="KL4" s="1065"/>
      <c r="KM4" s="1065"/>
      <c r="KN4" s="1065"/>
      <c r="KO4" s="1065"/>
      <c r="KP4" s="1065"/>
      <c r="KQ4" s="1065"/>
      <c r="KR4" s="636"/>
      <c r="KS4" s="636"/>
      <c r="KT4" s="636"/>
      <c r="KU4" s="636"/>
      <c r="KV4" s="636"/>
      <c r="KW4" s="636"/>
      <c r="KX4" s="636"/>
      <c r="KY4" s="636"/>
      <c r="KZ4" s="636"/>
      <c r="LA4" s="636"/>
      <c r="LB4" s="636"/>
      <c r="LC4" s="636"/>
      <c r="LD4" s="636"/>
      <c r="LE4" s="636"/>
      <c r="LF4" s="636"/>
      <c r="LG4" s="636"/>
      <c r="LH4" s="636"/>
      <c r="LI4" s="636"/>
      <c r="LJ4" s="636"/>
      <c r="LK4" s="636"/>
      <c r="LL4" s="636"/>
      <c r="LM4" s="636"/>
      <c r="LN4" s="636"/>
      <c r="LO4" s="636"/>
      <c r="LP4" s="636"/>
      <c r="LQ4" s="636"/>
      <c r="LR4" s="636"/>
      <c r="LS4" s="636"/>
      <c r="LT4" s="636"/>
      <c r="LU4" s="1065" t="s">
        <v>791</v>
      </c>
      <c r="LV4" s="1065"/>
      <c r="LW4" s="1065"/>
      <c r="LX4" s="1065"/>
      <c r="LY4" s="1065"/>
      <c r="LZ4" s="1065"/>
      <c r="MA4" s="1065"/>
      <c r="MB4" s="636"/>
    </row>
    <row r="5" spans="1:340" s="12" customFormat="1" ht="33" customHeight="1" thickBot="1">
      <c r="A5" s="794" t="s">
        <v>207</v>
      </c>
      <c r="B5" s="794" t="s">
        <v>207</v>
      </c>
      <c r="C5" s="1098"/>
      <c r="D5" s="1066"/>
      <c r="E5" s="1101"/>
      <c r="F5" s="637" t="s">
        <v>550</v>
      </c>
      <c r="G5" s="638" t="s">
        <v>551</v>
      </c>
      <c r="H5" s="639"/>
      <c r="I5" s="640" t="s">
        <v>322</v>
      </c>
      <c r="J5" s="640" t="s">
        <v>323</v>
      </c>
      <c r="K5" s="634" t="s">
        <v>421</v>
      </c>
      <c r="L5" s="640" t="s">
        <v>319</v>
      </c>
      <c r="M5" s="634" t="s">
        <v>555</v>
      </c>
      <c r="N5" s="639"/>
      <c r="O5" s="640" t="s">
        <v>206</v>
      </c>
      <c r="P5" s="640" t="s">
        <v>628</v>
      </c>
      <c r="Q5" s="640" t="s">
        <v>629</v>
      </c>
      <c r="R5" s="640" t="s">
        <v>630</v>
      </c>
      <c r="S5" s="640" t="s">
        <v>320</v>
      </c>
      <c r="T5" s="634" t="s">
        <v>555</v>
      </c>
      <c r="U5" s="633" t="s">
        <v>372</v>
      </c>
      <c r="V5" s="633" t="s">
        <v>442</v>
      </c>
      <c r="W5" s="635" t="s">
        <v>372</v>
      </c>
      <c r="X5" s="635" t="s">
        <v>442</v>
      </c>
      <c r="Y5" s="835" t="s">
        <v>2</v>
      </c>
      <c r="Z5" s="632" t="s">
        <v>348</v>
      </c>
      <c r="AA5" s="632" t="s">
        <v>349</v>
      </c>
      <c r="AB5" s="632" t="s">
        <v>350</v>
      </c>
      <c r="AC5" s="632" t="s">
        <v>351</v>
      </c>
      <c r="AD5" s="632" t="s">
        <v>352</v>
      </c>
      <c r="AE5" s="870" t="s">
        <v>353</v>
      </c>
      <c r="AF5" s="785" t="s">
        <v>341</v>
      </c>
      <c r="AG5" s="633" t="s">
        <v>555</v>
      </c>
      <c r="AH5" s="835" t="s">
        <v>761</v>
      </c>
      <c r="AI5" s="1032" t="s">
        <v>176</v>
      </c>
      <c r="AJ5" s="1033"/>
      <c r="AK5" s="1033"/>
      <c r="AL5" s="1033"/>
      <c r="AM5" s="836" t="s">
        <v>762</v>
      </c>
      <c r="AN5" s="786" t="s">
        <v>555</v>
      </c>
      <c r="AO5" s="844"/>
      <c r="AP5" s="856"/>
      <c r="AQ5" s="856"/>
      <c r="AR5" s="856"/>
      <c r="AS5" s="856"/>
      <c r="AT5" s="856"/>
      <c r="AU5" s="856"/>
      <c r="AV5" s="856"/>
      <c r="AW5" s="842"/>
      <c r="AX5" s="842"/>
      <c r="AY5" s="842"/>
      <c r="AZ5" s="842"/>
      <c r="BA5" s="842"/>
      <c r="BB5" s="846"/>
      <c r="BC5" s="831" t="s">
        <v>764</v>
      </c>
      <c r="BD5" s="831" t="s">
        <v>765</v>
      </c>
      <c r="BE5" s="831" t="s">
        <v>766</v>
      </c>
      <c r="BF5" s="831" t="s">
        <v>767</v>
      </c>
      <c r="BG5" s="831" t="s">
        <v>768</v>
      </c>
      <c r="BH5" s="786" t="s">
        <v>555</v>
      </c>
      <c r="BI5" s="787" t="s">
        <v>230</v>
      </c>
      <c r="BJ5" s="788" t="s">
        <v>229</v>
      </c>
      <c r="BK5" s="789" t="s">
        <v>231</v>
      </c>
      <c r="BL5" s="783"/>
      <c r="BM5" s="633" t="s">
        <v>566</v>
      </c>
      <c r="BN5" s="633" t="s">
        <v>567</v>
      </c>
      <c r="BO5" s="633" t="s">
        <v>555</v>
      </c>
      <c r="BP5" s="630"/>
      <c r="BQ5" s="633" t="s">
        <v>235</v>
      </c>
      <c r="BR5" s="633" t="s">
        <v>236</v>
      </c>
      <c r="BS5" s="633" t="s">
        <v>555</v>
      </c>
      <c r="BT5" s="1071"/>
      <c r="BU5" s="922" t="s">
        <v>175</v>
      </c>
      <c r="BV5" s="1027" t="s">
        <v>176</v>
      </c>
      <c r="BW5" s="1028"/>
      <c r="BX5" s="1029"/>
      <c r="BY5" s="922" t="s">
        <v>234</v>
      </c>
      <c r="BZ5" s="922" t="s">
        <v>555</v>
      </c>
      <c r="CA5" s="795"/>
      <c r="CB5" s="795"/>
      <c r="CC5" s="795"/>
      <c r="CD5" s="795"/>
      <c r="CE5" s="795"/>
      <c r="CF5" s="795"/>
      <c r="CG5" s="795"/>
      <c r="CH5" s="795"/>
      <c r="CI5" s="795"/>
      <c r="CJ5" s="795"/>
      <c r="CK5" s="795"/>
      <c r="CL5" s="795"/>
      <c r="CM5" s="795"/>
      <c r="CN5" s="795"/>
      <c r="CO5" s="922" t="s">
        <v>798</v>
      </c>
      <c r="CP5" s="922" t="s">
        <v>799</v>
      </c>
      <c r="CQ5" s="923" t="s">
        <v>800</v>
      </c>
      <c r="CR5" s="922" t="s">
        <v>234</v>
      </c>
      <c r="CS5" s="922" t="s">
        <v>555</v>
      </c>
      <c r="CT5" s="633" t="s">
        <v>175</v>
      </c>
      <c r="CU5" s="1027" t="s">
        <v>176</v>
      </c>
      <c r="CV5" s="1028"/>
      <c r="CW5" s="1029"/>
      <c r="CX5" s="922" t="s">
        <v>542</v>
      </c>
      <c r="CY5" s="875" t="s">
        <v>234</v>
      </c>
      <c r="CZ5" s="633" t="s">
        <v>555</v>
      </c>
      <c r="DA5" s="630"/>
      <c r="DB5" s="630"/>
      <c r="DC5" s="630"/>
      <c r="DD5" s="630"/>
      <c r="DE5" s="630"/>
      <c r="DF5" s="630"/>
      <c r="DG5" s="630"/>
      <c r="DH5" s="630"/>
      <c r="DI5" s="630"/>
      <c r="DJ5" s="630"/>
      <c r="DK5" s="630"/>
      <c r="DL5" s="630"/>
      <c r="DM5" s="630"/>
      <c r="DN5" s="630"/>
      <c r="DO5" s="633" t="s">
        <v>798</v>
      </c>
      <c r="DP5" s="633" t="s">
        <v>799</v>
      </c>
      <c r="DQ5" s="632" t="s">
        <v>800</v>
      </c>
      <c r="DR5" s="922" t="s">
        <v>542</v>
      </c>
      <c r="DS5" s="633" t="s">
        <v>234</v>
      </c>
      <c r="DT5" s="633" t="s">
        <v>555</v>
      </c>
      <c r="DU5" s="630"/>
      <c r="DV5" s="633" t="s">
        <v>235</v>
      </c>
      <c r="DW5" s="633" t="s">
        <v>236</v>
      </c>
      <c r="DX5" s="633" t="s">
        <v>555</v>
      </c>
      <c r="DY5" s="630"/>
      <c r="DZ5" s="633" t="s">
        <v>235</v>
      </c>
      <c r="EA5" s="633" t="s">
        <v>236</v>
      </c>
      <c r="EB5" s="633" t="s">
        <v>555</v>
      </c>
      <c r="EC5" s="632" t="s">
        <v>309</v>
      </c>
      <c r="ED5" s="633" t="s">
        <v>443</v>
      </c>
      <c r="EE5" s="632" t="s">
        <v>444</v>
      </c>
      <c r="EF5" s="632" t="s">
        <v>445</v>
      </c>
      <c r="EG5" s="632" t="s">
        <v>447</v>
      </c>
      <c r="EH5" s="633" t="s">
        <v>448</v>
      </c>
      <c r="EI5" s="632" t="s">
        <v>449</v>
      </c>
      <c r="EJ5" s="632" t="s">
        <v>450</v>
      </c>
      <c r="EK5" s="632" t="s">
        <v>451</v>
      </c>
      <c r="EL5" s="633" t="s">
        <v>542</v>
      </c>
      <c r="EM5" s="641" t="s">
        <v>337</v>
      </c>
      <c r="EN5" s="642" t="s">
        <v>555</v>
      </c>
      <c r="EO5" s="636"/>
      <c r="EP5" s="636"/>
      <c r="EQ5" s="632" t="s">
        <v>354</v>
      </c>
      <c r="ER5" s="632" t="s">
        <v>355</v>
      </c>
      <c r="ES5" s="633" t="s">
        <v>555</v>
      </c>
      <c r="ET5" s="636"/>
      <c r="EU5" s="632" t="s">
        <v>357</v>
      </c>
      <c r="EV5" s="632" t="s">
        <v>358</v>
      </c>
      <c r="EW5" s="632" t="s">
        <v>359</v>
      </c>
      <c r="EX5" s="632" t="s">
        <v>360</v>
      </c>
      <c r="EY5" s="633" t="s">
        <v>555</v>
      </c>
      <c r="EZ5" s="643" t="s">
        <v>362</v>
      </c>
      <c r="FA5" s="643" t="s">
        <v>363</v>
      </c>
      <c r="FB5" s="644" t="s">
        <v>662</v>
      </c>
      <c r="FC5" s="644" t="s">
        <v>363</v>
      </c>
      <c r="FD5" s="632" t="s">
        <v>452</v>
      </c>
      <c r="FE5" s="1057" t="s">
        <v>176</v>
      </c>
      <c r="FF5" s="1057"/>
      <c r="FG5" s="1057"/>
      <c r="FH5" s="1057"/>
      <c r="FI5" s="1057"/>
      <c r="FJ5" s="1057"/>
      <c r="FK5" s="1057"/>
      <c r="FL5" s="632" t="s">
        <v>341</v>
      </c>
      <c r="FM5" s="633" t="s">
        <v>555</v>
      </c>
      <c r="FN5" s="636"/>
      <c r="FO5" s="636"/>
      <c r="FP5" s="636"/>
      <c r="FQ5" s="636"/>
      <c r="FR5" s="636"/>
      <c r="FS5" s="636"/>
      <c r="FT5" s="636"/>
      <c r="FU5" s="636"/>
      <c r="FV5" s="636"/>
      <c r="FW5" s="636"/>
      <c r="FX5" s="636"/>
      <c r="FY5" s="636"/>
      <c r="FZ5" s="636"/>
      <c r="GA5" s="636"/>
      <c r="GB5" s="636"/>
      <c r="GC5" s="636"/>
      <c r="GD5" s="636"/>
      <c r="GE5" s="636"/>
      <c r="GF5" s="636"/>
      <c r="GG5" s="636"/>
      <c r="GH5" s="728"/>
      <c r="GI5" s="636"/>
      <c r="GJ5" s="636"/>
      <c r="GK5" s="636"/>
      <c r="GL5" s="636"/>
      <c r="GM5" s="636"/>
      <c r="GN5" s="636"/>
      <c r="GO5" s="636"/>
      <c r="GP5" s="636"/>
      <c r="GQ5" s="636"/>
      <c r="GR5" s="851"/>
      <c r="GS5" s="851"/>
      <c r="GT5" s="851"/>
      <c r="GU5" s="851"/>
      <c r="GV5" s="851"/>
      <c r="GW5" s="851"/>
      <c r="GX5" s="851"/>
      <c r="GY5" s="851"/>
      <c r="GZ5" s="851"/>
      <c r="HA5" s="851"/>
      <c r="HB5" s="728"/>
      <c r="HC5" s="636"/>
      <c r="HD5" s="636"/>
      <c r="HE5" s="636"/>
      <c r="HF5" s="636"/>
      <c r="HG5" s="636"/>
      <c r="HH5" s="636"/>
      <c r="HI5" s="636"/>
      <c r="HJ5" s="636"/>
      <c r="HK5" s="636"/>
      <c r="HL5" s="728"/>
      <c r="HM5" s="636"/>
      <c r="HN5" s="636"/>
      <c r="HO5" s="636"/>
      <c r="HP5" s="636"/>
      <c r="HQ5" s="636"/>
      <c r="HR5" s="636"/>
      <c r="HS5" s="636"/>
      <c r="HT5" s="636"/>
      <c r="HU5" s="636"/>
      <c r="HV5" s="632" t="s">
        <v>338</v>
      </c>
      <c r="HW5" s="632" t="s">
        <v>568</v>
      </c>
      <c r="HX5" s="633" t="s">
        <v>339</v>
      </c>
      <c r="HY5" s="632" t="s">
        <v>340</v>
      </c>
      <c r="HZ5" s="632" t="s">
        <v>141</v>
      </c>
      <c r="IA5" s="632" t="s">
        <v>469</v>
      </c>
      <c r="IB5" s="632" t="s">
        <v>637</v>
      </c>
      <c r="IC5" s="632" t="s">
        <v>341</v>
      </c>
      <c r="ID5" s="633" t="s">
        <v>555</v>
      </c>
      <c r="IE5" s="609"/>
      <c r="IF5" s="636"/>
      <c r="IG5" s="632" t="s">
        <v>354</v>
      </c>
      <c r="IH5" s="632" t="s">
        <v>355</v>
      </c>
      <c r="II5" s="633" t="s">
        <v>555</v>
      </c>
      <c r="IJ5" s="636"/>
      <c r="IK5" s="633" t="s">
        <v>26</v>
      </c>
      <c r="IL5" s="632" t="s">
        <v>365</v>
      </c>
      <c r="IM5" s="633" t="s">
        <v>27</v>
      </c>
      <c r="IN5" s="633" t="s">
        <v>28</v>
      </c>
      <c r="IO5" s="633" t="s">
        <v>555</v>
      </c>
      <c r="IP5" s="637" t="s">
        <v>550</v>
      </c>
      <c r="IQ5" s="638" t="s">
        <v>551</v>
      </c>
      <c r="IR5" s="637" t="s">
        <v>133</v>
      </c>
      <c r="IS5" s="637" t="s">
        <v>453</v>
      </c>
      <c r="IT5" s="637" t="s">
        <v>454</v>
      </c>
      <c r="IU5" s="637" t="s">
        <v>555</v>
      </c>
      <c r="IV5" s="638" t="s">
        <v>133</v>
      </c>
      <c r="IW5" s="638" t="s">
        <v>453</v>
      </c>
      <c r="IX5" s="638" t="s">
        <v>454</v>
      </c>
      <c r="IY5" s="638" t="s">
        <v>555</v>
      </c>
      <c r="IZ5" s="630"/>
      <c r="JA5" s="645" t="s">
        <v>134</v>
      </c>
      <c r="JB5" s="646" t="s">
        <v>631</v>
      </c>
      <c r="JC5" s="646" t="s">
        <v>632</v>
      </c>
      <c r="JD5" s="646" t="s">
        <v>633</v>
      </c>
      <c r="JE5" s="646" t="s">
        <v>634</v>
      </c>
      <c r="JF5" s="646" t="s">
        <v>635</v>
      </c>
      <c r="JG5" s="646" t="s">
        <v>347</v>
      </c>
      <c r="JH5" s="633" t="s">
        <v>555</v>
      </c>
      <c r="JI5" s="636"/>
      <c r="JJ5" s="647"/>
      <c r="JK5" s="647"/>
      <c r="JL5" s="647"/>
      <c r="JM5" s="647"/>
      <c r="JN5" s="636"/>
      <c r="JO5" s="636"/>
      <c r="JP5" s="636"/>
      <c r="JQ5" s="636"/>
      <c r="JR5" s="636"/>
      <c r="JS5" s="636"/>
      <c r="JT5" s="636"/>
      <c r="JU5" s="636"/>
      <c r="JV5" s="636"/>
      <c r="JW5" s="636"/>
      <c r="JX5" s="636"/>
      <c r="JY5" s="636"/>
      <c r="JZ5" s="636"/>
      <c r="KA5" s="636"/>
      <c r="KB5" s="636"/>
      <c r="KC5" s="636"/>
      <c r="KD5" s="636"/>
      <c r="KE5" s="636"/>
      <c r="KF5" s="636"/>
      <c r="KG5" s="636"/>
      <c r="KH5" s="636"/>
      <c r="KI5" s="636"/>
      <c r="KJ5" s="636"/>
      <c r="KK5" s="632" t="s">
        <v>210</v>
      </c>
      <c r="KL5" s="633" t="s">
        <v>168</v>
      </c>
      <c r="KM5" s="632" t="s">
        <v>369</v>
      </c>
      <c r="KN5" s="632" t="s">
        <v>638</v>
      </c>
      <c r="KO5" s="632" t="s">
        <v>211</v>
      </c>
      <c r="KP5" s="633" t="s">
        <v>555</v>
      </c>
      <c r="KQ5" s="632" t="s">
        <v>455</v>
      </c>
      <c r="KR5" s="636"/>
      <c r="KS5" s="636"/>
      <c r="KT5" s="647"/>
      <c r="KU5" s="647"/>
      <c r="KV5" s="647"/>
      <c r="KW5" s="647"/>
      <c r="KX5" s="636"/>
      <c r="KY5" s="636"/>
      <c r="KZ5" s="636"/>
      <c r="LA5" s="636"/>
      <c r="LB5" s="636"/>
      <c r="LC5" s="636"/>
      <c r="LD5" s="636"/>
      <c r="LE5" s="636"/>
      <c r="LF5" s="636"/>
      <c r="LG5" s="636"/>
      <c r="LH5" s="636"/>
      <c r="LI5" s="636"/>
      <c r="LJ5" s="636"/>
      <c r="LK5" s="636"/>
      <c r="LL5" s="636"/>
      <c r="LM5" s="636"/>
      <c r="LN5" s="636"/>
      <c r="LO5" s="636"/>
      <c r="LP5" s="636"/>
      <c r="LQ5" s="636"/>
      <c r="LR5" s="636"/>
      <c r="LS5" s="636"/>
      <c r="LT5" s="636"/>
      <c r="LU5" s="872" t="s">
        <v>210</v>
      </c>
      <c r="LV5" s="873" t="s">
        <v>168</v>
      </c>
      <c r="LW5" s="872" t="s">
        <v>369</v>
      </c>
      <c r="LX5" s="872" t="s">
        <v>638</v>
      </c>
      <c r="LY5" s="872" t="s">
        <v>211</v>
      </c>
      <c r="LZ5" s="873" t="s">
        <v>555</v>
      </c>
      <c r="MA5" s="872" t="s">
        <v>455</v>
      </c>
      <c r="MB5" s="636"/>
    </row>
    <row r="6" spans="1:340" s="1" customFormat="1" ht="12" customHeight="1">
      <c r="A6" s="794" t="s">
        <v>479</v>
      </c>
      <c r="B6" s="636" t="s">
        <v>480</v>
      </c>
      <c r="C6" s="1095" t="s">
        <v>555</v>
      </c>
      <c r="D6" s="1100">
        <v>0</v>
      </c>
      <c r="E6" s="1092">
        <v>0</v>
      </c>
      <c r="F6" s="1058" t="e">
        <v>#DIV/0!</v>
      </c>
      <c r="G6" s="1058" t="e">
        <v>#DIV/0!</v>
      </c>
      <c r="H6" s="1091"/>
      <c r="I6" s="1026">
        <v>0</v>
      </c>
      <c r="J6" s="1026">
        <v>0</v>
      </c>
      <c r="K6" s="1026">
        <v>0</v>
      </c>
      <c r="L6" s="1026">
        <v>0</v>
      </c>
      <c r="M6" s="1026">
        <v>0</v>
      </c>
      <c r="N6" s="1091"/>
      <c r="O6" s="1026">
        <v>0</v>
      </c>
      <c r="P6" s="1026">
        <v>0</v>
      </c>
      <c r="Q6" s="1026">
        <v>0</v>
      </c>
      <c r="R6" s="1026">
        <v>0</v>
      </c>
      <c r="S6" s="1026">
        <v>0</v>
      </c>
      <c r="T6" s="1026">
        <v>0</v>
      </c>
      <c r="U6" s="1087" t="e">
        <v>#DIV/0!</v>
      </c>
      <c r="V6" s="1087" t="e">
        <v>#DIV/0!</v>
      </c>
      <c r="W6" s="1087" t="e">
        <v>#DIV/0!</v>
      </c>
      <c r="X6" s="1087" t="e">
        <v>#DIV/0!</v>
      </c>
      <c r="Y6" s="1076">
        <v>0</v>
      </c>
      <c r="Z6" s="1026">
        <v>0</v>
      </c>
      <c r="AA6" s="1026">
        <v>0</v>
      </c>
      <c r="AB6" s="1026">
        <v>0</v>
      </c>
      <c r="AC6" s="1026">
        <v>0</v>
      </c>
      <c r="AD6" s="1026">
        <v>0</v>
      </c>
      <c r="AE6" s="1026">
        <v>0</v>
      </c>
      <c r="AF6" s="1085">
        <v>0</v>
      </c>
      <c r="AG6" s="1026">
        <v>0</v>
      </c>
      <c r="AH6" s="1046">
        <v>0</v>
      </c>
      <c r="AI6" s="1037">
        <v>0</v>
      </c>
      <c r="AJ6" s="1035">
        <v>0</v>
      </c>
      <c r="AK6" s="1035">
        <v>0</v>
      </c>
      <c r="AL6" s="1035">
        <v>0</v>
      </c>
      <c r="AM6" s="1104">
        <v>0</v>
      </c>
      <c r="AN6" s="1038">
        <v>0</v>
      </c>
      <c r="AO6" s="857"/>
      <c r="AP6" s="855"/>
      <c r="AQ6" s="855"/>
      <c r="AR6" s="855"/>
      <c r="AS6" s="855"/>
      <c r="AT6" s="855"/>
      <c r="AU6" s="855"/>
      <c r="AV6" s="863"/>
      <c r="AW6" s="1041"/>
      <c r="AX6" s="1041"/>
      <c r="AY6" s="1041"/>
      <c r="AZ6" s="1041"/>
      <c r="BA6" s="1041"/>
      <c r="BB6" s="1112"/>
      <c r="BC6" s="1026">
        <v>0</v>
      </c>
      <c r="BD6" s="1026">
        <v>0</v>
      </c>
      <c r="BE6" s="1026">
        <v>0</v>
      </c>
      <c r="BF6" s="1026">
        <v>0</v>
      </c>
      <c r="BG6" s="1026">
        <v>0</v>
      </c>
      <c r="BH6" s="1026">
        <v>0</v>
      </c>
      <c r="BI6" s="1108" t="e">
        <v>#DIV/0!</v>
      </c>
      <c r="BJ6" s="1108" t="e">
        <v>#DIV/0!</v>
      </c>
      <c r="BK6" s="1108" t="e">
        <v>#DIV/0!</v>
      </c>
      <c r="BL6" s="1048"/>
      <c r="BM6" s="1026">
        <v>0</v>
      </c>
      <c r="BN6" s="1026">
        <v>0</v>
      </c>
      <c r="BO6" s="1026">
        <v>0</v>
      </c>
      <c r="BP6" s="1048"/>
      <c r="BQ6" s="1026">
        <v>0</v>
      </c>
      <c r="BR6" s="1026">
        <v>0</v>
      </c>
      <c r="BS6" s="1026">
        <v>0</v>
      </c>
      <c r="BT6" s="1067" t="e">
        <v>#DIV/0!</v>
      </c>
      <c r="BU6" s="1072">
        <v>0</v>
      </c>
      <c r="BV6" s="1048">
        <v>0</v>
      </c>
      <c r="BW6" s="1068">
        <v>0</v>
      </c>
      <c r="BX6" s="1068">
        <v>0</v>
      </c>
      <c r="BY6" s="1051">
        <v>0</v>
      </c>
      <c r="BZ6" s="1051">
        <v>0</v>
      </c>
      <c r="CA6" s="650"/>
      <c r="CB6" s="650"/>
      <c r="CC6" s="650"/>
      <c r="CD6" s="650"/>
      <c r="CE6" s="650"/>
      <c r="CF6" s="650"/>
      <c r="CG6" s="650"/>
      <c r="CH6" s="650"/>
      <c r="CI6" s="650"/>
      <c r="CJ6" s="650"/>
      <c r="CK6" s="650"/>
      <c r="CL6" s="650"/>
      <c r="CM6" s="650"/>
      <c r="CN6" s="650"/>
      <c r="CO6" s="1026">
        <v>0</v>
      </c>
      <c r="CP6" s="1026">
        <v>0</v>
      </c>
      <c r="CQ6" s="1026">
        <v>0</v>
      </c>
      <c r="CR6" s="1026">
        <v>0</v>
      </c>
      <c r="CS6" s="1026">
        <v>0</v>
      </c>
      <c r="CT6" s="1072">
        <v>0</v>
      </c>
      <c r="CU6" s="1048">
        <v>0</v>
      </c>
      <c r="CV6" s="1068">
        <v>0</v>
      </c>
      <c r="CW6" s="1068">
        <v>0</v>
      </c>
      <c r="CX6" s="1051">
        <v>0</v>
      </c>
      <c r="CY6" s="1051">
        <v>0</v>
      </c>
      <c r="CZ6" s="1051">
        <v>0</v>
      </c>
      <c r="DA6" s="650"/>
      <c r="DB6" s="650"/>
      <c r="DC6" s="650"/>
      <c r="DD6" s="650"/>
      <c r="DE6" s="650"/>
      <c r="DF6" s="650"/>
      <c r="DG6" s="650"/>
      <c r="DH6" s="650"/>
      <c r="DI6" s="650"/>
      <c r="DJ6" s="650"/>
      <c r="DK6" s="650"/>
      <c r="DL6" s="650"/>
      <c r="DM6" s="650"/>
      <c r="DN6" s="650"/>
      <c r="DO6" s="1026">
        <v>0</v>
      </c>
      <c r="DP6" s="1026">
        <v>0</v>
      </c>
      <c r="DQ6" s="1026">
        <v>0</v>
      </c>
      <c r="DR6" s="1026">
        <v>0</v>
      </c>
      <c r="DS6" s="1026">
        <v>0</v>
      </c>
      <c r="DT6" s="1026">
        <v>0</v>
      </c>
      <c r="DU6" s="1080"/>
      <c r="DV6" s="1026">
        <v>0</v>
      </c>
      <c r="DW6" s="1026">
        <v>0</v>
      </c>
      <c r="DX6" s="1026">
        <v>0</v>
      </c>
      <c r="DY6" s="1080"/>
      <c r="DZ6" s="1026">
        <v>0</v>
      </c>
      <c r="EA6" s="1026">
        <v>0</v>
      </c>
      <c r="EB6" s="1026">
        <v>0</v>
      </c>
      <c r="EC6" s="1059">
        <v>0</v>
      </c>
      <c r="ED6" s="1026">
        <v>0</v>
      </c>
      <c r="EE6" s="1026">
        <v>0</v>
      </c>
      <c r="EF6" s="1026">
        <v>0</v>
      </c>
      <c r="EG6" s="1026">
        <v>0</v>
      </c>
      <c r="EH6" s="1026">
        <v>0</v>
      </c>
      <c r="EI6" s="1026">
        <v>0</v>
      </c>
      <c r="EJ6" s="1026">
        <v>0</v>
      </c>
      <c r="EK6" s="1026">
        <v>0</v>
      </c>
      <c r="EL6" s="1026">
        <v>0</v>
      </c>
      <c r="EM6" s="1026">
        <v>0</v>
      </c>
      <c r="EN6" s="1026">
        <v>0</v>
      </c>
      <c r="EO6" s="650"/>
      <c r="EP6" s="1080"/>
      <c r="EQ6" s="1026">
        <v>0</v>
      </c>
      <c r="ER6" s="1026">
        <v>0</v>
      </c>
      <c r="ES6" s="1026">
        <v>0</v>
      </c>
      <c r="ET6" s="1080"/>
      <c r="EU6" s="1026">
        <v>0</v>
      </c>
      <c r="EV6" s="1026">
        <v>0</v>
      </c>
      <c r="EW6" s="1026">
        <v>0</v>
      </c>
      <c r="EX6" s="1026">
        <v>0</v>
      </c>
      <c r="EY6" s="1059">
        <v>0</v>
      </c>
      <c r="EZ6" s="1077">
        <v>0</v>
      </c>
      <c r="FA6" s="1077">
        <v>0</v>
      </c>
      <c r="FB6" s="1077">
        <v>0</v>
      </c>
      <c r="FC6" s="1077">
        <v>0</v>
      </c>
      <c r="FD6" s="1059">
        <v>0</v>
      </c>
      <c r="FE6" s="1062">
        <v>0</v>
      </c>
      <c r="FF6" s="1063">
        <v>0</v>
      </c>
      <c r="FG6" s="1063">
        <v>0</v>
      </c>
      <c r="FH6" s="1063">
        <v>0</v>
      </c>
      <c r="FI6" s="1063">
        <v>0</v>
      </c>
      <c r="FJ6" s="1063">
        <v>0</v>
      </c>
      <c r="FK6" s="1063">
        <v>0</v>
      </c>
      <c r="FL6" s="1051">
        <v>0</v>
      </c>
      <c r="FM6" s="1051">
        <v>0</v>
      </c>
      <c r="FN6" s="650"/>
      <c r="FO6" s="650"/>
      <c r="FP6" s="650"/>
      <c r="FQ6" s="650"/>
      <c r="FR6" s="650"/>
      <c r="FS6" s="650"/>
      <c r="FT6" s="650"/>
      <c r="FU6" s="650"/>
      <c r="FV6" s="650"/>
      <c r="FW6" s="650"/>
      <c r="FX6" s="650"/>
      <c r="FY6" s="650"/>
      <c r="FZ6" s="650"/>
      <c r="GA6" s="650"/>
      <c r="GB6" s="650"/>
      <c r="GC6" s="650"/>
      <c r="GD6" s="650"/>
      <c r="GE6" s="650"/>
      <c r="GF6" s="650"/>
      <c r="GG6" s="650"/>
      <c r="GH6" s="728"/>
      <c r="GI6" s="650"/>
      <c r="GJ6" s="650"/>
      <c r="GK6" s="650"/>
      <c r="GL6" s="650"/>
      <c r="GM6" s="650"/>
      <c r="GN6" s="650"/>
      <c r="GO6" s="650"/>
      <c r="GP6" s="650"/>
      <c r="GQ6" s="650"/>
      <c r="GR6" s="852"/>
      <c r="GS6" s="852"/>
      <c r="GT6" s="852"/>
      <c r="GU6" s="852"/>
      <c r="GV6" s="852"/>
      <c r="GW6" s="852"/>
      <c r="GX6" s="852"/>
      <c r="GY6" s="852"/>
      <c r="GZ6" s="852"/>
      <c r="HA6" s="852"/>
      <c r="HB6" s="728"/>
      <c r="HC6" s="650"/>
      <c r="HD6" s="650"/>
      <c r="HE6" s="650"/>
      <c r="HF6" s="650"/>
      <c r="HG6" s="650"/>
      <c r="HH6" s="650"/>
      <c r="HI6" s="650"/>
      <c r="HJ6" s="650"/>
      <c r="HK6" s="650"/>
      <c r="HL6" s="728"/>
      <c r="HM6" s="650"/>
      <c r="HN6" s="650"/>
      <c r="HO6" s="650"/>
      <c r="HP6" s="650"/>
      <c r="HQ6" s="650"/>
      <c r="HR6" s="650"/>
      <c r="HS6" s="650"/>
      <c r="HT6" s="650"/>
      <c r="HU6" s="650"/>
      <c r="HV6" s="1026">
        <v>0</v>
      </c>
      <c r="HW6" s="1026">
        <v>0</v>
      </c>
      <c r="HX6" s="1026">
        <v>0</v>
      </c>
      <c r="HY6" s="1026">
        <v>0</v>
      </c>
      <c r="HZ6" s="1026">
        <v>0</v>
      </c>
      <c r="IA6" s="1026">
        <v>0</v>
      </c>
      <c r="IB6" s="1026">
        <v>0</v>
      </c>
      <c r="IC6" s="1026">
        <v>0</v>
      </c>
      <c r="ID6" s="1026">
        <v>0</v>
      </c>
      <c r="IE6" s="609"/>
      <c r="IF6" s="1080"/>
      <c r="IG6" s="1026">
        <v>0</v>
      </c>
      <c r="IH6" s="1026">
        <v>0</v>
      </c>
      <c r="II6" s="1026">
        <v>0</v>
      </c>
      <c r="IJ6" s="1080"/>
      <c r="IK6" s="1026">
        <v>0</v>
      </c>
      <c r="IL6" s="1026">
        <v>0</v>
      </c>
      <c r="IM6" s="1026">
        <v>0</v>
      </c>
      <c r="IN6" s="1026">
        <v>0</v>
      </c>
      <c r="IO6" s="1059">
        <v>0</v>
      </c>
      <c r="IP6" s="1038">
        <v>0</v>
      </c>
      <c r="IQ6" s="1026">
        <v>0</v>
      </c>
      <c r="IR6" s="1077">
        <v>0</v>
      </c>
      <c r="IS6" s="1026">
        <v>0</v>
      </c>
      <c r="IT6" s="1026">
        <v>0</v>
      </c>
      <c r="IU6" s="1026">
        <v>0</v>
      </c>
      <c r="IV6" s="1077">
        <v>0</v>
      </c>
      <c r="IW6" s="1026">
        <v>0</v>
      </c>
      <c r="IX6" s="1026">
        <v>0</v>
      </c>
      <c r="IY6" s="1026">
        <v>0</v>
      </c>
      <c r="IZ6" s="649"/>
      <c r="JA6" s="1026">
        <v>0</v>
      </c>
      <c r="JB6" s="1026">
        <v>0</v>
      </c>
      <c r="JC6" s="1026">
        <v>0</v>
      </c>
      <c r="JD6" s="1026">
        <v>0</v>
      </c>
      <c r="JE6" s="1026">
        <v>0</v>
      </c>
      <c r="JF6" s="1026">
        <v>0</v>
      </c>
      <c r="JG6" s="1026">
        <v>0</v>
      </c>
      <c r="JH6" s="1026">
        <v>0</v>
      </c>
      <c r="JI6" s="650"/>
      <c r="JJ6" s="1093"/>
      <c r="JK6" s="1093"/>
      <c r="JL6" s="1093"/>
      <c r="JM6" s="1093"/>
      <c r="JN6" s="650"/>
      <c r="JO6" s="650"/>
      <c r="JP6" s="650"/>
      <c r="JQ6" s="650"/>
      <c r="JR6" s="650"/>
      <c r="JS6" s="650"/>
      <c r="JT6" s="650"/>
      <c r="JU6" s="650"/>
      <c r="JV6" s="650"/>
      <c r="JW6" s="650"/>
      <c r="JX6" s="650"/>
      <c r="JY6" s="650"/>
      <c r="JZ6" s="650"/>
      <c r="KA6" s="650"/>
      <c r="KB6" s="650"/>
      <c r="KC6" s="1048"/>
      <c r="KD6" s="650"/>
      <c r="KE6" s="650"/>
      <c r="KF6" s="650"/>
      <c r="KG6" s="650"/>
      <c r="KH6" s="650"/>
      <c r="KI6" s="650"/>
      <c r="KJ6" s="1048"/>
      <c r="KK6" s="1026">
        <v>0</v>
      </c>
      <c r="KL6" s="1026">
        <v>0</v>
      </c>
      <c r="KM6" s="1026">
        <v>0</v>
      </c>
      <c r="KN6" s="1026">
        <v>0</v>
      </c>
      <c r="KO6" s="1026">
        <v>0</v>
      </c>
      <c r="KP6" s="1026">
        <v>0</v>
      </c>
      <c r="KQ6" s="1026">
        <v>0</v>
      </c>
      <c r="KR6" s="650"/>
      <c r="KS6" s="650"/>
      <c r="KT6" s="1093"/>
      <c r="KU6" s="1093"/>
      <c r="KV6" s="1093"/>
      <c r="KW6" s="1093"/>
      <c r="KX6" s="650"/>
      <c r="KY6" s="650"/>
      <c r="KZ6" s="650"/>
      <c r="LA6" s="650"/>
      <c r="LB6" s="650"/>
      <c r="LC6" s="650"/>
      <c r="LD6" s="650"/>
      <c r="LE6" s="650"/>
      <c r="LF6" s="650"/>
      <c r="LG6" s="650"/>
      <c r="LH6" s="650"/>
      <c r="LI6" s="650"/>
      <c r="LJ6" s="650"/>
      <c r="LK6" s="650"/>
      <c r="LL6" s="650"/>
      <c r="LM6" s="1048"/>
      <c r="LN6" s="650"/>
      <c r="LO6" s="650"/>
      <c r="LP6" s="650"/>
      <c r="LQ6" s="650"/>
      <c r="LR6" s="650"/>
      <c r="LS6" s="650"/>
      <c r="LT6" s="1048"/>
      <c r="LU6" s="1026">
        <v>0</v>
      </c>
      <c r="LV6" s="1026">
        <v>0</v>
      </c>
      <c r="LW6" s="1026">
        <v>0</v>
      </c>
      <c r="LX6" s="1026">
        <v>0</v>
      </c>
      <c r="LY6" s="1026">
        <v>0</v>
      </c>
      <c r="LZ6" s="1026">
        <v>0</v>
      </c>
      <c r="MA6" s="1026">
        <v>0</v>
      </c>
      <c r="MB6" s="650"/>
    </row>
    <row r="7" spans="1:340" s="1" customFormat="1" ht="12" customHeight="1">
      <c r="A7" s="794" t="s">
        <v>207</v>
      </c>
      <c r="B7" s="794" t="s">
        <v>207</v>
      </c>
      <c r="C7" s="1095"/>
      <c r="D7" s="1100"/>
      <c r="E7" s="1092"/>
      <c r="F7" s="1058"/>
      <c r="G7" s="1058"/>
      <c r="H7" s="1091"/>
      <c r="I7" s="1026"/>
      <c r="J7" s="1026"/>
      <c r="K7" s="1026"/>
      <c r="L7" s="1026"/>
      <c r="M7" s="1026"/>
      <c r="N7" s="1091"/>
      <c r="O7" s="1026"/>
      <c r="P7" s="1026"/>
      <c r="Q7" s="1026"/>
      <c r="R7" s="1026"/>
      <c r="S7" s="1026"/>
      <c r="T7" s="1026"/>
      <c r="U7" s="1087"/>
      <c r="V7" s="1087"/>
      <c r="W7" s="1087"/>
      <c r="X7" s="1087"/>
      <c r="Y7" s="1076"/>
      <c r="Z7" s="1026"/>
      <c r="AA7" s="1026"/>
      <c r="AB7" s="1026"/>
      <c r="AC7" s="1026"/>
      <c r="AD7" s="1026"/>
      <c r="AE7" s="1026"/>
      <c r="AF7" s="1085"/>
      <c r="AG7" s="1026"/>
      <c r="AH7" s="1047"/>
      <c r="AI7" s="1037"/>
      <c r="AJ7" s="1036"/>
      <c r="AK7" s="1036"/>
      <c r="AL7" s="1036"/>
      <c r="AM7" s="1105"/>
      <c r="AN7" s="1039"/>
      <c r="AO7" s="857"/>
      <c r="AP7" s="855"/>
      <c r="AQ7" s="855"/>
      <c r="AR7" s="855"/>
      <c r="AS7" s="855"/>
      <c r="AT7" s="855"/>
      <c r="AU7" s="855"/>
      <c r="AV7" s="863"/>
      <c r="AW7" s="1041"/>
      <c r="AX7" s="1041"/>
      <c r="AY7" s="1041"/>
      <c r="AZ7" s="1041"/>
      <c r="BA7" s="1041"/>
      <c r="BB7" s="1113"/>
      <c r="BC7" s="1026"/>
      <c r="BD7" s="1026"/>
      <c r="BE7" s="1026"/>
      <c r="BF7" s="1026"/>
      <c r="BG7" s="1026"/>
      <c r="BH7" s="1026"/>
      <c r="BI7" s="1077"/>
      <c r="BJ7" s="1077"/>
      <c r="BK7" s="1077"/>
      <c r="BL7" s="1048"/>
      <c r="BM7" s="1026"/>
      <c r="BN7" s="1026"/>
      <c r="BO7" s="1026"/>
      <c r="BP7" s="1048"/>
      <c r="BQ7" s="1026"/>
      <c r="BR7" s="1026"/>
      <c r="BS7" s="1026"/>
      <c r="BT7" s="1067"/>
      <c r="BU7" s="1073"/>
      <c r="BV7" s="1048"/>
      <c r="BW7" s="1069"/>
      <c r="BX7" s="1069"/>
      <c r="BY7" s="1052"/>
      <c r="BZ7" s="1052"/>
      <c r="CA7" s="650"/>
      <c r="CB7" s="650"/>
      <c r="CC7" s="650"/>
      <c r="CD7" s="650"/>
      <c r="CE7" s="650"/>
      <c r="CF7" s="650"/>
      <c r="CG7" s="650"/>
      <c r="CH7" s="650"/>
      <c r="CI7" s="650"/>
      <c r="CJ7" s="650"/>
      <c r="CK7" s="650"/>
      <c r="CL7" s="650"/>
      <c r="CM7" s="650"/>
      <c r="CN7" s="650"/>
      <c r="CO7" s="1026"/>
      <c r="CP7" s="1026"/>
      <c r="CQ7" s="1026"/>
      <c r="CR7" s="1026"/>
      <c r="CS7" s="1026"/>
      <c r="CT7" s="1073"/>
      <c r="CU7" s="1048"/>
      <c r="CV7" s="1069"/>
      <c r="CW7" s="1069"/>
      <c r="CX7" s="1052"/>
      <c r="CY7" s="1052"/>
      <c r="CZ7" s="1052"/>
      <c r="DA7" s="650"/>
      <c r="DB7" s="650"/>
      <c r="DC7" s="650"/>
      <c r="DD7" s="650"/>
      <c r="DE7" s="650"/>
      <c r="DF7" s="650"/>
      <c r="DG7" s="650"/>
      <c r="DH7" s="650"/>
      <c r="DI7" s="650"/>
      <c r="DJ7" s="650"/>
      <c r="DK7" s="650"/>
      <c r="DL7" s="650"/>
      <c r="DM7" s="650"/>
      <c r="DN7" s="650"/>
      <c r="DO7" s="1026"/>
      <c r="DP7" s="1026"/>
      <c r="DQ7" s="1026"/>
      <c r="DR7" s="1026"/>
      <c r="DS7" s="1026"/>
      <c r="DT7" s="1026"/>
      <c r="DU7" s="1080"/>
      <c r="DV7" s="1026"/>
      <c r="DW7" s="1026"/>
      <c r="DX7" s="1026"/>
      <c r="DY7" s="1080"/>
      <c r="DZ7" s="1026"/>
      <c r="EA7" s="1026"/>
      <c r="EB7" s="1026"/>
      <c r="EC7" s="1061"/>
      <c r="ED7" s="1026"/>
      <c r="EE7" s="1026"/>
      <c r="EF7" s="1026"/>
      <c r="EG7" s="1026"/>
      <c r="EH7" s="1026"/>
      <c r="EI7" s="1026"/>
      <c r="EJ7" s="1026"/>
      <c r="EK7" s="1026"/>
      <c r="EL7" s="1026"/>
      <c r="EM7" s="1026"/>
      <c r="EN7" s="1026"/>
      <c r="EO7" s="650"/>
      <c r="EP7" s="1080"/>
      <c r="EQ7" s="1026"/>
      <c r="ER7" s="1026"/>
      <c r="ES7" s="1026"/>
      <c r="ET7" s="1080"/>
      <c r="EU7" s="1026"/>
      <c r="EV7" s="1026"/>
      <c r="EW7" s="1026"/>
      <c r="EX7" s="1026"/>
      <c r="EY7" s="1061"/>
      <c r="EZ7" s="1077"/>
      <c r="FA7" s="1077"/>
      <c r="FB7" s="1077"/>
      <c r="FC7" s="1077"/>
      <c r="FD7" s="1061"/>
      <c r="FE7" s="1062"/>
      <c r="FF7" s="1064"/>
      <c r="FG7" s="1064"/>
      <c r="FH7" s="1064"/>
      <c r="FI7" s="1064"/>
      <c r="FJ7" s="1064"/>
      <c r="FK7" s="1064"/>
      <c r="FL7" s="1052"/>
      <c r="FM7" s="1052"/>
      <c r="FN7" s="650"/>
      <c r="FO7" s="650"/>
      <c r="FP7" s="650"/>
      <c r="FQ7" s="650"/>
      <c r="FR7" s="650"/>
      <c r="FS7" s="650"/>
      <c r="FT7" s="650"/>
      <c r="FU7" s="650"/>
      <c r="FV7" s="650"/>
      <c r="FW7" s="650"/>
      <c r="FX7" s="650"/>
      <c r="FY7" s="650"/>
      <c r="FZ7" s="650"/>
      <c r="GA7" s="650"/>
      <c r="GB7" s="650"/>
      <c r="GC7" s="650"/>
      <c r="GD7" s="650"/>
      <c r="GE7" s="650"/>
      <c r="GF7" s="650"/>
      <c r="GG7" s="650"/>
      <c r="GH7" s="728"/>
      <c r="GI7" s="650"/>
      <c r="GJ7" s="650"/>
      <c r="GK7" s="650"/>
      <c r="GL7" s="650"/>
      <c r="GM7" s="650"/>
      <c r="GN7" s="650"/>
      <c r="GO7" s="650"/>
      <c r="GP7" s="650"/>
      <c r="GQ7" s="650"/>
      <c r="GR7" s="852"/>
      <c r="GS7" s="852"/>
      <c r="GT7" s="852"/>
      <c r="GU7" s="852"/>
      <c r="GV7" s="852"/>
      <c r="GW7" s="852"/>
      <c r="GX7" s="852"/>
      <c r="GY7" s="852"/>
      <c r="GZ7" s="852"/>
      <c r="HA7" s="852"/>
      <c r="HB7" s="728"/>
      <c r="HC7" s="650"/>
      <c r="HD7" s="650"/>
      <c r="HE7" s="650"/>
      <c r="HF7" s="650"/>
      <c r="HG7" s="650"/>
      <c r="HH7" s="650"/>
      <c r="HI7" s="650"/>
      <c r="HJ7" s="650"/>
      <c r="HK7" s="650"/>
      <c r="HL7" s="728"/>
      <c r="HM7" s="650"/>
      <c r="HN7" s="650"/>
      <c r="HO7" s="650"/>
      <c r="HP7" s="650"/>
      <c r="HQ7" s="650"/>
      <c r="HR7" s="650"/>
      <c r="HS7" s="650"/>
      <c r="HT7" s="650"/>
      <c r="HU7" s="650"/>
      <c r="HV7" s="1026"/>
      <c r="HW7" s="1026"/>
      <c r="HX7" s="1026"/>
      <c r="HY7" s="1026"/>
      <c r="HZ7" s="1026"/>
      <c r="IA7" s="1026"/>
      <c r="IB7" s="1026"/>
      <c r="IC7" s="1026"/>
      <c r="ID7" s="1026"/>
      <c r="IE7" s="609"/>
      <c r="IF7" s="1080"/>
      <c r="IG7" s="1026"/>
      <c r="IH7" s="1026"/>
      <c r="II7" s="1026"/>
      <c r="IJ7" s="1080"/>
      <c r="IK7" s="1026"/>
      <c r="IL7" s="1026"/>
      <c r="IM7" s="1026"/>
      <c r="IN7" s="1026"/>
      <c r="IO7" s="1061"/>
      <c r="IP7" s="1039"/>
      <c r="IQ7" s="1026"/>
      <c r="IR7" s="1077"/>
      <c r="IS7" s="1026"/>
      <c r="IT7" s="1026"/>
      <c r="IU7" s="1026"/>
      <c r="IV7" s="1077"/>
      <c r="IW7" s="1026"/>
      <c r="IX7" s="1026"/>
      <c r="IY7" s="1026"/>
      <c r="IZ7" s="649"/>
      <c r="JA7" s="1026"/>
      <c r="JB7" s="1026"/>
      <c r="JC7" s="1026"/>
      <c r="JD7" s="1026"/>
      <c r="JE7" s="1026"/>
      <c r="JF7" s="1026"/>
      <c r="JG7" s="1026"/>
      <c r="JH7" s="1026"/>
      <c r="JI7" s="650"/>
      <c r="JJ7" s="1093"/>
      <c r="JK7" s="1093"/>
      <c r="JL7" s="1093"/>
      <c r="JM7" s="1093"/>
      <c r="JN7" s="650"/>
      <c r="JO7" s="650"/>
      <c r="JP7" s="650"/>
      <c r="JQ7" s="650"/>
      <c r="JR7" s="650"/>
      <c r="JS7" s="650"/>
      <c r="JT7" s="650"/>
      <c r="JU7" s="650"/>
      <c r="JV7" s="650"/>
      <c r="JW7" s="650"/>
      <c r="JX7" s="650"/>
      <c r="JY7" s="650"/>
      <c r="JZ7" s="650"/>
      <c r="KA7" s="650"/>
      <c r="KB7" s="650"/>
      <c r="KC7" s="1049"/>
      <c r="KD7" s="650"/>
      <c r="KE7" s="650"/>
      <c r="KF7" s="650"/>
      <c r="KG7" s="650"/>
      <c r="KH7" s="650"/>
      <c r="KI7" s="650"/>
      <c r="KJ7" s="1049"/>
      <c r="KK7" s="1026"/>
      <c r="KL7" s="1026"/>
      <c r="KM7" s="1026"/>
      <c r="KN7" s="1026"/>
      <c r="KO7" s="1026"/>
      <c r="KP7" s="1026"/>
      <c r="KQ7" s="1026"/>
      <c r="KR7" s="650"/>
      <c r="KS7" s="650"/>
      <c r="KT7" s="1093"/>
      <c r="KU7" s="1093"/>
      <c r="KV7" s="1093"/>
      <c r="KW7" s="1093"/>
      <c r="KX7" s="650"/>
      <c r="KY7" s="650"/>
      <c r="KZ7" s="650"/>
      <c r="LA7" s="650"/>
      <c r="LB7" s="650"/>
      <c r="LC7" s="650"/>
      <c r="LD7" s="650"/>
      <c r="LE7" s="650"/>
      <c r="LF7" s="650"/>
      <c r="LG7" s="650"/>
      <c r="LH7" s="650"/>
      <c r="LI7" s="650"/>
      <c r="LJ7" s="650"/>
      <c r="LK7" s="650"/>
      <c r="LL7" s="650"/>
      <c r="LM7" s="1049"/>
      <c r="LN7" s="650"/>
      <c r="LO7" s="650"/>
      <c r="LP7" s="650"/>
      <c r="LQ7" s="650"/>
      <c r="LR7" s="650"/>
      <c r="LS7" s="650"/>
      <c r="LT7" s="1049"/>
      <c r="LU7" s="1026"/>
      <c r="LV7" s="1026"/>
      <c r="LW7" s="1026"/>
      <c r="LX7" s="1026"/>
      <c r="LY7" s="1026"/>
      <c r="LZ7" s="1026"/>
      <c r="MA7" s="1026"/>
      <c r="MB7" s="650"/>
    </row>
    <row r="8" spans="1:340" s="1" customFormat="1" ht="12" customHeight="1">
      <c r="A8" s="794" t="s">
        <v>481</v>
      </c>
      <c r="B8" s="636" t="s">
        <v>482</v>
      </c>
      <c r="C8" s="1095" t="s">
        <v>542</v>
      </c>
      <c r="D8" s="1100">
        <v>139</v>
      </c>
      <c r="E8" s="1092">
        <v>2280</v>
      </c>
      <c r="F8" s="1058">
        <v>1160.4358974358975</v>
      </c>
      <c r="G8" s="1058">
        <v>1132.0759493670887</v>
      </c>
      <c r="H8" s="1091"/>
      <c r="I8" s="1026">
        <v>18</v>
      </c>
      <c r="J8" s="1026">
        <v>25</v>
      </c>
      <c r="K8" s="1026">
        <v>86</v>
      </c>
      <c r="L8" s="1026">
        <v>1</v>
      </c>
      <c r="M8" s="1026">
        <v>9</v>
      </c>
      <c r="N8" s="1091"/>
      <c r="O8" s="1026">
        <v>12</v>
      </c>
      <c r="P8" s="1026">
        <v>9</v>
      </c>
      <c r="Q8" s="1026">
        <v>24</v>
      </c>
      <c r="R8" s="1026">
        <v>18</v>
      </c>
      <c r="S8" s="1026">
        <v>20</v>
      </c>
      <c r="T8" s="1026">
        <v>56</v>
      </c>
      <c r="U8" s="1087">
        <v>39.616422764227643</v>
      </c>
      <c r="V8" s="1087">
        <v>24.195063291139238</v>
      </c>
      <c r="W8" s="1087">
        <v>29.320975609756093</v>
      </c>
      <c r="X8" s="1087">
        <v>11.484074074074075</v>
      </c>
      <c r="Y8" s="1076">
        <v>120</v>
      </c>
      <c r="Z8" s="1026">
        <v>67</v>
      </c>
      <c r="AA8" s="1026">
        <v>7</v>
      </c>
      <c r="AB8" s="1026">
        <v>12</v>
      </c>
      <c r="AC8" s="1026">
        <v>10</v>
      </c>
      <c r="AD8" s="1026">
        <v>2</v>
      </c>
      <c r="AE8" s="1026">
        <v>22</v>
      </c>
      <c r="AF8" s="1085">
        <v>16</v>
      </c>
      <c r="AG8" s="1026">
        <v>3</v>
      </c>
      <c r="AH8" s="1046">
        <v>46</v>
      </c>
      <c r="AI8" s="1037">
        <v>9</v>
      </c>
      <c r="AJ8" s="1035">
        <v>11</v>
      </c>
      <c r="AK8" s="1035">
        <v>26</v>
      </c>
      <c r="AL8" s="1035">
        <v>0</v>
      </c>
      <c r="AM8" s="1104">
        <v>75</v>
      </c>
      <c r="AN8" s="1038">
        <v>18</v>
      </c>
      <c r="AO8" s="857"/>
      <c r="AP8" s="855"/>
      <c r="AQ8" s="855"/>
      <c r="AR8" s="855"/>
      <c r="AS8" s="855"/>
      <c r="AT8" s="855"/>
      <c r="AU8" s="855"/>
      <c r="AV8" s="864"/>
      <c r="AW8" s="1041"/>
      <c r="AX8" s="1041"/>
      <c r="AY8" s="1041"/>
      <c r="AZ8" s="1041"/>
      <c r="BA8" s="1041"/>
      <c r="BB8" s="1112"/>
      <c r="BC8" s="1026">
        <v>9</v>
      </c>
      <c r="BD8" s="1026">
        <v>12</v>
      </c>
      <c r="BE8" s="1026">
        <v>27</v>
      </c>
      <c r="BF8" s="1026">
        <v>3</v>
      </c>
      <c r="BG8" s="1026">
        <v>76</v>
      </c>
      <c r="BH8" s="1026">
        <v>18</v>
      </c>
      <c r="BI8" s="1108">
        <v>10.377049180327869</v>
      </c>
      <c r="BJ8" s="1109">
        <v>230.93859649122808</v>
      </c>
      <c r="BK8" s="1109">
        <v>96.981651376146786</v>
      </c>
      <c r="BL8" s="1048"/>
      <c r="BM8" s="1026">
        <v>82</v>
      </c>
      <c r="BN8" s="1026">
        <v>31</v>
      </c>
      <c r="BO8" s="1026">
        <v>26</v>
      </c>
      <c r="BP8" s="1048"/>
      <c r="BQ8" s="1026">
        <v>81</v>
      </c>
      <c r="BR8" s="1026">
        <v>57</v>
      </c>
      <c r="BS8" s="1026">
        <v>1</v>
      </c>
      <c r="BT8" s="1067">
        <v>62.306451612903224</v>
      </c>
      <c r="BU8" s="1072">
        <v>100</v>
      </c>
      <c r="BV8" s="1048">
        <v>24</v>
      </c>
      <c r="BW8" s="1068">
        <v>57</v>
      </c>
      <c r="BX8" s="1068">
        <v>19</v>
      </c>
      <c r="BY8" s="1051">
        <v>31</v>
      </c>
      <c r="BZ8" s="1051">
        <v>8</v>
      </c>
      <c r="CA8" s="1050"/>
      <c r="CB8" s="921"/>
      <c r="CC8" s="921"/>
      <c r="CD8" s="921"/>
      <c r="CE8" s="921"/>
      <c r="CF8" s="921"/>
      <c r="CG8" s="921"/>
      <c r="CH8" s="1102"/>
      <c r="CI8" s="921"/>
      <c r="CJ8" s="921"/>
      <c r="CK8" s="921"/>
      <c r="CL8" s="921"/>
      <c r="CM8" s="921"/>
      <c r="CN8" s="921"/>
      <c r="CO8" s="1026">
        <v>24</v>
      </c>
      <c r="CP8" s="1026">
        <v>58</v>
      </c>
      <c r="CQ8" s="1026">
        <v>21</v>
      </c>
      <c r="CR8" s="1026">
        <v>31</v>
      </c>
      <c r="CS8" s="1026">
        <v>8</v>
      </c>
      <c r="CT8" s="1072">
        <v>78</v>
      </c>
      <c r="CU8" s="1048">
        <v>6</v>
      </c>
      <c r="CV8" s="1068">
        <v>38</v>
      </c>
      <c r="CW8" s="1068">
        <v>21</v>
      </c>
      <c r="CX8" s="1051">
        <v>13</v>
      </c>
      <c r="CY8" s="1051">
        <v>47</v>
      </c>
      <c r="CZ8" s="1051">
        <v>14</v>
      </c>
      <c r="DA8" s="1050"/>
      <c r="DB8" s="652"/>
      <c r="DC8" s="652"/>
      <c r="DD8" s="652"/>
      <c r="DE8" s="652"/>
      <c r="DF8" s="652"/>
      <c r="DG8" s="652"/>
      <c r="DH8" s="1102"/>
      <c r="DI8" s="652"/>
      <c r="DJ8" s="652"/>
      <c r="DK8" s="652"/>
      <c r="DL8" s="652"/>
      <c r="DM8" s="652"/>
      <c r="DN8" s="652"/>
      <c r="DO8" s="1026">
        <v>6</v>
      </c>
      <c r="DP8" s="1026">
        <v>39</v>
      </c>
      <c r="DQ8" s="1026">
        <v>23</v>
      </c>
      <c r="DR8" s="1026">
        <v>13</v>
      </c>
      <c r="DS8" s="1026">
        <v>49</v>
      </c>
      <c r="DT8" s="1026">
        <v>14</v>
      </c>
      <c r="DU8" s="1080"/>
      <c r="DV8" s="1026">
        <v>88</v>
      </c>
      <c r="DW8" s="1026">
        <v>46</v>
      </c>
      <c r="DX8" s="1026">
        <v>5</v>
      </c>
      <c r="DY8" s="1080"/>
      <c r="DZ8" s="1026">
        <v>9</v>
      </c>
      <c r="EA8" s="1026">
        <v>95</v>
      </c>
      <c r="EB8" s="1026">
        <v>35</v>
      </c>
      <c r="EC8" s="1059">
        <v>118</v>
      </c>
      <c r="ED8" s="1026">
        <v>1</v>
      </c>
      <c r="EE8" s="1026">
        <v>15</v>
      </c>
      <c r="EF8" s="1026">
        <v>4</v>
      </c>
      <c r="EG8" s="1026">
        <v>47</v>
      </c>
      <c r="EH8" s="1026">
        <v>31</v>
      </c>
      <c r="EI8" s="1026">
        <v>2</v>
      </c>
      <c r="EJ8" s="1026">
        <v>3</v>
      </c>
      <c r="EK8" s="1026">
        <v>14</v>
      </c>
      <c r="EL8" s="1026">
        <v>1</v>
      </c>
      <c r="EM8" s="1026">
        <v>17</v>
      </c>
      <c r="EN8" s="1026">
        <v>4</v>
      </c>
      <c r="EO8" s="651"/>
      <c r="EP8" s="1080"/>
      <c r="EQ8" s="1026">
        <v>73</v>
      </c>
      <c r="ER8" s="1026">
        <v>56</v>
      </c>
      <c r="ES8" s="1026">
        <v>10</v>
      </c>
      <c r="ET8" s="1080"/>
      <c r="EU8" s="1026">
        <v>35</v>
      </c>
      <c r="EV8" s="1026">
        <v>21</v>
      </c>
      <c r="EW8" s="1026">
        <v>9</v>
      </c>
      <c r="EX8" s="1026">
        <v>4</v>
      </c>
      <c r="EY8" s="1059">
        <v>4</v>
      </c>
      <c r="EZ8" s="1077">
        <v>8</v>
      </c>
      <c r="FA8" s="1077">
        <v>3</v>
      </c>
      <c r="FB8" s="1077">
        <v>8</v>
      </c>
      <c r="FC8" s="1077">
        <v>6</v>
      </c>
      <c r="FD8" s="1059">
        <v>57</v>
      </c>
      <c r="FE8" s="1062">
        <v>45</v>
      </c>
      <c r="FF8" s="1063">
        <v>6</v>
      </c>
      <c r="FG8" s="1063">
        <v>4</v>
      </c>
      <c r="FH8" s="1063">
        <v>0</v>
      </c>
      <c r="FI8" s="1063">
        <v>0</v>
      </c>
      <c r="FJ8" s="1063">
        <v>0</v>
      </c>
      <c r="FK8" s="1063">
        <v>2</v>
      </c>
      <c r="FL8" s="1051">
        <v>67</v>
      </c>
      <c r="FM8" s="1051">
        <v>15</v>
      </c>
      <c r="FN8" s="1050"/>
      <c r="FO8" s="652"/>
      <c r="FP8" s="652"/>
      <c r="FQ8" s="652"/>
      <c r="FR8" s="652"/>
      <c r="FS8" s="652"/>
      <c r="FT8" s="652"/>
      <c r="FU8" s="652"/>
      <c r="FV8" s="652"/>
      <c r="FW8" s="652"/>
      <c r="FX8" s="1050"/>
      <c r="FY8" s="652"/>
      <c r="FZ8" s="652"/>
      <c r="GA8" s="652"/>
      <c r="GB8" s="652"/>
      <c r="GC8" s="652"/>
      <c r="GD8" s="652"/>
      <c r="GE8" s="652"/>
      <c r="GF8" s="652"/>
      <c r="GG8" s="652"/>
      <c r="GH8" s="728"/>
      <c r="GI8" s="830"/>
      <c r="GJ8" s="830"/>
      <c r="GK8" s="830"/>
      <c r="GL8" s="830"/>
      <c r="GM8" s="830"/>
      <c r="GN8" s="830"/>
      <c r="GO8" s="830"/>
      <c r="GP8" s="830"/>
      <c r="GQ8" s="830"/>
      <c r="GR8" s="853"/>
      <c r="GS8" s="853"/>
      <c r="GT8" s="853"/>
      <c r="GU8" s="853"/>
      <c r="GV8" s="853"/>
      <c r="GW8" s="853"/>
      <c r="GX8" s="853"/>
      <c r="GY8" s="853"/>
      <c r="GZ8" s="853"/>
      <c r="HA8" s="853"/>
      <c r="HB8" s="728"/>
      <c r="HC8" s="926"/>
      <c r="HD8" s="926"/>
      <c r="HE8" s="926"/>
      <c r="HF8" s="926"/>
      <c r="HG8" s="926"/>
      <c r="HH8" s="926"/>
      <c r="HI8" s="926"/>
      <c r="HJ8" s="926"/>
      <c r="HK8" s="926"/>
      <c r="HL8" s="728"/>
      <c r="HM8" s="652"/>
      <c r="HN8" s="652"/>
      <c r="HO8" s="652"/>
      <c r="HP8" s="652"/>
      <c r="HQ8" s="652"/>
      <c r="HR8" s="652"/>
      <c r="HS8" s="652"/>
      <c r="HT8" s="652"/>
      <c r="HU8" s="652"/>
      <c r="HV8" s="1026">
        <v>45</v>
      </c>
      <c r="HW8" s="1026">
        <v>9</v>
      </c>
      <c r="HX8" s="1026">
        <v>18</v>
      </c>
      <c r="HY8" s="1026">
        <v>1</v>
      </c>
      <c r="HZ8" s="1026">
        <v>14</v>
      </c>
      <c r="IA8" s="1026">
        <v>8</v>
      </c>
      <c r="IB8" s="1026">
        <v>24</v>
      </c>
      <c r="IC8" s="1026">
        <v>67</v>
      </c>
      <c r="ID8" s="1026">
        <v>15</v>
      </c>
      <c r="IE8" s="609"/>
      <c r="IF8" s="1080"/>
      <c r="IG8" s="1026">
        <v>60</v>
      </c>
      <c r="IH8" s="1026">
        <v>70</v>
      </c>
      <c r="II8" s="1026">
        <v>9</v>
      </c>
      <c r="IJ8" s="1080"/>
      <c r="IK8" s="1026">
        <v>42</v>
      </c>
      <c r="IL8" s="1026">
        <v>5</v>
      </c>
      <c r="IM8" s="1026">
        <v>7</v>
      </c>
      <c r="IN8" s="1026">
        <v>4</v>
      </c>
      <c r="IO8" s="1059">
        <v>2</v>
      </c>
      <c r="IP8" s="1038">
        <v>2</v>
      </c>
      <c r="IQ8" s="1026">
        <v>1</v>
      </c>
      <c r="IR8" s="1077">
        <v>206</v>
      </c>
      <c r="IS8" s="1026">
        <v>75</v>
      </c>
      <c r="IT8" s="1026">
        <v>0</v>
      </c>
      <c r="IU8" s="1026">
        <v>64</v>
      </c>
      <c r="IV8" s="1077">
        <v>76</v>
      </c>
      <c r="IW8" s="1026">
        <v>48</v>
      </c>
      <c r="IX8" s="1026">
        <v>0</v>
      </c>
      <c r="IY8" s="1026">
        <v>91</v>
      </c>
      <c r="IZ8" s="649"/>
      <c r="JA8" s="1026">
        <v>41</v>
      </c>
      <c r="JB8" s="1026">
        <v>1</v>
      </c>
      <c r="JC8" s="1026">
        <v>3</v>
      </c>
      <c r="JD8" s="1026">
        <v>2</v>
      </c>
      <c r="JE8" s="1026">
        <v>5</v>
      </c>
      <c r="JF8" s="1026">
        <v>3</v>
      </c>
      <c r="JG8" s="1026">
        <v>34</v>
      </c>
      <c r="JH8" s="1026">
        <v>50</v>
      </c>
      <c r="JI8" s="651"/>
      <c r="JJ8" s="1093"/>
      <c r="JK8" s="1093"/>
      <c r="JL8" s="1093"/>
      <c r="JM8" s="1093"/>
      <c r="JN8" s="652"/>
      <c r="JO8" s="652"/>
      <c r="JP8" s="651"/>
      <c r="JQ8" s="652"/>
      <c r="JR8" s="652"/>
      <c r="JS8" s="652"/>
      <c r="JT8" s="652"/>
      <c r="JU8" s="652"/>
      <c r="JV8" s="652"/>
      <c r="JW8" s="1050"/>
      <c r="JX8" s="652"/>
      <c r="JY8" s="652"/>
      <c r="JZ8" s="652"/>
      <c r="KA8" s="652"/>
      <c r="KB8" s="652"/>
      <c r="KC8" s="1048"/>
      <c r="KD8" s="1050"/>
      <c r="KE8" s="827"/>
      <c r="KF8" s="827"/>
      <c r="KG8" s="827"/>
      <c r="KH8" s="827"/>
      <c r="KI8" s="827"/>
      <c r="KJ8" s="1048"/>
      <c r="KK8" s="1026">
        <v>19</v>
      </c>
      <c r="KL8" s="1026">
        <v>11</v>
      </c>
      <c r="KM8" s="1026">
        <v>30</v>
      </c>
      <c r="KN8" s="1026">
        <v>16</v>
      </c>
      <c r="KO8" s="1026">
        <v>75</v>
      </c>
      <c r="KP8" s="1026">
        <v>8</v>
      </c>
      <c r="KQ8" s="1026">
        <v>56</v>
      </c>
      <c r="KR8" s="651"/>
      <c r="KS8" s="651"/>
      <c r="KT8" s="1093"/>
      <c r="KU8" s="1093"/>
      <c r="KV8" s="1093"/>
      <c r="KW8" s="1093"/>
      <c r="KX8" s="874"/>
      <c r="KY8" s="874"/>
      <c r="KZ8" s="651"/>
      <c r="LA8" s="874"/>
      <c r="LB8" s="874"/>
      <c r="LC8" s="874"/>
      <c r="LD8" s="874"/>
      <c r="LE8" s="874"/>
      <c r="LF8" s="874"/>
      <c r="LG8" s="1050"/>
      <c r="LH8" s="874"/>
      <c r="LI8" s="874"/>
      <c r="LJ8" s="874"/>
      <c r="LK8" s="874"/>
      <c r="LL8" s="874"/>
      <c r="LM8" s="1048"/>
      <c r="LN8" s="1050"/>
      <c r="LO8" s="874"/>
      <c r="LP8" s="874"/>
      <c r="LQ8" s="874"/>
      <c r="LR8" s="874"/>
      <c r="LS8" s="874"/>
      <c r="LT8" s="1048"/>
      <c r="LU8" s="1026">
        <v>17</v>
      </c>
      <c r="LV8" s="1026">
        <v>12</v>
      </c>
      <c r="LW8" s="1026">
        <v>30</v>
      </c>
      <c r="LX8" s="1026">
        <v>15</v>
      </c>
      <c r="LY8" s="1026">
        <v>73</v>
      </c>
      <c r="LZ8" s="1026">
        <v>9</v>
      </c>
      <c r="MA8" s="1026">
        <v>57</v>
      </c>
      <c r="MB8" s="651"/>
    </row>
    <row r="9" spans="1:340" s="1" customFormat="1" ht="12" customHeight="1">
      <c r="A9" s="794" t="s">
        <v>207</v>
      </c>
      <c r="B9" s="794" t="s">
        <v>207</v>
      </c>
      <c r="C9" s="1095"/>
      <c r="D9" s="1100"/>
      <c r="E9" s="1092"/>
      <c r="F9" s="1058"/>
      <c r="G9" s="1058"/>
      <c r="H9" s="1091"/>
      <c r="I9" s="1026"/>
      <c r="J9" s="1026"/>
      <c r="K9" s="1026"/>
      <c r="L9" s="1026"/>
      <c r="M9" s="1026"/>
      <c r="N9" s="1091"/>
      <c r="O9" s="1026"/>
      <c r="P9" s="1026"/>
      <c r="Q9" s="1026"/>
      <c r="R9" s="1026"/>
      <c r="S9" s="1026"/>
      <c r="T9" s="1026"/>
      <c r="U9" s="1087"/>
      <c r="V9" s="1087"/>
      <c r="W9" s="1087"/>
      <c r="X9" s="1087"/>
      <c r="Y9" s="1076"/>
      <c r="Z9" s="1026"/>
      <c r="AA9" s="1026"/>
      <c r="AB9" s="1026"/>
      <c r="AC9" s="1026"/>
      <c r="AD9" s="1026"/>
      <c r="AE9" s="1026"/>
      <c r="AF9" s="1085"/>
      <c r="AG9" s="1026"/>
      <c r="AH9" s="1047"/>
      <c r="AI9" s="1037"/>
      <c r="AJ9" s="1036"/>
      <c r="AK9" s="1036"/>
      <c r="AL9" s="1036"/>
      <c r="AM9" s="1105"/>
      <c r="AN9" s="1039"/>
      <c r="AO9" s="857"/>
      <c r="AP9" s="855"/>
      <c r="AQ9" s="855"/>
      <c r="AR9" s="855"/>
      <c r="AS9" s="855"/>
      <c r="AT9" s="855"/>
      <c r="AU9" s="855"/>
      <c r="AV9" s="864"/>
      <c r="AW9" s="1041"/>
      <c r="AX9" s="1041"/>
      <c r="AY9" s="1041"/>
      <c r="AZ9" s="1041"/>
      <c r="BA9" s="1041"/>
      <c r="BB9" s="1113"/>
      <c r="BC9" s="1026"/>
      <c r="BD9" s="1026"/>
      <c r="BE9" s="1026"/>
      <c r="BF9" s="1026"/>
      <c r="BG9" s="1026"/>
      <c r="BH9" s="1026"/>
      <c r="BI9" s="1077"/>
      <c r="BJ9" s="1110"/>
      <c r="BK9" s="1110"/>
      <c r="BL9" s="1048"/>
      <c r="BM9" s="1026"/>
      <c r="BN9" s="1026"/>
      <c r="BO9" s="1026"/>
      <c r="BP9" s="1048"/>
      <c r="BQ9" s="1026"/>
      <c r="BR9" s="1026"/>
      <c r="BS9" s="1026"/>
      <c r="BT9" s="1067"/>
      <c r="BU9" s="1073"/>
      <c r="BV9" s="1048"/>
      <c r="BW9" s="1069"/>
      <c r="BX9" s="1069"/>
      <c r="BY9" s="1052"/>
      <c r="BZ9" s="1052"/>
      <c r="CA9" s="1050"/>
      <c r="CB9" s="921"/>
      <c r="CC9" s="921"/>
      <c r="CD9" s="921"/>
      <c r="CE9" s="921"/>
      <c r="CF9" s="921"/>
      <c r="CG9" s="921"/>
      <c r="CH9" s="1103"/>
      <c r="CI9" s="921"/>
      <c r="CJ9" s="921"/>
      <c r="CK9" s="921"/>
      <c r="CL9" s="921"/>
      <c r="CM9" s="921"/>
      <c r="CN9" s="921"/>
      <c r="CO9" s="1026"/>
      <c r="CP9" s="1026"/>
      <c r="CQ9" s="1026"/>
      <c r="CR9" s="1026"/>
      <c r="CS9" s="1026"/>
      <c r="CT9" s="1073"/>
      <c r="CU9" s="1048"/>
      <c r="CV9" s="1069"/>
      <c r="CW9" s="1069"/>
      <c r="CX9" s="1052"/>
      <c r="CY9" s="1052"/>
      <c r="CZ9" s="1052"/>
      <c r="DA9" s="1050"/>
      <c r="DB9" s="652"/>
      <c r="DC9" s="652"/>
      <c r="DD9" s="652"/>
      <c r="DE9" s="652"/>
      <c r="DF9" s="652"/>
      <c r="DG9" s="652"/>
      <c r="DH9" s="1103"/>
      <c r="DI9" s="652"/>
      <c r="DJ9" s="652"/>
      <c r="DK9" s="652"/>
      <c r="DL9" s="652"/>
      <c r="DM9" s="652"/>
      <c r="DN9" s="652"/>
      <c r="DO9" s="1026"/>
      <c r="DP9" s="1026"/>
      <c r="DQ9" s="1026"/>
      <c r="DR9" s="1026"/>
      <c r="DS9" s="1026"/>
      <c r="DT9" s="1026"/>
      <c r="DU9" s="1080"/>
      <c r="DV9" s="1026"/>
      <c r="DW9" s="1026"/>
      <c r="DX9" s="1026"/>
      <c r="DY9" s="1080"/>
      <c r="DZ9" s="1026"/>
      <c r="EA9" s="1026"/>
      <c r="EB9" s="1026"/>
      <c r="EC9" s="1061"/>
      <c r="ED9" s="1026"/>
      <c r="EE9" s="1026"/>
      <c r="EF9" s="1026"/>
      <c r="EG9" s="1026"/>
      <c r="EH9" s="1026"/>
      <c r="EI9" s="1026"/>
      <c r="EJ9" s="1026"/>
      <c r="EK9" s="1026"/>
      <c r="EL9" s="1026"/>
      <c r="EM9" s="1026"/>
      <c r="EN9" s="1026"/>
      <c r="EO9" s="651"/>
      <c r="EP9" s="1080"/>
      <c r="EQ9" s="1026"/>
      <c r="ER9" s="1026"/>
      <c r="ES9" s="1026"/>
      <c r="ET9" s="1080"/>
      <c r="EU9" s="1026"/>
      <c r="EV9" s="1026"/>
      <c r="EW9" s="1026"/>
      <c r="EX9" s="1026"/>
      <c r="EY9" s="1061"/>
      <c r="EZ9" s="1077"/>
      <c r="FA9" s="1077"/>
      <c r="FB9" s="1077"/>
      <c r="FC9" s="1077"/>
      <c r="FD9" s="1061"/>
      <c r="FE9" s="1062"/>
      <c r="FF9" s="1064"/>
      <c r="FG9" s="1064"/>
      <c r="FH9" s="1064"/>
      <c r="FI9" s="1064"/>
      <c r="FJ9" s="1064"/>
      <c r="FK9" s="1064"/>
      <c r="FL9" s="1052"/>
      <c r="FM9" s="1052"/>
      <c r="FN9" s="1050"/>
      <c r="FO9" s="652"/>
      <c r="FP9" s="652"/>
      <c r="FQ9" s="652"/>
      <c r="FR9" s="652"/>
      <c r="FS9" s="652"/>
      <c r="FT9" s="652"/>
      <c r="FU9" s="652"/>
      <c r="FV9" s="652"/>
      <c r="FW9" s="652"/>
      <c r="FX9" s="1050"/>
      <c r="FY9" s="652"/>
      <c r="FZ9" s="652"/>
      <c r="GA9" s="652"/>
      <c r="GB9" s="652"/>
      <c r="GC9" s="652"/>
      <c r="GD9" s="652"/>
      <c r="GE9" s="652"/>
      <c r="GF9" s="652"/>
      <c r="GG9" s="652"/>
      <c r="GH9" s="728"/>
      <c r="GI9" s="830"/>
      <c r="GJ9" s="830"/>
      <c r="GK9" s="830"/>
      <c r="GL9" s="830"/>
      <c r="GM9" s="830"/>
      <c r="GN9" s="830"/>
      <c r="GO9" s="830"/>
      <c r="GP9" s="830"/>
      <c r="GQ9" s="830"/>
      <c r="GR9" s="853"/>
      <c r="GS9" s="853"/>
      <c r="GT9" s="853"/>
      <c r="GU9" s="853"/>
      <c r="GV9" s="853"/>
      <c r="GW9" s="853"/>
      <c r="GX9" s="853"/>
      <c r="GY9" s="853"/>
      <c r="GZ9" s="853"/>
      <c r="HA9" s="853"/>
      <c r="HB9" s="728"/>
      <c r="HC9" s="926"/>
      <c r="HD9" s="926"/>
      <c r="HE9" s="926"/>
      <c r="HF9" s="926"/>
      <c r="HG9" s="926"/>
      <c r="HH9" s="926"/>
      <c r="HI9" s="926"/>
      <c r="HJ9" s="926"/>
      <c r="HK9" s="926"/>
      <c r="HL9" s="728"/>
      <c r="HM9" s="652"/>
      <c r="HN9" s="652"/>
      <c r="HO9" s="652"/>
      <c r="HP9" s="652"/>
      <c r="HQ9" s="652"/>
      <c r="HR9" s="652"/>
      <c r="HS9" s="652"/>
      <c r="HT9" s="652"/>
      <c r="HU9" s="652"/>
      <c r="HV9" s="1026"/>
      <c r="HW9" s="1026"/>
      <c r="HX9" s="1026"/>
      <c r="HY9" s="1026"/>
      <c r="HZ9" s="1026"/>
      <c r="IA9" s="1026"/>
      <c r="IB9" s="1026"/>
      <c r="IC9" s="1026"/>
      <c r="ID9" s="1026"/>
      <c r="IE9" s="609"/>
      <c r="IF9" s="1080"/>
      <c r="IG9" s="1026"/>
      <c r="IH9" s="1026"/>
      <c r="II9" s="1026"/>
      <c r="IJ9" s="1080"/>
      <c r="IK9" s="1026"/>
      <c r="IL9" s="1026"/>
      <c r="IM9" s="1026"/>
      <c r="IN9" s="1026"/>
      <c r="IO9" s="1061"/>
      <c r="IP9" s="1039"/>
      <c r="IQ9" s="1026"/>
      <c r="IR9" s="1077"/>
      <c r="IS9" s="1026"/>
      <c r="IT9" s="1026"/>
      <c r="IU9" s="1026"/>
      <c r="IV9" s="1077"/>
      <c r="IW9" s="1026"/>
      <c r="IX9" s="1026"/>
      <c r="IY9" s="1026"/>
      <c r="IZ9" s="649"/>
      <c r="JA9" s="1026"/>
      <c r="JB9" s="1026"/>
      <c r="JC9" s="1026"/>
      <c r="JD9" s="1026"/>
      <c r="JE9" s="1026"/>
      <c r="JF9" s="1026"/>
      <c r="JG9" s="1026"/>
      <c r="JH9" s="1026"/>
      <c r="JI9" s="651"/>
      <c r="JJ9" s="1093"/>
      <c r="JK9" s="1093"/>
      <c r="JL9" s="1093"/>
      <c r="JM9" s="1093"/>
      <c r="JN9" s="652"/>
      <c r="JO9" s="652"/>
      <c r="JP9" s="651"/>
      <c r="JQ9" s="652"/>
      <c r="JR9" s="652"/>
      <c r="JS9" s="652"/>
      <c r="JT9" s="652"/>
      <c r="JU9" s="652"/>
      <c r="JV9" s="652"/>
      <c r="JW9" s="1050"/>
      <c r="JX9" s="652"/>
      <c r="JY9" s="652"/>
      <c r="JZ9" s="652"/>
      <c r="KA9" s="652"/>
      <c r="KB9" s="652"/>
      <c r="KC9" s="1049"/>
      <c r="KD9" s="1050"/>
      <c r="KE9" s="827"/>
      <c r="KF9" s="827"/>
      <c r="KG9" s="827"/>
      <c r="KH9" s="827"/>
      <c r="KI9" s="827"/>
      <c r="KJ9" s="1049"/>
      <c r="KK9" s="1026"/>
      <c r="KL9" s="1026"/>
      <c r="KM9" s="1026"/>
      <c r="KN9" s="1026"/>
      <c r="KO9" s="1026"/>
      <c r="KP9" s="1026"/>
      <c r="KQ9" s="1026"/>
      <c r="KR9" s="651"/>
      <c r="KS9" s="651"/>
      <c r="KT9" s="1093"/>
      <c r="KU9" s="1093"/>
      <c r="KV9" s="1093"/>
      <c r="KW9" s="1093"/>
      <c r="KX9" s="874"/>
      <c r="KY9" s="874"/>
      <c r="KZ9" s="651"/>
      <c r="LA9" s="874"/>
      <c r="LB9" s="874"/>
      <c r="LC9" s="874"/>
      <c r="LD9" s="874"/>
      <c r="LE9" s="874"/>
      <c r="LF9" s="874"/>
      <c r="LG9" s="1050"/>
      <c r="LH9" s="874"/>
      <c r="LI9" s="874"/>
      <c r="LJ9" s="874"/>
      <c r="LK9" s="874"/>
      <c r="LL9" s="874"/>
      <c r="LM9" s="1049"/>
      <c r="LN9" s="1050"/>
      <c r="LO9" s="874"/>
      <c r="LP9" s="874"/>
      <c r="LQ9" s="874"/>
      <c r="LR9" s="874"/>
      <c r="LS9" s="874"/>
      <c r="LT9" s="1049"/>
      <c r="LU9" s="1026"/>
      <c r="LV9" s="1026"/>
      <c r="LW9" s="1026"/>
      <c r="LX9" s="1026"/>
      <c r="LY9" s="1026"/>
      <c r="LZ9" s="1026"/>
      <c r="MA9" s="1026"/>
      <c r="MB9" s="651"/>
    </row>
    <row r="10" spans="1:340" s="1" customFormat="1" ht="12" customHeight="1">
      <c r="A10" s="794" t="s">
        <v>483</v>
      </c>
      <c r="B10" s="636" t="s">
        <v>484</v>
      </c>
      <c r="C10" s="1095" t="s">
        <v>543</v>
      </c>
      <c r="D10" s="1100">
        <v>136</v>
      </c>
      <c r="E10" s="1092">
        <v>2237</v>
      </c>
      <c r="F10" s="1058">
        <v>1393.4375</v>
      </c>
      <c r="G10" s="1058">
        <v>1197.7564102564102</v>
      </c>
      <c r="H10" s="1091"/>
      <c r="I10" s="1026">
        <v>14</v>
      </c>
      <c r="J10" s="1026">
        <v>26</v>
      </c>
      <c r="K10" s="1026">
        <v>76</v>
      </c>
      <c r="L10" s="1026">
        <v>3</v>
      </c>
      <c r="M10" s="1026">
        <v>17</v>
      </c>
      <c r="N10" s="1091"/>
      <c r="O10" s="1026">
        <v>5</v>
      </c>
      <c r="P10" s="1026">
        <v>13</v>
      </c>
      <c r="Q10" s="1026">
        <v>21</v>
      </c>
      <c r="R10" s="1026">
        <v>19</v>
      </c>
      <c r="S10" s="1026">
        <v>12</v>
      </c>
      <c r="T10" s="1026">
        <v>66</v>
      </c>
      <c r="U10" s="1087">
        <v>41.353333333333325</v>
      </c>
      <c r="V10" s="1087">
        <v>24.421875</v>
      </c>
      <c r="W10" s="1087">
        <v>20.423442622950819</v>
      </c>
      <c r="X10" s="1087">
        <v>16.882631578947368</v>
      </c>
      <c r="Y10" s="1076">
        <v>120</v>
      </c>
      <c r="Z10" s="1026">
        <v>65</v>
      </c>
      <c r="AA10" s="1026">
        <v>6</v>
      </c>
      <c r="AB10" s="1026">
        <v>15</v>
      </c>
      <c r="AC10" s="1026">
        <v>8</v>
      </c>
      <c r="AD10" s="1026">
        <v>6</v>
      </c>
      <c r="AE10" s="1026">
        <v>20</v>
      </c>
      <c r="AF10" s="1085">
        <v>7</v>
      </c>
      <c r="AG10" s="1026">
        <v>9</v>
      </c>
      <c r="AH10" s="1046">
        <v>48</v>
      </c>
      <c r="AI10" s="1037">
        <v>5</v>
      </c>
      <c r="AJ10" s="1035">
        <v>10</v>
      </c>
      <c r="AK10" s="1035">
        <v>21</v>
      </c>
      <c r="AL10" s="1035">
        <v>12</v>
      </c>
      <c r="AM10" s="1104">
        <v>71</v>
      </c>
      <c r="AN10" s="1038">
        <v>17</v>
      </c>
      <c r="AO10" s="849"/>
      <c r="AP10" s="865"/>
      <c r="AQ10" s="865"/>
      <c r="AR10" s="865"/>
      <c r="AS10" s="865"/>
      <c r="AT10" s="865"/>
      <c r="AU10" s="865"/>
      <c r="AV10" s="863"/>
      <c r="AW10" s="1041"/>
      <c r="AX10" s="1041"/>
      <c r="AY10" s="1041"/>
      <c r="AZ10" s="1041"/>
      <c r="BA10" s="1041"/>
      <c r="BB10" s="1112"/>
      <c r="BC10" s="1026">
        <v>5</v>
      </c>
      <c r="BD10" s="1026">
        <v>11</v>
      </c>
      <c r="BE10" s="1026">
        <v>21</v>
      </c>
      <c r="BF10" s="1026">
        <v>13</v>
      </c>
      <c r="BG10" s="1026">
        <v>72</v>
      </c>
      <c r="BH10" s="1026">
        <v>17</v>
      </c>
      <c r="BI10" s="1108">
        <v>8.6261682242990663</v>
      </c>
      <c r="BJ10" s="1109">
        <v>193.16091954022988</v>
      </c>
      <c r="BK10" s="1109">
        <v>83.651162790697668</v>
      </c>
      <c r="BL10" s="1048"/>
      <c r="BM10" s="1026">
        <v>74</v>
      </c>
      <c r="BN10" s="1026">
        <v>35</v>
      </c>
      <c r="BO10" s="1026">
        <v>27</v>
      </c>
      <c r="BP10" s="1048"/>
      <c r="BQ10" s="1026">
        <v>76</v>
      </c>
      <c r="BR10" s="1026">
        <v>53</v>
      </c>
      <c r="BS10" s="1026">
        <v>7</v>
      </c>
      <c r="BT10" s="1067">
        <v>62.963636363636361</v>
      </c>
      <c r="BU10" s="1072">
        <v>84</v>
      </c>
      <c r="BV10" s="1048">
        <v>20</v>
      </c>
      <c r="BW10" s="1068">
        <v>46</v>
      </c>
      <c r="BX10" s="1068">
        <v>18</v>
      </c>
      <c r="BY10" s="1051">
        <v>33</v>
      </c>
      <c r="BZ10" s="1051">
        <v>19</v>
      </c>
      <c r="CA10" s="650"/>
      <c r="CB10" s="650"/>
      <c r="CC10" s="650"/>
      <c r="CD10" s="650"/>
      <c r="CE10" s="650"/>
      <c r="CF10" s="650"/>
      <c r="CG10" s="650"/>
      <c r="CH10" s="650"/>
      <c r="CI10" s="650"/>
      <c r="CJ10" s="650"/>
      <c r="CK10" s="650"/>
      <c r="CL10" s="650"/>
      <c r="CM10" s="650"/>
      <c r="CN10" s="650"/>
      <c r="CO10" s="1026">
        <v>20</v>
      </c>
      <c r="CP10" s="1026">
        <v>47</v>
      </c>
      <c r="CQ10" s="1026">
        <v>20</v>
      </c>
      <c r="CR10" s="1026">
        <v>33</v>
      </c>
      <c r="CS10" s="1026">
        <v>19</v>
      </c>
      <c r="CT10" s="1072">
        <v>70</v>
      </c>
      <c r="CU10" s="1048">
        <v>10</v>
      </c>
      <c r="CV10" s="1068">
        <v>32</v>
      </c>
      <c r="CW10" s="1068">
        <v>23</v>
      </c>
      <c r="CX10" s="1051">
        <v>5</v>
      </c>
      <c r="CY10" s="1051">
        <v>45</v>
      </c>
      <c r="CZ10" s="1051">
        <v>21</v>
      </c>
      <c r="DA10" s="650"/>
      <c r="DB10" s="650"/>
      <c r="DC10" s="650"/>
      <c r="DD10" s="650"/>
      <c r="DE10" s="650"/>
      <c r="DF10" s="650"/>
      <c r="DG10" s="650"/>
      <c r="DH10" s="650"/>
      <c r="DI10" s="650"/>
      <c r="DJ10" s="650"/>
      <c r="DK10" s="650"/>
      <c r="DL10" s="650"/>
      <c r="DM10" s="650"/>
      <c r="DN10" s="650"/>
      <c r="DO10" s="1026">
        <v>10</v>
      </c>
      <c r="DP10" s="1026">
        <v>32</v>
      </c>
      <c r="DQ10" s="1026">
        <v>23</v>
      </c>
      <c r="DR10" s="1026">
        <v>6</v>
      </c>
      <c r="DS10" s="1026">
        <v>45</v>
      </c>
      <c r="DT10" s="1026">
        <v>21</v>
      </c>
      <c r="DU10" s="1080"/>
      <c r="DV10" s="1026">
        <v>84</v>
      </c>
      <c r="DW10" s="1026">
        <v>39</v>
      </c>
      <c r="DX10" s="1026">
        <v>13</v>
      </c>
      <c r="DY10" s="1080"/>
      <c r="DZ10" s="1026">
        <v>18</v>
      </c>
      <c r="EA10" s="1026">
        <v>81</v>
      </c>
      <c r="EB10" s="1026">
        <v>37</v>
      </c>
      <c r="EC10" s="1059">
        <v>110</v>
      </c>
      <c r="ED10" s="1026">
        <v>2</v>
      </c>
      <c r="EE10" s="1026">
        <v>11</v>
      </c>
      <c r="EF10" s="1026">
        <v>2</v>
      </c>
      <c r="EG10" s="1026">
        <v>51</v>
      </c>
      <c r="EH10" s="1026">
        <v>23</v>
      </c>
      <c r="EI10" s="1026">
        <v>4</v>
      </c>
      <c r="EJ10" s="1026">
        <v>1</v>
      </c>
      <c r="EK10" s="1026">
        <v>16</v>
      </c>
      <c r="EL10" s="1026">
        <v>0</v>
      </c>
      <c r="EM10" s="1026">
        <v>19</v>
      </c>
      <c r="EN10" s="1026">
        <v>7</v>
      </c>
      <c r="EO10" s="650"/>
      <c r="EP10" s="1080"/>
      <c r="EQ10" s="1026">
        <v>71</v>
      </c>
      <c r="ER10" s="1026">
        <v>54</v>
      </c>
      <c r="ES10" s="1026">
        <v>11</v>
      </c>
      <c r="ET10" s="1080"/>
      <c r="EU10" s="1026">
        <v>36</v>
      </c>
      <c r="EV10" s="1026">
        <v>24</v>
      </c>
      <c r="EW10" s="1026">
        <v>7</v>
      </c>
      <c r="EX10" s="1026">
        <v>1</v>
      </c>
      <c r="EY10" s="1059">
        <v>3</v>
      </c>
      <c r="EZ10" s="1077">
        <v>5</v>
      </c>
      <c r="FA10" s="1077">
        <v>3</v>
      </c>
      <c r="FB10" s="1077">
        <v>10</v>
      </c>
      <c r="FC10" s="1077">
        <v>10</v>
      </c>
      <c r="FD10" s="1059">
        <v>73</v>
      </c>
      <c r="FE10" s="1062">
        <v>52</v>
      </c>
      <c r="FF10" s="1063">
        <v>6</v>
      </c>
      <c r="FG10" s="1063">
        <v>6</v>
      </c>
      <c r="FH10" s="1063">
        <v>0</v>
      </c>
      <c r="FI10" s="1063">
        <v>5</v>
      </c>
      <c r="FJ10" s="1063">
        <v>1</v>
      </c>
      <c r="FK10" s="1063">
        <v>3</v>
      </c>
      <c r="FL10" s="1051">
        <v>39</v>
      </c>
      <c r="FM10" s="1051">
        <v>24</v>
      </c>
      <c r="FN10" s="650"/>
      <c r="FO10" s="650"/>
      <c r="FP10" s="650"/>
      <c r="FQ10" s="650"/>
      <c r="FR10" s="650"/>
      <c r="FS10" s="650"/>
      <c r="FT10" s="650"/>
      <c r="FU10" s="650"/>
      <c r="FV10" s="650"/>
      <c r="FW10" s="650"/>
      <c r="FX10" s="650"/>
      <c r="FY10" s="650"/>
      <c r="FZ10" s="650"/>
      <c r="GA10" s="650"/>
      <c r="GB10" s="650"/>
      <c r="GC10" s="650"/>
      <c r="GD10" s="650"/>
      <c r="GE10" s="650"/>
      <c r="GF10" s="650"/>
      <c r="GG10" s="650"/>
      <c r="GH10" s="728"/>
      <c r="GI10" s="650"/>
      <c r="GJ10" s="650"/>
      <c r="GK10" s="650"/>
      <c r="GL10" s="650"/>
      <c r="GM10" s="650"/>
      <c r="GN10" s="650"/>
      <c r="GO10" s="650"/>
      <c r="GP10" s="650"/>
      <c r="GQ10" s="650"/>
      <c r="GR10" s="852"/>
      <c r="GS10" s="852"/>
      <c r="GT10" s="852"/>
      <c r="GU10" s="852"/>
      <c r="GV10" s="852"/>
      <c r="GW10" s="852"/>
      <c r="GX10" s="852"/>
      <c r="GY10" s="852"/>
      <c r="GZ10" s="852"/>
      <c r="HA10" s="852"/>
      <c r="HB10" s="728"/>
      <c r="HC10" s="650"/>
      <c r="HD10" s="650"/>
      <c r="HE10" s="650"/>
      <c r="HF10" s="650"/>
      <c r="HG10" s="650"/>
      <c r="HH10" s="650"/>
      <c r="HI10" s="650"/>
      <c r="HJ10" s="650"/>
      <c r="HK10" s="650"/>
      <c r="HL10" s="728"/>
      <c r="HM10" s="650"/>
      <c r="HN10" s="650"/>
      <c r="HO10" s="650"/>
      <c r="HP10" s="650"/>
      <c r="HQ10" s="650"/>
      <c r="HR10" s="650"/>
      <c r="HS10" s="650"/>
      <c r="HT10" s="650"/>
      <c r="HU10" s="650"/>
      <c r="HV10" s="1026">
        <v>52</v>
      </c>
      <c r="HW10" s="1026">
        <v>14</v>
      </c>
      <c r="HX10" s="1026">
        <v>23</v>
      </c>
      <c r="HY10" s="1026">
        <v>2</v>
      </c>
      <c r="HZ10" s="1026">
        <v>11</v>
      </c>
      <c r="IA10" s="1026">
        <v>11</v>
      </c>
      <c r="IB10" s="1026">
        <v>25</v>
      </c>
      <c r="IC10" s="1026">
        <v>40</v>
      </c>
      <c r="ID10" s="1026">
        <v>24</v>
      </c>
      <c r="IE10" s="609"/>
      <c r="IF10" s="1080"/>
      <c r="IG10" s="1026">
        <v>56</v>
      </c>
      <c r="IH10" s="1026">
        <v>67</v>
      </c>
      <c r="II10" s="1026">
        <v>13</v>
      </c>
      <c r="IJ10" s="1080"/>
      <c r="IK10" s="1026">
        <v>39</v>
      </c>
      <c r="IL10" s="1026">
        <v>6</v>
      </c>
      <c r="IM10" s="1026">
        <v>4</v>
      </c>
      <c r="IN10" s="1026">
        <v>1</v>
      </c>
      <c r="IO10" s="1059">
        <v>6</v>
      </c>
      <c r="IP10" s="1038">
        <v>0</v>
      </c>
      <c r="IQ10" s="1026">
        <v>9</v>
      </c>
      <c r="IR10" s="1077">
        <v>166</v>
      </c>
      <c r="IS10" s="1026">
        <v>72</v>
      </c>
      <c r="IT10" s="1026">
        <v>0</v>
      </c>
      <c r="IU10" s="1026">
        <v>64</v>
      </c>
      <c r="IV10" s="1077">
        <v>48</v>
      </c>
      <c r="IW10" s="1026">
        <v>39</v>
      </c>
      <c r="IX10" s="1026">
        <v>0</v>
      </c>
      <c r="IY10" s="1026">
        <v>97</v>
      </c>
      <c r="IZ10" s="649"/>
      <c r="JA10" s="1026">
        <v>44</v>
      </c>
      <c r="JB10" s="1026">
        <v>0</v>
      </c>
      <c r="JC10" s="1026">
        <v>2</v>
      </c>
      <c r="JD10" s="1026">
        <v>4</v>
      </c>
      <c r="JE10" s="1026">
        <v>4</v>
      </c>
      <c r="JF10" s="1026">
        <v>1</v>
      </c>
      <c r="JG10" s="1026">
        <v>28</v>
      </c>
      <c r="JH10" s="1026">
        <v>53</v>
      </c>
      <c r="JI10" s="650"/>
      <c r="JJ10" s="1093"/>
      <c r="JK10" s="1093"/>
      <c r="JL10" s="1093"/>
      <c r="JM10" s="1093"/>
      <c r="JN10" s="650"/>
      <c r="JO10" s="650"/>
      <c r="JP10" s="650"/>
      <c r="JQ10" s="650"/>
      <c r="JR10" s="650"/>
      <c r="JS10" s="650"/>
      <c r="JT10" s="650"/>
      <c r="JU10" s="650"/>
      <c r="JV10" s="650"/>
      <c r="JW10" s="650"/>
      <c r="JX10" s="650"/>
      <c r="JY10" s="650"/>
      <c r="JZ10" s="650"/>
      <c r="KA10" s="650"/>
      <c r="KB10" s="650"/>
      <c r="KC10" s="1048"/>
      <c r="KD10" s="650"/>
      <c r="KE10" s="650"/>
      <c r="KF10" s="650"/>
      <c r="KG10" s="650"/>
      <c r="KH10" s="650"/>
      <c r="KI10" s="650"/>
      <c r="KJ10" s="1048"/>
      <c r="KK10" s="1026">
        <v>22</v>
      </c>
      <c r="KL10" s="1026">
        <v>20</v>
      </c>
      <c r="KM10" s="1026">
        <v>26</v>
      </c>
      <c r="KN10" s="1026">
        <v>5</v>
      </c>
      <c r="KO10" s="1026">
        <v>75</v>
      </c>
      <c r="KP10" s="1026">
        <v>11</v>
      </c>
      <c r="KQ10" s="1026">
        <v>50</v>
      </c>
      <c r="KR10" s="650"/>
      <c r="KS10" s="650"/>
      <c r="KT10" s="1093"/>
      <c r="KU10" s="1093"/>
      <c r="KV10" s="1093"/>
      <c r="KW10" s="1093"/>
      <c r="KX10" s="650"/>
      <c r="KY10" s="650"/>
      <c r="KZ10" s="650"/>
      <c r="LA10" s="650"/>
      <c r="LB10" s="650"/>
      <c r="LC10" s="650"/>
      <c r="LD10" s="650"/>
      <c r="LE10" s="650"/>
      <c r="LF10" s="650"/>
      <c r="LG10" s="650"/>
      <c r="LH10" s="650"/>
      <c r="LI10" s="650"/>
      <c r="LJ10" s="650"/>
      <c r="LK10" s="650"/>
      <c r="LL10" s="650"/>
      <c r="LM10" s="1048"/>
      <c r="LN10" s="650"/>
      <c r="LO10" s="650"/>
      <c r="LP10" s="650"/>
      <c r="LQ10" s="650"/>
      <c r="LR10" s="650"/>
      <c r="LS10" s="650"/>
      <c r="LT10" s="1048"/>
      <c r="LU10" s="1026">
        <v>22</v>
      </c>
      <c r="LV10" s="1026">
        <v>24</v>
      </c>
      <c r="LW10" s="1026">
        <v>26</v>
      </c>
      <c r="LX10" s="1026">
        <v>5</v>
      </c>
      <c r="LY10" s="1026">
        <v>72</v>
      </c>
      <c r="LZ10" s="1026">
        <v>10</v>
      </c>
      <c r="MA10" s="1026">
        <v>54</v>
      </c>
      <c r="MB10" s="650"/>
    </row>
    <row r="11" spans="1:340" s="1" customFormat="1" ht="12" customHeight="1">
      <c r="A11" s="794" t="s">
        <v>207</v>
      </c>
      <c r="B11" s="794" t="s">
        <v>207</v>
      </c>
      <c r="C11" s="1095"/>
      <c r="D11" s="1100"/>
      <c r="E11" s="1092"/>
      <c r="F11" s="1058"/>
      <c r="G11" s="1058"/>
      <c r="H11" s="1091"/>
      <c r="I11" s="1026"/>
      <c r="J11" s="1026"/>
      <c r="K11" s="1026"/>
      <c r="L11" s="1026"/>
      <c r="M11" s="1026"/>
      <c r="N11" s="1091"/>
      <c r="O11" s="1026"/>
      <c r="P11" s="1026"/>
      <c r="Q11" s="1026"/>
      <c r="R11" s="1026"/>
      <c r="S11" s="1026"/>
      <c r="T11" s="1026"/>
      <c r="U11" s="1087"/>
      <c r="V11" s="1087"/>
      <c r="W11" s="1087"/>
      <c r="X11" s="1087"/>
      <c r="Y11" s="1076"/>
      <c r="Z11" s="1026"/>
      <c r="AA11" s="1026"/>
      <c r="AB11" s="1026"/>
      <c r="AC11" s="1026"/>
      <c r="AD11" s="1026"/>
      <c r="AE11" s="1026"/>
      <c r="AF11" s="1085"/>
      <c r="AG11" s="1026"/>
      <c r="AH11" s="1047"/>
      <c r="AI11" s="1037"/>
      <c r="AJ11" s="1036"/>
      <c r="AK11" s="1036"/>
      <c r="AL11" s="1036"/>
      <c r="AM11" s="1105"/>
      <c r="AN11" s="1039"/>
      <c r="AO11" s="849"/>
      <c r="AP11" s="865"/>
      <c r="AQ11" s="865"/>
      <c r="AR11" s="865"/>
      <c r="AS11" s="865"/>
      <c r="AT11" s="865"/>
      <c r="AU11" s="865"/>
      <c r="AV11" s="863"/>
      <c r="AW11" s="1041"/>
      <c r="AX11" s="1041"/>
      <c r="AY11" s="1041"/>
      <c r="AZ11" s="1041"/>
      <c r="BA11" s="1041"/>
      <c r="BB11" s="1113"/>
      <c r="BC11" s="1026"/>
      <c r="BD11" s="1026"/>
      <c r="BE11" s="1026"/>
      <c r="BF11" s="1026"/>
      <c r="BG11" s="1026"/>
      <c r="BH11" s="1026"/>
      <c r="BI11" s="1077"/>
      <c r="BJ11" s="1110"/>
      <c r="BK11" s="1110"/>
      <c r="BL11" s="1048"/>
      <c r="BM11" s="1026"/>
      <c r="BN11" s="1026"/>
      <c r="BO11" s="1026"/>
      <c r="BP11" s="1048"/>
      <c r="BQ11" s="1026"/>
      <c r="BR11" s="1026"/>
      <c r="BS11" s="1026"/>
      <c r="BT11" s="1067"/>
      <c r="BU11" s="1073"/>
      <c r="BV11" s="1048"/>
      <c r="BW11" s="1069"/>
      <c r="BX11" s="1069"/>
      <c r="BY11" s="1052"/>
      <c r="BZ11" s="1052"/>
      <c r="CA11" s="650"/>
      <c r="CB11" s="650"/>
      <c r="CC11" s="650"/>
      <c r="CD11" s="650"/>
      <c r="CE11" s="650"/>
      <c r="CF11" s="650"/>
      <c r="CG11" s="650"/>
      <c r="CH11" s="650"/>
      <c r="CI11" s="650"/>
      <c r="CJ11" s="650"/>
      <c r="CK11" s="650"/>
      <c r="CL11" s="650"/>
      <c r="CM11" s="650"/>
      <c r="CN11" s="650"/>
      <c r="CO11" s="1026"/>
      <c r="CP11" s="1026"/>
      <c r="CQ11" s="1026"/>
      <c r="CR11" s="1026"/>
      <c r="CS11" s="1026"/>
      <c r="CT11" s="1073"/>
      <c r="CU11" s="1048"/>
      <c r="CV11" s="1069"/>
      <c r="CW11" s="1069"/>
      <c r="CX11" s="1052"/>
      <c r="CY11" s="1052"/>
      <c r="CZ11" s="1052"/>
      <c r="DA11" s="650"/>
      <c r="DB11" s="650"/>
      <c r="DC11" s="650"/>
      <c r="DD11" s="650"/>
      <c r="DE11" s="650"/>
      <c r="DF11" s="650"/>
      <c r="DG11" s="650"/>
      <c r="DH11" s="650"/>
      <c r="DI11" s="650"/>
      <c r="DJ11" s="650"/>
      <c r="DK11" s="650"/>
      <c r="DL11" s="650"/>
      <c r="DM11" s="650"/>
      <c r="DN11" s="650"/>
      <c r="DO11" s="1026"/>
      <c r="DP11" s="1026"/>
      <c r="DQ11" s="1026"/>
      <c r="DR11" s="1026"/>
      <c r="DS11" s="1026"/>
      <c r="DT11" s="1026"/>
      <c r="DU11" s="1080"/>
      <c r="DV11" s="1026"/>
      <c r="DW11" s="1026"/>
      <c r="DX11" s="1026"/>
      <c r="DY11" s="1080"/>
      <c r="DZ11" s="1026"/>
      <c r="EA11" s="1026"/>
      <c r="EB11" s="1026"/>
      <c r="EC11" s="1061"/>
      <c r="ED11" s="1026"/>
      <c r="EE11" s="1026"/>
      <c r="EF11" s="1026"/>
      <c r="EG11" s="1026"/>
      <c r="EH11" s="1026"/>
      <c r="EI11" s="1026"/>
      <c r="EJ11" s="1026"/>
      <c r="EK11" s="1026"/>
      <c r="EL11" s="1026"/>
      <c r="EM11" s="1026"/>
      <c r="EN11" s="1026"/>
      <c r="EO11" s="650"/>
      <c r="EP11" s="1080"/>
      <c r="EQ11" s="1026"/>
      <c r="ER11" s="1026"/>
      <c r="ES11" s="1026"/>
      <c r="ET11" s="1080"/>
      <c r="EU11" s="1026"/>
      <c r="EV11" s="1026"/>
      <c r="EW11" s="1026"/>
      <c r="EX11" s="1026"/>
      <c r="EY11" s="1061"/>
      <c r="EZ11" s="1077"/>
      <c r="FA11" s="1077"/>
      <c r="FB11" s="1077"/>
      <c r="FC11" s="1077"/>
      <c r="FD11" s="1061"/>
      <c r="FE11" s="1062"/>
      <c r="FF11" s="1064"/>
      <c r="FG11" s="1064"/>
      <c r="FH11" s="1064"/>
      <c r="FI11" s="1064"/>
      <c r="FJ11" s="1064"/>
      <c r="FK11" s="1064"/>
      <c r="FL11" s="1052"/>
      <c r="FM11" s="1052"/>
      <c r="FN11" s="650"/>
      <c r="FO11" s="650"/>
      <c r="FP11" s="650"/>
      <c r="FQ11" s="650"/>
      <c r="FR11" s="650"/>
      <c r="FS11" s="650"/>
      <c r="FT11" s="650"/>
      <c r="FU11" s="650"/>
      <c r="FV11" s="650"/>
      <c r="FW11" s="650"/>
      <c r="FX11" s="650"/>
      <c r="FY11" s="650"/>
      <c r="FZ11" s="650"/>
      <c r="GA11" s="650"/>
      <c r="GB11" s="650"/>
      <c r="GC11" s="650"/>
      <c r="GD11" s="650"/>
      <c r="GE11" s="650"/>
      <c r="GF11" s="650"/>
      <c r="GG11" s="650"/>
      <c r="GH11" s="728"/>
      <c r="GI11" s="650"/>
      <c r="GJ11" s="650"/>
      <c r="GK11" s="650"/>
      <c r="GL11" s="650"/>
      <c r="GM11" s="650"/>
      <c r="GN11" s="650"/>
      <c r="GO11" s="650"/>
      <c r="GP11" s="650"/>
      <c r="GQ11" s="650"/>
      <c r="GR11" s="852"/>
      <c r="GS11" s="852"/>
      <c r="GT11" s="852"/>
      <c r="GU11" s="852"/>
      <c r="GV11" s="852"/>
      <c r="GW11" s="852"/>
      <c r="GX11" s="852"/>
      <c r="GY11" s="852"/>
      <c r="GZ11" s="852"/>
      <c r="HA11" s="852"/>
      <c r="HB11" s="728"/>
      <c r="HC11" s="650"/>
      <c r="HD11" s="650"/>
      <c r="HE11" s="650"/>
      <c r="HF11" s="650"/>
      <c r="HG11" s="650"/>
      <c r="HH11" s="650"/>
      <c r="HI11" s="650"/>
      <c r="HJ11" s="650"/>
      <c r="HK11" s="650"/>
      <c r="HL11" s="728"/>
      <c r="HM11" s="650"/>
      <c r="HN11" s="650"/>
      <c r="HO11" s="650"/>
      <c r="HP11" s="650"/>
      <c r="HQ11" s="650"/>
      <c r="HR11" s="650"/>
      <c r="HS11" s="650"/>
      <c r="HT11" s="650"/>
      <c r="HU11" s="650"/>
      <c r="HV11" s="1026"/>
      <c r="HW11" s="1026"/>
      <c r="HX11" s="1026"/>
      <c r="HY11" s="1026"/>
      <c r="HZ11" s="1026"/>
      <c r="IA11" s="1026"/>
      <c r="IB11" s="1026"/>
      <c r="IC11" s="1026"/>
      <c r="ID11" s="1026"/>
      <c r="IE11" s="609"/>
      <c r="IF11" s="1080"/>
      <c r="IG11" s="1026"/>
      <c r="IH11" s="1026"/>
      <c r="II11" s="1026"/>
      <c r="IJ11" s="1080"/>
      <c r="IK11" s="1026"/>
      <c r="IL11" s="1026"/>
      <c r="IM11" s="1026"/>
      <c r="IN11" s="1026"/>
      <c r="IO11" s="1061"/>
      <c r="IP11" s="1039"/>
      <c r="IQ11" s="1026"/>
      <c r="IR11" s="1077"/>
      <c r="IS11" s="1026"/>
      <c r="IT11" s="1026"/>
      <c r="IU11" s="1026"/>
      <c r="IV11" s="1077"/>
      <c r="IW11" s="1026"/>
      <c r="IX11" s="1026"/>
      <c r="IY11" s="1026"/>
      <c r="IZ11" s="649"/>
      <c r="JA11" s="1026"/>
      <c r="JB11" s="1026"/>
      <c r="JC11" s="1026"/>
      <c r="JD11" s="1026"/>
      <c r="JE11" s="1026"/>
      <c r="JF11" s="1026"/>
      <c r="JG11" s="1026"/>
      <c r="JH11" s="1026"/>
      <c r="JI11" s="650"/>
      <c r="JJ11" s="1093"/>
      <c r="JK11" s="1093"/>
      <c r="JL11" s="1093"/>
      <c r="JM11" s="1093"/>
      <c r="JN11" s="650"/>
      <c r="JO11" s="650"/>
      <c r="JP11" s="650"/>
      <c r="JQ11" s="650"/>
      <c r="JR11" s="650"/>
      <c r="JS11" s="650"/>
      <c r="JT11" s="650"/>
      <c r="JU11" s="650"/>
      <c r="JV11" s="650"/>
      <c r="JW11" s="650"/>
      <c r="JX11" s="650"/>
      <c r="JY11" s="650"/>
      <c r="JZ11" s="650"/>
      <c r="KA11" s="650"/>
      <c r="KB11" s="650"/>
      <c r="KC11" s="1049"/>
      <c r="KD11" s="650"/>
      <c r="KE11" s="650"/>
      <c r="KF11" s="650"/>
      <c r="KG11" s="650"/>
      <c r="KH11" s="650"/>
      <c r="KI11" s="650"/>
      <c r="KJ11" s="1049"/>
      <c r="KK11" s="1026"/>
      <c r="KL11" s="1026"/>
      <c r="KM11" s="1026"/>
      <c r="KN11" s="1026"/>
      <c r="KO11" s="1026"/>
      <c r="KP11" s="1026"/>
      <c r="KQ11" s="1026"/>
      <c r="KR11" s="650"/>
      <c r="KS11" s="650"/>
      <c r="KT11" s="1093"/>
      <c r="KU11" s="1093"/>
      <c r="KV11" s="1093"/>
      <c r="KW11" s="1093"/>
      <c r="KX11" s="650"/>
      <c r="KY11" s="650"/>
      <c r="KZ11" s="650"/>
      <c r="LA11" s="650"/>
      <c r="LB11" s="650"/>
      <c r="LC11" s="650"/>
      <c r="LD11" s="650"/>
      <c r="LE11" s="650"/>
      <c r="LF11" s="650"/>
      <c r="LG11" s="650"/>
      <c r="LH11" s="650"/>
      <c r="LI11" s="650"/>
      <c r="LJ11" s="650"/>
      <c r="LK11" s="650"/>
      <c r="LL11" s="650"/>
      <c r="LM11" s="1049"/>
      <c r="LN11" s="650"/>
      <c r="LO11" s="650"/>
      <c r="LP11" s="650"/>
      <c r="LQ11" s="650"/>
      <c r="LR11" s="650"/>
      <c r="LS11" s="650"/>
      <c r="LT11" s="1049"/>
      <c r="LU11" s="1026"/>
      <c r="LV11" s="1026"/>
      <c r="LW11" s="1026"/>
      <c r="LX11" s="1026"/>
      <c r="LY11" s="1026"/>
      <c r="LZ11" s="1026"/>
      <c r="MA11" s="1026"/>
      <c r="MB11" s="650"/>
    </row>
    <row r="12" spans="1:340" s="1" customFormat="1" ht="12" customHeight="1">
      <c r="A12" s="794" t="s">
        <v>485</v>
      </c>
      <c r="B12" s="636" t="s">
        <v>486</v>
      </c>
      <c r="C12" s="1094" t="s">
        <v>198</v>
      </c>
      <c r="D12" s="1100">
        <v>27</v>
      </c>
      <c r="E12" s="1092">
        <v>709</v>
      </c>
      <c r="F12" s="1058">
        <v>1456.4166666666667</v>
      </c>
      <c r="G12" s="1058">
        <v>1257.5217391304348</v>
      </c>
      <c r="H12" s="1091"/>
      <c r="I12" s="1026">
        <v>2</v>
      </c>
      <c r="J12" s="1026">
        <v>1</v>
      </c>
      <c r="K12" s="1026">
        <v>20</v>
      </c>
      <c r="L12" s="1026">
        <v>0</v>
      </c>
      <c r="M12" s="1026">
        <v>4</v>
      </c>
      <c r="N12" s="1091"/>
      <c r="O12" s="1026">
        <v>3</v>
      </c>
      <c r="P12" s="1026">
        <v>3</v>
      </c>
      <c r="Q12" s="1026">
        <v>7</v>
      </c>
      <c r="R12" s="1026">
        <v>4</v>
      </c>
      <c r="S12" s="1026">
        <v>2</v>
      </c>
      <c r="T12" s="1026">
        <v>8</v>
      </c>
      <c r="U12" s="1087">
        <v>39.728260869565219</v>
      </c>
      <c r="V12" s="1087">
        <v>24.169444444444444</v>
      </c>
      <c r="W12" s="1087">
        <v>18.285</v>
      </c>
      <c r="X12" s="1087">
        <v>23.997499999999999</v>
      </c>
      <c r="Y12" s="1076">
        <v>24</v>
      </c>
      <c r="Z12" s="1026">
        <v>12</v>
      </c>
      <c r="AA12" s="1026">
        <v>2</v>
      </c>
      <c r="AB12" s="1026">
        <v>4</v>
      </c>
      <c r="AC12" s="1026">
        <v>2</v>
      </c>
      <c r="AD12" s="1026">
        <v>0</v>
      </c>
      <c r="AE12" s="1026">
        <v>4</v>
      </c>
      <c r="AF12" s="1085">
        <v>2</v>
      </c>
      <c r="AG12" s="1026">
        <v>1</v>
      </c>
      <c r="AH12" s="1046">
        <v>16</v>
      </c>
      <c r="AI12" s="1037">
        <v>2</v>
      </c>
      <c r="AJ12" s="1035">
        <v>3</v>
      </c>
      <c r="AK12" s="1035">
        <v>8</v>
      </c>
      <c r="AL12" s="1035">
        <v>3</v>
      </c>
      <c r="AM12" s="1104">
        <v>10</v>
      </c>
      <c r="AN12" s="1038">
        <v>1</v>
      </c>
      <c r="AO12" s="849"/>
      <c r="AP12" s="865"/>
      <c r="AQ12" s="865"/>
      <c r="AR12" s="865"/>
      <c r="AS12" s="865"/>
      <c r="AT12" s="865"/>
      <c r="AU12" s="865"/>
      <c r="AV12" s="863"/>
      <c r="AW12" s="1041"/>
      <c r="AX12" s="1041"/>
      <c r="AY12" s="1041"/>
      <c r="AZ12" s="1041"/>
      <c r="BA12" s="1041"/>
      <c r="BB12" s="1112"/>
      <c r="BC12" s="1026">
        <v>2</v>
      </c>
      <c r="BD12" s="1026">
        <v>3</v>
      </c>
      <c r="BE12" s="1026">
        <v>8</v>
      </c>
      <c r="BF12" s="1026">
        <v>4</v>
      </c>
      <c r="BG12" s="1026">
        <v>11</v>
      </c>
      <c r="BH12" s="1026">
        <v>1</v>
      </c>
      <c r="BI12" s="1108">
        <v>13.909090909090908</v>
      </c>
      <c r="BJ12" s="1109">
        <v>259.66666666666669</v>
      </c>
      <c r="BK12" s="1109">
        <v>151.42857142857142</v>
      </c>
      <c r="BL12" s="1048"/>
      <c r="BM12" s="1026">
        <v>14</v>
      </c>
      <c r="BN12" s="1026">
        <v>11</v>
      </c>
      <c r="BO12" s="1026">
        <v>2</v>
      </c>
      <c r="BP12" s="1048"/>
      <c r="BQ12" s="1026">
        <v>22</v>
      </c>
      <c r="BR12" s="1026">
        <v>4</v>
      </c>
      <c r="BS12" s="1026">
        <v>1</v>
      </c>
      <c r="BT12" s="1067">
        <v>61.428571428571431</v>
      </c>
      <c r="BU12" s="1072">
        <v>18</v>
      </c>
      <c r="BV12" s="1048">
        <v>2</v>
      </c>
      <c r="BW12" s="1068">
        <v>16</v>
      </c>
      <c r="BX12" s="1068">
        <v>0</v>
      </c>
      <c r="BY12" s="1051">
        <v>5</v>
      </c>
      <c r="BZ12" s="1051">
        <v>4</v>
      </c>
      <c r="CA12" s="650"/>
      <c r="CB12" s="650"/>
      <c r="CC12" s="650"/>
      <c r="CD12" s="650"/>
      <c r="CE12" s="650"/>
      <c r="CF12" s="650"/>
      <c r="CG12" s="650"/>
      <c r="CH12" s="650"/>
      <c r="CI12" s="650"/>
      <c r="CJ12" s="650"/>
      <c r="CK12" s="650"/>
      <c r="CL12" s="650"/>
      <c r="CM12" s="650"/>
      <c r="CN12" s="650"/>
      <c r="CO12" s="1026">
        <v>2</v>
      </c>
      <c r="CP12" s="1026">
        <v>16</v>
      </c>
      <c r="CQ12" s="1026">
        <v>0</v>
      </c>
      <c r="CR12" s="1026">
        <v>5</v>
      </c>
      <c r="CS12" s="1026">
        <v>4</v>
      </c>
      <c r="CT12" s="1072">
        <v>15</v>
      </c>
      <c r="CU12" s="1048">
        <v>1</v>
      </c>
      <c r="CV12" s="1068">
        <v>14</v>
      </c>
      <c r="CW12" s="1068">
        <v>0</v>
      </c>
      <c r="CX12" s="1051">
        <v>0</v>
      </c>
      <c r="CY12" s="1051">
        <v>10</v>
      </c>
      <c r="CZ12" s="1051">
        <v>2</v>
      </c>
      <c r="DA12" s="650"/>
      <c r="DB12" s="650"/>
      <c r="DC12" s="650"/>
      <c r="DD12" s="650"/>
      <c r="DE12" s="650"/>
      <c r="DF12" s="650"/>
      <c r="DG12" s="650"/>
      <c r="DH12" s="650"/>
      <c r="DI12" s="650"/>
      <c r="DJ12" s="650"/>
      <c r="DK12" s="650"/>
      <c r="DL12" s="650"/>
      <c r="DM12" s="650"/>
      <c r="DN12" s="650"/>
      <c r="DO12" s="1026">
        <v>1</v>
      </c>
      <c r="DP12" s="1026">
        <v>14</v>
      </c>
      <c r="DQ12" s="1026">
        <v>0</v>
      </c>
      <c r="DR12" s="1026">
        <v>0</v>
      </c>
      <c r="DS12" s="1026">
        <v>10</v>
      </c>
      <c r="DT12" s="1026">
        <v>2</v>
      </c>
      <c r="DU12" s="1080"/>
      <c r="DV12" s="1026">
        <v>19</v>
      </c>
      <c r="DW12" s="1026">
        <v>5</v>
      </c>
      <c r="DX12" s="1026">
        <v>3</v>
      </c>
      <c r="DY12" s="1080"/>
      <c r="DZ12" s="1026">
        <v>3</v>
      </c>
      <c r="EA12" s="1026">
        <v>21</v>
      </c>
      <c r="EB12" s="1026">
        <v>3</v>
      </c>
      <c r="EC12" s="1059">
        <v>23</v>
      </c>
      <c r="ED12" s="1026">
        <v>0</v>
      </c>
      <c r="EE12" s="1026">
        <v>3</v>
      </c>
      <c r="EF12" s="1026">
        <v>0</v>
      </c>
      <c r="EG12" s="1026">
        <v>11</v>
      </c>
      <c r="EH12" s="1026">
        <v>3</v>
      </c>
      <c r="EI12" s="1026">
        <v>1</v>
      </c>
      <c r="EJ12" s="1026">
        <v>0</v>
      </c>
      <c r="EK12" s="1026">
        <v>5</v>
      </c>
      <c r="EL12" s="1026">
        <v>0</v>
      </c>
      <c r="EM12" s="1026">
        <v>2</v>
      </c>
      <c r="EN12" s="1026">
        <v>2</v>
      </c>
      <c r="EO12" s="650"/>
      <c r="EP12" s="1080"/>
      <c r="EQ12" s="1026">
        <v>21</v>
      </c>
      <c r="ER12" s="1026">
        <v>5</v>
      </c>
      <c r="ES12" s="1026">
        <v>1</v>
      </c>
      <c r="ET12" s="1080"/>
      <c r="EU12" s="1026">
        <v>14</v>
      </c>
      <c r="EV12" s="1026">
        <v>6</v>
      </c>
      <c r="EW12" s="1026">
        <v>1</v>
      </c>
      <c r="EX12" s="1026">
        <v>0</v>
      </c>
      <c r="EY12" s="1059">
        <v>0</v>
      </c>
      <c r="EZ12" s="1077">
        <v>0</v>
      </c>
      <c r="FA12" s="1077">
        <v>0</v>
      </c>
      <c r="FB12" s="1077">
        <v>5</v>
      </c>
      <c r="FC12" s="1077">
        <v>4</v>
      </c>
      <c r="FD12" s="1059">
        <v>17</v>
      </c>
      <c r="FE12" s="1062">
        <v>16</v>
      </c>
      <c r="FF12" s="1063">
        <v>1</v>
      </c>
      <c r="FG12" s="1063">
        <v>0</v>
      </c>
      <c r="FH12" s="1063">
        <v>0</v>
      </c>
      <c r="FI12" s="1063">
        <v>0</v>
      </c>
      <c r="FJ12" s="1063">
        <v>0</v>
      </c>
      <c r="FK12" s="1063">
        <v>0</v>
      </c>
      <c r="FL12" s="1051">
        <v>9</v>
      </c>
      <c r="FM12" s="1051">
        <v>1</v>
      </c>
      <c r="FN12" s="650"/>
      <c r="FO12" s="650"/>
      <c r="FP12" s="650"/>
      <c r="FQ12" s="650"/>
      <c r="FR12" s="650"/>
      <c r="FS12" s="650"/>
      <c r="FT12" s="650"/>
      <c r="FU12" s="650"/>
      <c r="FV12" s="650"/>
      <c r="FW12" s="650"/>
      <c r="FX12" s="650"/>
      <c r="FY12" s="650"/>
      <c r="FZ12" s="650"/>
      <c r="GA12" s="650"/>
      <c r="GB12" s="650"/>
      <c r="GC12" s="650"/>
      <c r="GD12" s="650"/>
      <c r="GE12" s="650"/>
      <c r="GF12" s="650"/>
      <c r="GG12" s="650"/>
      <c r="GH12" s="728"/>
      <c r="GI12" s="650"/>
      <c r="GJ12" s="650"/>
      <c r="GK12" s="650"/>
      <c r="GL12" s="650"/>
      <c r="GM12" s="650"/>
      <c r="GN12" s="650"/>
      <c r="GO12" s="650"/>
      <c r="GP12" s="650"/>
      <c r="GQ12" s="650"/>
      <c r="GR12" s="852"/>
      <c r="GS12" s="852"/>
      <c r="GT12" s="852"/>
      <c r="GU12" s="852"/>
      <c r="GV12" s="852"/>
      <c r="GW12" s="852"/>
      <c r="GX12" s="852"/>
      <c r="GY12" s="852"/>
      <c r="GZ12" s="852"/>
      <c r="HA12" s="852"/>
      <c r="HB12" s="728"/>
      <c r="HC12" s="650"/>
      <c r="HD12" s="650"/>
      <c r="HE12" s="650"/>
      <c r="HF12" s="650"/>
      <c r="HG12" s="650"/>
      <c r="HH12" s="650"/>
      <c r="HI12" s="650"/>
      <c r="HJ12" s="650"/>
      <c r="HK12" s="650"/>
      <c r="HL12" s="728"/>
      <c r="HM12" s="650"/>
      <c r="HN12" s="650"/>
      <c r="HO12" s="650"/>
      <c r="HP12" s="650"/>
      <c r="HQ12" s="650"/>
      <c r="HR12" s="650"/>
      <c r="HS12" s="650"/>
      <c r="HT12" s="650"/>
      <c r="HU12" s="650"/>
      <c r="HV12" s="1026">
        <v>16</v>
      </c>
      <c r="HW12" s="1026">
        <v>3</v>
      </c>
      <c r="HX12" s="1026">
        <v>1</v>
      </c>
      <c r="HY12" s="1026">
        <v>0</v>
      </c>
      <c r="HZ12" s="1026">
        <v>6</v>
      </c>
      <c r="IA12" s="1026">
        <v>0</v>
      </c>
      <c r="IB12" s="1026">
        <v>4</v>
      </c>
      <c r="IC12" s="1026">
        <v>9</v>
      </c>
      <c r="ID12" s="1026">
        <v>1</v>
      </c>
      <c r="IE12" s="650"/>
      <c r="IF12" s="1080"/>
      <c r="IG12" s="1026">
        <v>15</v>
      </c>
      <c r="IH12" s="1026">
        <v>11</v>
      </c>
      <c r="II12" s="1026">
        <v>1</v>
      </c>
      <c r="IJ12" s="1080"/>
      <c r="IK12" s="1026">
        <v>11</v>
      </c>
      <c r="IL12" s="1026">
        <v>2</v>
      </c>
      <c r="IM12" s="1026">
        <v>2</v>
      </c>
      <c r="IN12" s="1026">
        <v>0</v>
      </c>
      <c r="IO12" s="1059">
        <v>0</v>
      </c>
      <c r="IP12" s="1038">
        <v>0</v>
      </c>
      <c r="IQ12" s="1026">
        <v>1</v>
      </c>
      <c r="IR12" s="1077">
        <v>32</v>
      </c>
      <c r="IS12" s="1026">
        <v>17</v>
      </c>
      <c r="IT12" s="1026">
        <v>0</v>
      </c>
      <c r="IU12" s="1026">
        <v>10</v>
      </c>
      <c r="IV12" s="1077">
        <v>35</v>
      </c>
      <c r="IW12" s="1026">
        <v>18</v>
      </c>
      <c r="IX12" s="1026">
        <v>0</v>
      </c>
      <c r="IY12" s="1026">
        <v>9</v>
      </c>
      <c r="IZ12" s="649"/>
      <c r="JA12" s="1026">
        <v>2</v>
      </c>
      <c r="JB12" s="1026">
        <v>0</v>
      </c>
      <c r="JC12" s="1026">
        <v>0</v>
      </c>
      <c r="JD12" s="1026">
        <v>0</v>
      </c>
      <c r="JE12" s="1026">
        <v>3</v>
      </c>
      <c r="JF12" s="1026">
        <v>0</v>
      </c>
      <c r="JG12" s="1026">
        <v>15</v>
      </c>
      <c r="JH12" s="1026">
        <v>7</v>
      </c>
      <c r="JI12" s="650"/>
      <c r="JJ12" s="1093"/>
      <c r="JK12" s="1093"/>
      <c r="JL12" s="1093"/>
      <c r="JM12" s="1093"/>
      <c r="JN12" s="650"/>
      <c r="JO12" s="650"/>
      <c r="JP12" s="650"/>
      <c r="JQ12" s="650"/>
      <c r="JR12" s="650"/>
      <c r="JS12" s="650"/>
      <c r="JT12" s="650"/>
      <c r="JU12" s="650"/>
      <c r="JV12" s="650"/>
      <c r="JW12" s="650"/>
      <c r="JX12" s="650"/>
      <c r="JY12" s="650"/>
      <c r="JZ12" s="650"/>
      <c r="KA12" s="650"/>
      <c r="KB12" s="650"/>
      <c r="KC12" s="1048"/>
      <c r="KD12" s="650"/>
      <c r="KE12" s="650"/>
      <c r="KF12" s="650"/>
      <c r="KG12" s="650"/>
      <c r="KH12" s="650"/>
      <c r="KI12" s="650"/>
      <c r="KJ12" s="1048"/>
      <c r="KK12" s="1026">
        <v>5</v>
      </c>
      <c r="KL12" s="1026">
        <v>9</v>
      </c>
      <c r="KM12" s="1026">
        <v>8</v>
      </c>
      <c r="KN12" s="1026">
        <v>3</v>
      </c>
      <c r="KO12" s="1026">
        <v>10</v>
      </c>
      <c r="KP12" s="1026">
        <v>1</v>
      </c>
      <c r="KQ12" s="1026">
        <v>16</v>
      </c>
      <c r="KR12" s="650"/>
      <c r="KS12" s="650"/>
      <c r="KT12" s="1093"/>
      <c r="KU12" s="1093"/>
      <c r="KV12" s="1093"/>
      <c r="KW12" s="1093"/>
      <c r="KX12" s="650"/>
      <c r="KY12" s="650"/>
      <c r="KZ12" s="650"/>
      <c r="LA12" s="650"/>
      <c r="LB12" s="650"/>
      <c r="LC12" s="650"/>
      <c r="LD12" s="650"/>
      <c r="LE12" s="650"/>
      <c r="LF12" s="650"/>
      <c r="LG12" s="650"/>
      <c r="LH12" s="650"/>
      <c r="LI12" s="650"/>
      <c r="LJ12" s="650"/>
      <c r="LK12" s="650"/>
      <c r="LL12" s="650"/>
      <c r="LM12" s="1048"/>
      <c r="LN12" s="650"/>
      <c r="LO12" s="650"/>
      <c r="LP12" s="650"/>
      <c r="LQ12" s="650"/>
      <c r="LR12" s="650"/>
      <c r="LS12" s="650"/>
      <c r="LT12" s="1048"/>
      <c r="LU12" s="1026">
        <v>5</v>
      </c>
      <c r="LV12" s="1026">
        <v>9</v>
      </c>
      <c r="LW12" s="1026">
        <v>8</v>
      </c>
      <c r="LX12" s="1026">
        <v>3</v>
      </c>
      <c r="LY12" s="1026">
        <v>11</v>
      </c>
      <c r="LZ12" s="1026">
        <v>1</v>
      </c>
      <c r="MA12" s="1026">
        <v>15</v>
      </c>
      <c r="MB12" s="650"/>
    </row>
    <row r="13" spans="1:340" s="1" customFormat="1" ht="12" customHeight="1">
      <c r="A13" s="794" t="s">
        <v>207</v>
      </c>
      <c r="B13" s="794" t="s">
        <v>207</v>
      </c>
      <c r="C13" s="1095"/>
      <c r="D13" s="1100"/>
      <c r="E13" s="1092"/>
      <c r="F13" s="1058"/>
      <c r="G13" s="1058"/>
      <c r="H13" s="1091"/>
      <c r="I13" s="1026"/>
      <c r="J13" s="1026"/>
      <c r="K13" s="1026"/>
      <c r="L13" s="1026"/>
      <c r="M13" s="1026"/>
      <c r="N13" s="1091"/>
      <c r="O13" s="1026"/>
      <c r="P13" s="1026"/>
      <c r="Q13" s="1026"/>
      <c r="R13" s="1026"/>
      <c r="S13" s="1026"/>
      <c r="T13" s="1026"/>
      <c r="U13" s="1087"/>
      <c r="V13" s="1087"/>
      <c r="W13" s="1087"/>
      <c r="X13" s="1087"/>
      <c r="Y13" s="1076"/>
      <c r="Z13" s="1026"/>
      <c r="AA13" s="1026"/>
      <c r="AB13" s="1026"/>
      <c r="AC13" s="1026"/>
      <c r="AD13" s="1026"/>
      <c r="AE13" s="1026"/>
      <c r="AF13" s="1085"/>
      <c r="AG13" s="1026"/>
      <c r="AH13" s="1047"/>
      <c r="AI13" s="1037"/>
      <c r="AJ13" s="1036"/>
      <c r="AK13" s="1036"/>
      <c r="AL13" s="1036"/>
      <c r="AM13" s="1105"/>
      <c r="AN13" s="1039"/>
      <c r="AO13" s="849"/>
      <c r="AP13" s="865"/>
      <c r="AQ13" s="865"/>
      <c r="AR13" s="865"/>
      <c r="AS13" s="865"/>
      <c r="AT13" s="865"/>
      <c r="AU13" s="865"/>
      <c r="AV13" s="863"/>
      <c r="AW13" s="1041"/>
      <c r="AX13" s="1041"/>
      <c r="AY13" s="1041"/>
      <c r="AZ13" s="1041"/>
      <c r="BA13" s="1041"/>
      <c r="BB13" s="1113"/>
      <c r="BC13" s="1026"/>
      <c r="BD13" s="1026"/>
      <c r="BE13" s="1026"/>
      <c r="BF13" s="1026"/>
      <c r="BG13" s="1026"/>
      <c r="BH13" s="1026"/>
      <c r="BI13" s="1077"/>
      <c r="BJ13" s="1110"/>
      <c r="BK13" s="1110"/>
      <c r="BL13" s="1048"/>
      <c r="BM13" s="1026"/>
      <c r="BN13" s="1026"/>
      <c r="BO13" s="1026"/>
      <c r="BP13" s="1048"/>
      <c r="BQ13" s="1026"/>
      <c r="BR13" s="1026"/>
      <c r="BS13" s="1026"/>
      <c r="BT13" s="1067"/>
      <c r="BU13" s="1073"/>
      <c r="BV13" s="1048"/>
      <c r="BW13" s="1069"/>
      <c r="BX13" s="1069"/>
      <c r="BY13" s="1052"/>
      <c r="BZ13" s="1052"/>
      <c r="CA13" s="650"/>
      <c r="CB13" s="650"/>
      <c r="CC13" s="650"/>
      <c r="CD13" s="650"/>
      <c r="CE13" s="650"/>
      <c r="CF13" s="650"/>
      <c r="CG13" s="650"/>
      <c r="CH13" s="650"/>
      <c r="CI13" s="650"/>
      <c r="CJ13" s="650"/>
      <c r="CK13" s="650"/>
      <c r="CL13" s="650"/>
      <c r="CM13" s="650"/>
      <c r="CN13" s="650"/>
      <c r="CO13" s="1026"/>
      <c r="CP13" s="1026"/>
      <c r="CQ13" s="1026"/>
      <c r="CR13" s="1026"/>
      <c r="CS13" s="1026"/>
      <c r="CT13" s="1073"/>
      <c r="CU13" s="1048"/>
      <c r="CV13" s="1069"/>
      <c r="CW13" s="1069"/>
      <c r="CX13" s="1052"/>
      <c r="CY13" s="1052"/>
      <c r="CZ13" s="1052"/>
      <c r="DA13" s="650"/>
      <c r="DB13" s="650"/>
      <c r="DC13" s="650"/>
      <c r="DD13" s="650"/>
      <c r="DE13" s="650"/>
      <c r="DF13" s="650"/>
      <c r="DG13" s="650"/>
      <c r="DH13" s="650"/>
      <c r="DI13" s="650"/>
      <c r="DJ13" s="650"/>
      <c r="DK13" s="650"/>
      <c r="DL13" s="650"/>
      <c r="DM13" s="650"/>
      <c r="DN13" s="650"/>
      <c r="DO13" s="1026"/>
      <c r="DP13" s="1026"/>
      <c r="DQ13" s="1026"/>
      <c r="DR13" s="1026"/>
      <c r="DS13" s="1026"/>
      <c r="DT13" s="1026"/>
      <c r="DU13" s="1080"/>
      <c r="DV13" s="1026"/>
      <c r="DW13" s="1026"/>
      <c r="DX13" s="1026"/>
      <c r="DY13" s="1080"/>
      <c r="DZ13" s="1026"/>
      <c r="EA13" s="1026"/>
      <c r="EB13" s="1026"/>
      <c r="EC13" s="1061"/>
      <c r="ED13" s="1026"/>
      <c r="EE13" s="1026"/>
      <c r="EF13" s="1026"/>
      <c r="EG13" s="1026"/>
      <c r="EH13" s="1026"/>
      <c r="EI13" s="1026"/>
      <c r="EJ13" s="1026"/>
      <c r="EK13" s="1026"/>
      <c r="EL13" s="1026"/>
      <c r="EM13" s="1026"/>
      <c r="EN13" s="1026"/>
      <c r="EO13" s="650"/>
      <c r="EP13" s="1080"/>
      <c r="EQ13" s="1026"/>
      <c r="ER13" s="1026"/>
      <c r="ES13" s="1026"/>
      <c r="ET13" s="1080"/>
      <c r="EU13" s="1026"/>
      <c r="EV13" s="1026"/>
      <c r="EW13" s="1026"/>
      <c r="EX13" s="1026"/>
      <c r="EY13" s="1061"/>
      <c r="EZ13" s="1077"/>
      <c r="FA13" s="1077"/>
      <c r="FB13" s="1077"/>
      <c r="FC13" s="1077"/>
      <c r="FD13" s="1061"/>
      <c r="FE13" s="1062"/>
      <c r="FF13" s="1064"/>
      <c r="FG13" s="1064"/>
      <c r="FH13" s="1064"/>
      <c r="FI13" s="1064"/>
      <c r="FJ13" s="1064"/>
      <c r="FK13" s="1064"/>
      <c r="FL13" s="1052"/>
      <c r="FM13" s="1052"/>
      <c r="FN13" s="650"/>
      <c r="FO13" s="650"/>
      <c r="FP13" s="650"/>
      <c r="FQ13" s="650"/>
      <c r="FR13" s="650"/>
      <c r="FS13" s="650"/>
      <c r="FT13" s="650"/>
      <c r="FU13" s="650"/>
      <c r="FV13" s="650"/>
      <c r="FW13" s="650"/>
      <c r="FX13" s="650"/>
      <c r="FY13" s="650"/>
      <c r="FZ13" s="650"/>
      <c r="GA13" s="650"/>
      <c r="GB13" s="650"/>
      <c r="GC13" s="650"/>
      <c r="GD13" s="650"/>
      <c r="GE13" s="650"/>
      <c r="GF13" s="650"/>
      <c r="GG13" s="650"/>
      <c r="GH13" s="728"/>
      <c r="GI13" s="650"/>
      <c r="GJ13" s="650"/>
      <c r="GK13" s="650"/>
      <c r="GL13" s="650"/>
      <c r="GM13" s="650"/>
      <c r="GN13" s="650"/>
      <c r="GO13" s="650"/>
      <c r="GP13" s="650"/>
      <c r="GQ13" s="650"/>
      <c r="GR13" s="852"/>
      <c r="GS13" s="852"/>
      <c r="GT13" s="852"/>
      <c r="GU13" s="852"/>
      <c r="GV13" s="852"/>
      <c r="GW13" s="852"/>
      <c r="GX13" s="852"/>
      <c r="GY13" s="852"/>
      <c r="GZ13" s="852"/>
      <c r="HA13" s="852"/>
      <c r="HB13" s="728"/>
      <c r="HC13" s="650"/>
      <c r="HD13" s="650"/>
      <c r="HE13" s="650"/>
      <c r="HF13" s="650"/>
      <c r="HG13" s="650"/>
      <c r="HH13" s="650"/>
      <c r="HI13" s="650"/>
      <c r="HJ13" s="650"/>
      <c r="HK13" s="650"/>
      <c r="HL13" s="728"/>
      <c r="HM13" s="650"/>
      <c r="HN13" s="650"/>
      <c r="HO13" s="650"/>
      <c r="HP13" s="650"/>
      <c r="HQ13" s="650"/>
      <c r="HR13" s="650"/>
      <c r="HS13" s="650"/>
      <c r="HT13" s="650"/>
      <c r="HU13" s="650"/>
      <c r="HV13" s="1026"/>
      <c r="HW13" s="1026"/>
      <c r="HX13" s="1026"/>
      <c r="HY13" s="1026"/>
      <c r="HZ13" s="1026"/>
      <c r="IA13" s="1026"/>
      <c r="IB13" s="1026"/>
      <c r="IC13" s="1026"/>
      <c r="ID13" s="1026"/>
      <c r="IE13" s="650"/>
      <c r="IF13" s="1080"/>
      <c r="IG13" s="1026"/>
      <c r="IH13" s="1026"/>
      <c r="II13" s="1026"/>
      <c r="IJ13" s="1080"/>
      <c r="IK13" s="1026"/>
      <c r="IL13" s="1026"/>
      <c r="IM13" s="1026"/>
      <c r="IN13" s="1026"/>
      <c r="IO13" s="1061"/>
      <c r="IP13" s="1039"/>
      <c r="IQ13" s="1026"/>
      <c r="IR13" s="1077"/>
      <c r="IS13" s="1026"/>
      <c r="IT13" s="1026"/>
      <c r="IU13" s="1026"/>
      <c r="IV13" s="1077"/>
      <c r="IW13" s="1026"/>
      <c r="IX13" s="1026"/>
      <c r="IY13" s="1026"/>
      <c r="IZ13" s="649"/>
      <c r="JA13" s="1026"/>
      <c r="JB13" s="1026"/>
      <c r="JC13" s="1026"/>
      <c r="JD13" s="1026"/>
      <c r="JE13" s="1026"/>
      <c r="JF13" s="1026"/>
      <c r="JG13" s="1026"/>
      <c r="JH13" s="1026"/>
      <c r="JI13" s="650"/>
      <c r="JJ13" s="1093"/>
      <c r="JK13" s="1093"/>
      <c r="JL13" s="1093"/>
      <c r="JM13" s="1093"/>
      <c r="JN13" s="650"/>
      <c r="JO13" s="650"/>
      <c r="JP13" s="650"/>
      <c r="JQ13" s="650"/>
      <c r="JR13" s="650"/>
      <c r="JS13" s="650"/>
      <c r="JT13" s="650"/>
      <c r="JU13" s="650"/>
      <c r="JV13" s="650"/>
      <c r="JW13" s="650"/>
      <c r="JX13" s="650"/>
      <c r="JY13" s="650"/>
      <c r="JZ13" s="650"/>
      <c r="KA13" s="650"/>
      <c r="KB13" s="650"/>
      <c r="KC13" s="1049"/>
      <c r="KD13" s="650"/>
      <c r="KE13" s="650"/>
      <c r="KF13" s="650"/>
      <c r="KG13" s="650"/>
      <c r="KH13" s="650"/>
      <c r="KI13" s="650"/>
      <c r="KJ13" s="1049"/>
      <c r="KK13" s="1026"/>
      <c r="KL13" s="1026"/>
      <c r="KM13" s="1026"/>
      <c r="KN13" s="1026"/>
      <c r="KO13" s="1026"/>
      <c r="KP13" s="1026"/>
      <c r="KQ13" s="1026"/>
      <c r="KR13" s="650"/>
      <c r="KS13" s="650"/>
      <c r="KT13" s="1093"/>
      <c r="KU13" s="1093"/>
      <c r="KV13" s="1093"/>
      <c r="KW13" s="1093"/>
      <c r="KX13" s="650"/>
      <c r="KY13" s="650"/>
      <c r="KZ13" s="650"/>
      <c r="LA13" s="650"/>
      <c r="LB13" s="650"/>
      <c r="LC13" s="650"/>
      <c r="LD13" s="650"/>
      <c r="LE13" s="650"/>
      <c r="LF13" s="650"/>
      <c r="LG13" s="650"/>
      <c r="LH13" s="650"/>
      <c r="LI13" s="650"/>
      <c r="LJ13" s="650"/>
      <c r="LK13" s="650"/>
      <c r="LL13" s="650"/>
      <c r="LM13" s="1049"/>
      <c r="LN13" s="650"/>
      <c r="LO13" s="650"/>
      <c r="LP13" s="650"/>
      <c r="LQ13" s="650"/>
      <c r="LR13" s="650"/>
      <c r="LS13" s="650"/>
      <c r="LT13" s="1049"/>
      <c r="LU13" s="1026"/>
      <c r="LV13" s="1026"/>
      <c r="LW13" s="1026"/>
      <c r="LX13" s="1026"/>
      <c r="LY13" s="1026"/>
      <c r="LZ13" s="1026"/>
      <c r="MA13" s="1026"/>
      <c r="MB13" s="650"/>
    </row>
    <row r="14" spans="1:340" s="1" customFormat="1" ht="12" customHeight="1">
      <c r="A14" s="794" t="s">
        <v>487</v>
      </c>
      <c r="B14" s="636" t="s">
        <v>456</v>
      </c>
      <c r="C14" s="1095" t="s">
        <v>540</v>
      </c>
      <c r="D14" s="1100">
        <v>155</v>
      </c>
      <c r="E14" s="1092">
        <v>3541</v>
      </c>
      <c r="F14" s="1058">
        <v>1309.8399999999999</v>
      </c>
      <c r="G14" s="1058">
        <v>1239.3692307692309</v>
      </c>
      <c r="H14" s="1091"/>
      <c r="I14" s="1026">
        <v>20</v>
      </c>
      <c r="J14" s="1026">
        <v>17</v>
      </c>
      <c r="K14" s="1026">
        <v>108</v>
      </c>
      <c r="L14" s="1026">
        <v>5</v>
      </c>
      <c r="M14" s="1026">
        <v>5</v>
      </c>
      <c r="N14" s="1091"/>
      <c r="O14" s="1026">
        <v>21</v>
      </c>
      <c r="P14" s="1026">
        <v>35</v>
      </c>
      <c r="Q14" s="1026">
        <v>18</v>
      </c>
      <c r="R14" s="1026">
        <v>11</v>
      </c>
      <c r="S14" s="1026">
        <v>22</v>
      </c>
      <c r="T14" s="1026">
        <v>48</v>
      </c>
      <c r="U14" s="1087">
        <v>38.618523489932883</v>
      </c>
      <c r="V14" s="1087">
        <v>22.695841584158412</v>
      </c>
      <c r="W14" s="1087">
        <v>18.365238095238102</v>
      </c>
      <c r="X14" s="1087">
        <v>14.102599999999997</v>
      </c>
      <c r="Y14" s="1076">
        <v>140</v>
      </c>
      <c r="Z14" s="1026">
        <v>85</v>
      </c>
      <c r="AA14" s="1026">
        <v>2</v>
      </c>
      <c r="AB14" s="1026">
        <v>6</v>
      </c>
      <c r="AC14" s="1026">
        <v>1</v>
      </c>
      <c r="AD14" s="1026">
        <v>3</v>
      </c>
      <c r="AE14" s="1026">
        <v>43</v>
      </c>
      <c r="AF14" s="1085">
        <v>12</v>
      </c>
      <c r="AG14" s="1026">
        <v>3</v>
      </c>
      <c r="AH14" s="1046">
        <v>56</v>
      </c>
      <c r="AI14" s="1037">
        <v>7</v>
      </c>
      <c r="AJ14" s="1035">
        <v>35</v>
      </c>
      <c r="AK14" s="1035">
        <v>6</v>
      </c>
      <c r="AL14" s="1035">
        <v>8</v>
      </c>
      <c r="AM14" s="1104">
        <v>86</v>
      </c>
      <c r="AN14" s="1038">
        <v>13</v>
      </c>
      <c r="AO14" s="849"/>
      <c r="AP14" s="865"/>
      <c r="AQ14" s="865"/>
      <c r="AR14" s="865"/>
      <c r="AS14" s="865"/>
      <c r="AT14" s="865"/>
      <c r="AU14" s="865"/>
      <c r="AV14" s="863"/>
      <c r="AW14" s="1041"/>
      <c r="AX14" s="1041"/>
      <c r="AY14" s="1041"/>
      <c r="AZ14" s="1041"/>
      <c r="BA14" s="1041"/>
      <c r="BB14" s="1112"/>
      <c r="BC14" s="1026">
        <v>7</v>
      </c>
      <c r="BD14" s="1026">
        <v>36</v>
      </c>
      <c r="BE14" s="1026">
        <v>8</v>
      </c>
      <c r="BF14" s="1026">
        <v>10</v>
      </c>
      <c r="BG14" s="1026">
        <v>86</v>
      </c>
      <c r="BH14" s="1026">
        <v>13</v>
      </c>
      <c r="BI14" s="1108">
        <v>13.701388888888889</v>
      </c>
      <c r="BJ14" s="1109">
        <v>279.48837209302326</v>
      </c>
      <c r="BK14" s="1109">
        <v>142.09448818897638</v>
      </c>
      <c r="BL14" s="1048"/>
      <c r="BM14" s="1026">
        <v>117</v>
      </c>
      <c r="BN14" s="1026">
        <v>31</v>
      </c>
      <c r="BO14" s="1026">
        <v>7</v>
      </c>
      <c r="BP14" s="1048"/>
      <c r="BQ14" s="1026">
        <v>99</v>
      </c>
      <c r="BR14" s="1026">
        <v>55</v>
      </c>
      <c r="BS14" s="1026">
        <v>1</v>
      </c>
      <c r="BT14" s="1067">
        <v>62</v>
      </c>
      <c r="BU14" s="1072">
        <v>120</v>
      </c>
      <c r="BV14" s="1048">
        <v>23</v>
      </c>
      <c r="BW14" s="1068">
        <v>71</v>
      </c>
      <c r="BX14" s="1068">
        <v>26</v>
      </c>
      <c r="BY14" s="1051">
        <v>24</v>
      </c>
      <c r="BZ14" s="1051">
        <v>11</v>
      </c>
      <c r="CA14" s="650"/>
      <c r="CB14" s="650"/>
      <c r="CC14" s="650"/>
      <c r="CD14" s="650"/>
      <c r="CE14" s="650"/>
      <c r="CF14" s="650"/>
      <c r="CG14" s="650"/>
      <c r="CH14" s="650"/>
      <c r="CI14" s="650"/>
      <c r="CJ14" s="650"/>
      <c r="CK14" s="650"/>
      <c r="CL14" s="650"/>
      <c r="CM14" s="650"/>
      <c r="CN14" s="650"/>
      <c r="CO14" s="1026">
        <v>23</v>
      </c>
      <c r="CP14" s="1026">
        <v>74</v>
      </c>
      <c r="CQ14" s="1026">
        <v>27</v>
      </c>
      <c r="CR14" s="1026">
        <v>24</v>
      </c>
      <c r="CS14" s="1026">
        <v>11</v>
      </c>
      <c r="CT14" s="1072">
        <v>87</v>
      </c>
      <c r="CU14" s="1048">
        <v>8</v>
      </c>
      <c r="CV14" s="1068">
        <v>40</v>
      </c>
      <c r="CW14" s="1068">
        <v>29</v>
      </c>
      <c r="CX14" s="1051">
        <v>10</v>
      </c>
      <c r="CY14" s="1051">
        <v>51</v>
      </c>
      <c r="CZ14" s="1051">
        <v>17</v>
      </c>
      <c r="DA14" s="650"/>
      <c r="DB14" s="650"/>
      <c r="DC14" s="650"/>
      <c r="DD14" s="650"/>
      <c r="DE14" s="650"/>
      <c r="DF14" s="650"/>
      <c r="DG14" s="650"/>
      <c r="DH14" s="650"/>
      <c r="DI14" s="650"/>
      <c r="DJ14" s="650"/>
      <c r="DK14" s="650"/>
      <c r="DL14" s="650"/>
      <c r="DM14" s="650"/>
      <c r="DN14" s="650"/>
      <c r="DO14" s="1026">
        <v>8</v>
      </c>
      <c r="DP14" s="1026">
        <v>43</v>
      </c>
      <c r="DQ14" s="1026">
        <v>32</v>
      </c>
      <c r="DR14" s="1026">
        <v>11</v>
      </c>
      <c r="DS14" s="1026">
        <v>52</v>
      </c>
      <c r="DT14" s="1026">
        <v>17</v>
      </c>
      <c r="DU14" s="1080"/>
      <c r="DV14" s="1026">
        <v>102</v>
      </c>
      <c r="DW14" s="1026">
        <v>48</v>
      </c>
      <c r="DX14" s="1026">
        <v>5</v>
      </c>
      <c r="DY14" s="1080"/>
      <c r="DZ14" s="1026">
        <v>25</v>
      </c>
      <c r="EA14" s="1026">
        <v>115</v>
      </c>
      <c r="EB14" s="1026">
        <v>15</v>
      </c>
      <c r="EC14" s="1059">
        <v>135</v>
      </c>
      <c r="ED14" s="1026">
        <v>1</v>
      </c>
      <c r="EE14" s="1026">
        <v>15</v>
      </c>
      <c r="EF14" s="1026">
        <v>7</v>
      </c>
      <c r="EG14" s="1026">
        <v>66</v>
      </c>
      <c r="EH14" s="1026">
        <v>22</v>
      </c>
      <c r="EI14" s="1026">
        <v>0</v>
      </c>
      <c r="EJ14" s="1026">
        <v>3</v>
      </c>
      <c r="EK14" s="1026">
        <v>21</v>
      </c>
      <c r="EL14" s="1026">
        <v>0</v>
      </c>
      <c r="EM14" s="1026">
        <v>15</v>
      </c>
      <c r="EN14" s="1026">
        <v>5</v>
      </c>
      <c r="EO14" s="650"/>
      <c r="EP14" s="1080"/>
      <c r="EQ14" s="1026">
        <v>110</v>
      </c>
      <c r="ER14" s="1026">
        <v>39</v>
      </c>
      <c r="ES14" s="1026">
        <v>6</v>
      </c>
      <c r="ET14" s="1080"/>
      <c r="EU14" s="1026">
        <v>45</v>
      </c>
      <c r="EV14" s="1026">
        <v>47</v>
      </c>
      <c r="EW14" s="1026">
        <v>13</v>
      </c>
      <c r="EX14" s="1026">
        <v>2</v>
      </c>
      <c r="EY14" s="1059">
        <v>3</v>
      </c>
      <c r="EZ14" s="1077">
        <v>11</v>
      </c>
      <c r="FA14" s="1077">
        <v>6</v>
      </c>
      <c r="FB14" s="1077">
        <v>62</v>
      </c>
      <c r="FC14" s="1077">
        <v>62</v>
      </c>
      <c r="FD14" s="1059">
        <v>93</v>
      </c>
      <c r="FE14" s="1062">
        <v>76</v>
      </c>
      <c r="FF14" s="1063">
        <v>7</v>
      </c>
      <c r="FG14" s="1063">
        <v>3</v>
      </c>
      <c r="FH14" s="1063">
        <v>2</v>
      </c>
      <c r="FI14" s="1063">
        <v>3</v>
      </c>
      <c r="FJ14" s="1063">
        <v>1</v>
      </c>
      <c r="FK14" s="1063">
        <v>1</v>
      </c>
      <c r="FL14" s="1051">
        <v>49</v>
      </c>
      <c r="FM14" s="1051">
        <v>13</v>
      </c>
      <c r="FN14" s="650"/>
      <c r="FO14" s="650"/>
      <c r="FP14" s="650"/>
      <c r="FQ14" s="650"/>
      <c r="FR14" s="650"/>
      <c r="FS14" s="650"/>
      <c r="FT14" s="650"/>
      <c r="FU14" s="650"/>
      <c r="FV14" s="650"/>
      <c r="FW14" s="650"/>
      <c r="FX14" s="650"/>
      <c r="FY14" s="650"/>
      <c r="FZ14" s="650"/>
      <c r="GA14" s="650"/>
      <c r="GB14" s="650"/>
      <c r="GC14" s="650"/>
      <c r="GD14" s="650"/>
      <c r="GE14" s="650"/>
      <c r="GF14" s="650"/>
      <c r="GG14" s="650"/>
      <c r="GH14" s="728"/>
      <c r="GI14" s="650"/>
      <c r="GJ14" s="650"/>
      <c r="GK14" s="650"/>
      <c r="GL14" s="650"/>
      <c r="GM14" s="650"/>
      <c r="GN14" s="650"/>
      <c r="GO14" s="650"/>
      <c r="GP14" s="650"/>
      <c r="GQ14" s="650"/>
      <c r="GR14" s="852"/>
      <c r="GS14" s="852"/>
      <c r="GT14" s="852"/>
      <c r="GU14" s="852"/>
      <c r="GV14" s="852"/>
      <c r="GW14" s="852"/>
      <c r="GX14" s="852"/>
      <c r="GY14" s="852"/>
      <c r="GZ14" s="852"/>
      <c r="HA14" s="852"/>
      <c r="HB14" s="728"/>
      <c r="HC14" s="650"/>
      <c r="HD14" s="650"/>
      <c r="HE14" s="650"/>
      <c r="HF14" s="650"/>
      <c r="HG14" s="650"/>
      <c r="HH14" s="650"/>
      <c r="HI14" s="650"/>
      <c r="HJ14" s="650"/>
      <c r="HK14" s="650"/>
      <c r="HL14" s="728"/>
      <c r="HM14" s="650"/>
      <c r="HN14" s="650"/>
      <c r="HO14" s="650"/>
      <c r="HP14" s="650"/>
      <c r="HQ14" s="650"/>
      <c r="HR14" s="650"/>
      <c r="HS14" s="650"/>
      <c r="HT14" s="650"/>
      <c r="HU14" s="650"/>
      <c r="HV14" s="1026">
        <v>76</v>
      </c>
      <c r="HW14" s="1026">
        <v>19</v>
      </c>
      <c r="HX14" s="1026">
        <v>27</v>
      </c>
      <c r="HY14" s="1026">
        <v>5</v>
      </c>
      <c r="HZ14" s="1026">
        <v>25</v>
      </c>
      <c r="IA14" s="1026">
        <v>3</v>
      </c>
      <c r="IB14" s="1026">
        <v>30</v>
      </c>
      <c r="IC14" s="1026">
        <v>49</v>
      </c>
      <c r="ID14" s="1026">
        <v>13</v>
      </c>
      <c r="IE14" s="650"/>
      <c r="IF14" s="1080"/>
      <c r="IG14" s="1026">
        <v>89</v>
      </c>
      <c r="IH14" s="1026">
        <v>60</v>
      </c>
      <c r="II14" s="1026">
        <v>6</v>
      </c>
      <c r="IJ14" s="1080"/>
      <c r="IK14" s="1026">
        <v>58</v>
      </c>
      <c r="IL14" s="1026">
        <v>14</v>
      </c>
      <c r="IM14" s="1026">
        <v>6</v>
      </c>
      <c r="IN14" s="1026">
        <v>5</v>
      </c>
      <c r="IO14" s="1059">
        <v>6</v>
      </c>
      <c r="IP14" s="1038">
        <v>2</v>
      </c>
      <c r="IQ14" s="1026">
        <v>8</v>
      </c>
      <c r="IR14" s="1077">
        <v>135</v>
      </c>
      <c r="IS14" s="1026">
        <v>65</v>
      </c>
      <c r="IT14" s="1026">
        <v>0</v>
      </c>
      <c r="IU14" s="1026">
        <v>90</v>
      </c>
      <c r="IV14" s="1077">
        <v>169</v>
      </c>
      <c r="IW14" s="1026">
        <v>85</v>
      </c>
      <c r="IX14" s="1026">
        <v>0</v>
      </c>
      <c r="IY14" s="1026">
        <v>70</v>
      </c>
      <c r="IZ14" s="649"/>
      <c r="JA14" s="1026">
        <v>15</v>
      </c>
      <c r="JB14" s="1026">
        <v>1</v>
      </c>
      <c r="JC14" s="1026">
        <v>0</v>
      </c>
      <c r="JD14" s="1026">
        <v>2</v>
      </c>
      <c r="JE14" s="1026">
        <v>4</v>
      </c>
      <c r="JF14" s="1026">
        <v>2</v>
      </c>
      <c r="JG14" s="1026">
        <v>76</v>
      </c>
      <c r="JH14" s="1026">
        <v>55</v>
      </c>
      <c r="JI14" s="650"/>
      <c r="JJ14" s="1093"/>
      <c r="JK14" s="1093"/>
      <c r="JL14" s="1093"/>
      <c r="JM14" s="1093"/>
      <c r="JN14" s="650"/>
      <c r="JO14" s="650"/>
      <c r="JP14" s="650"/>
      <c r="JQ14" s="650"/>
      <c r="JR14" s="650"/>
      <c r="JS14" s="650"/>
      <c r="JT14" s="650"/>
      <c r="JU14" s="650"/>
      <c r="JV14" s="650"/>
      <c r="JW14" s="650"/>
      <c r="JX14" s="650"/>
      <c r="JY14" s="650"/>
      <c r="JZ14" s="650"/>
      <c r="KA14" s="650"/>
      <c r="KB14" s="650"/>
      <c r="KC14" s="1048"/>
      <c r="KD14" s="650"/>
      <c r="KE14" s="650"/>
      <c r="KF14" s="650"/>
      <c r="KG14" s="650"/>
      <c r="KH14" s="650"/>
      <c r="KI14" s="650"/>
      <c r="KJ14" s="1048"/>
      <c r="KK14" s="1026">
        <v>40</v>
      </c>
      <c r="KL14" s="1026">
        <v>38</v>
      </c>
      <c r="KM14" s="1026">
        <v>59</v>
      </c>
      <c r="KN14" s="1026">
        <v>20</v>
      </c>
      <c r="KO14" s="1026">
        <v>56</v>
      </c>
      <c r="KP14" s="1026">
        <v>6</v>
      </c>
      <c r="KQ14" s="1026">
        <v>93</v>
      </c>
      <c r="KR14" s="650"/>
      <c r="KS14" s="650"/>
      <c r="KT14" s="1093"/>
      <c r="KU14" s="1093"/>
      <c r="KV14" s="1093"/>
      <c r="KW14" s="1093"/>
      <c r="KX14" s="650"/>
      <c r="KY14" s="650"/>
      <c r="KZ14" s="650"/>
      <c r="LA14" s="650"/>
      <c r="LB14" s="650"/>
      <c r="LC14" s="650"/>
      <c r="LD14" s="650"/>
      <c r="LE14" s="650"/>
      <c r="LF14" s="650"/>
      <c r="LG14" s="650"/>
      <c r="LH14" s="650"/>
      <c r="LI14" s="650"/>
      <c r="LJ14" s="650"/>
      <c r="LK14" s="650"/>
      <c r="LL14" s="650"/>
      <c r="LM14" s="1048"/>
      <c r="LN14" s="650"/>
      <c r="LO14" s="650"/>
      <c r="LP14" s="650"/>
      <c r="LQ14" s="650"/>
      <c r="LR14" s="650"/>
      <c r="LS14" s="650"/>
      <c r="LT14" s="1048"/>
      <c r="LU14" s="1026">
        <v>40</v>
      </c>
      <c r="LV14" s="1026">
        <v>43</v>
      </c>
      <c r="LW14" s="1026">
        <v>58</v>
      </c>
      <c r="LX14" s="1026">
        <v>19</v>
      </c>
      <c r="LY14" s="1026">
        <v>54</v>
      </c>
      <c r="LZ14" s="1026">
        <v>6</v>
      </c>
      <c r="MA14" s="1026">
        <v>95</v>
      </c>
      <c r="MB14" s="650"/>
    </row>
    <row r="15" spans="1:340" s="1" customFormat="1" ht="12" customHeight="1">
      <c r="A15" s="794" t="s">
        <v>207</v>
      </c>
      <c r="B15" s="794" t="s">
        <v>207</v>
      </c>
      <c r="C15" s="1095"/>
      <c r="D15" s="1100"/>
      <c r="E15" s="1092"/>
      <c r="F15" s="1058"/>
      <c r="G15" s="1058"/>
      <c r="H15" s="1091"/>
      <c r="I15" s="1026"/>
      <c r="J15" s="1026"/>
      <c r="K15" s="1026"/>
      <c r="L15" s="1026"/>
      <c r="M15" s="1026"/>
      <c r="N15" s="1091"/>
      <c r="O15" s="1026"/>
      <c r="P15" s="1026"/>
      <c r="Q15" s="1026"/>
      <c r="R15" s="1026"/>
      <c r="S15" s="1026"/>
      <c r="T15" s="1026"/>
      <c r="U15" s="1087"/>
      <c r="V15" s="1087"/>
      <c r="W15" s="1087"/>
      <c r="X15" s="1087"/>
      <c r="Y15" s="1076"/>
      <c r="Z15" s="1026"/>
      <c r="AA15" s="1026"/>
      <c r="AB15" s="1026"/>
      <c r="AC15" s="1026"/>
      <c r="AD15" s="1026"/>
      <c r="AE15" s="1026"/>
      <c r="AF15" s="1085"/>
      <c r="AG15" s="1026"/>
      <c r="AH15" s="1047"/>
      <c r="AI15" s="1037"/>
      <c r="AJ15" s="1036"/>
      <c r="AK15" s="1036"/>
      <c r="AL15" s="1036"/>
      <c r="AM15" s="1105"/>
      <c r="AN15" s="1039"/>
      <c r="AO15" s="849"/>
      <c r="AP15" s="865"/>
      <c r="AQ15" s="865"/>
      <c r="AR15" s="865"/>
      <c r="AS15" s="865"/>
      <c r="AT15" s="865"/>
      <c r="AU15" s="865"/>
      <c r="AV15" s="863"/>
      <c r="AW15" s="1041"/>
      <c r="AX15" s="1041"/>
      <c r="AY15" s="1041"/>
      <c r="AZ15" s="1041"/>
      <c r="BA15" s="1041"/>
      <c r="BB15" s="1113"/>
      <c r="BC15" s="1026"/>
      <c r="BD15" s="1026"/>
      <c r="BE15" s="1026"/>
      <c r="BF15" s="1026"/>
      <c r="BG15" s="1026"/>
      <c r="BH15" s="1026"/>
      <c r="BI15" s="1077"/>
      <c r="BJ15" s="1110"/>
      <c r="BK15" s="1110"/>
      <c r="BL15" s="1048"/>
      <c r="BM15" s="1026"/>
      <c r="BN15" s="1026"/>
      <c r="BO15" s="1026"/>
      <c r="BP15" s="1048"/>
      <c r="BQ15" s="1026"/>
      <c r="BR15" s="1026"/>
      <c r="BS15" s="1026"/>
      <c r="BT15" s="1067"/>
      <c r="BU15" s="1073"/>
      <c r="BV15" s="1048"/>
      <c r="BW15" s="1069"/>
      <c r="BX15" s="1069"/>
      <c r="BY15" s="1052"/>
      <c r="BZ15" s="1052"/>
      <c r="CA15" s="650"/>
      <c r="CB15" s="650"/>
      <c r="CC15" s="650"/>
      <c r="CD15" s="650"/>
      <c r="CE15" s="650"/>
      <c r="CF15" s="650"/>
      <c r="CG15" s="650"/>
      <c r="CH15" s="650"/>
      <c r="CI15" s="650"/>
      <c r="CJ15" s="650"/>
      <c r="CK15" s="650"/>
      <c r="CL15" s="650"/>
      <c r="CM15" s="650"/>
      <c r="CN15" s="650"/>
      <c r="CO15" s="1026"/>
      <c r="CP15" s="1026"/>
      <c r="CQ15" s="1026"/>
      <c r="CR15" s="1026"/>
      <c r="CS15" s="1026"/>
      <c r="CT15" s="1073"/>
      <c r="CU15" s="1048"/>
      <c r="CV15" s="1069"/>
      <c r="CW15" s="1069"/>
      <c r="CX15" s="1052"/>
      <c r="CY15" s="1052"/>
      <c r="CZ15" s="1052"/>
      <c r="DA15" s="650"/>
      <c r="DB15" s="650"/>
      <c r="DC15" s="650"/>
      <c r="DD15" s="650"/>
      <c r="DE15" s="650"/>
      <c r="DF15" s="650"/>
      <c r="DG15" s="650"/>
      <c r="DH15" s="650"/>
      <c r="DI15" s="650"/>
      <c r="DJ15" s="650"/>
      <c r="DK15" s="650"/>
      <c r="DL15" s="650"/>
      <c r="DM15" s="650"/>
      <c r="DN15" s="650"/>
      <c r="DO15" s="1026"/>
      <c r="DP15" s="1026"/>
      <c r="DQ15" s="1026"/>
      <c r="DR15" s="1026"/>
      <c r="DS15" s="1026"/>
      <c r="DT15" s="1026"/>
      <c r="DU15" s="1080"/>
      <c r="DV15" s="1026"/>
      <c r="DW15" s="1026"/>
      <c r="DX15" s="1026"/>
      <c r="DY15" s="1080"/>
      <c r="DZ15" s="1026"/>
      <c r="EA15" s="1026"/>
      <c r="EB15" s="1026"/>
      <c r="EC15" s="1061"/>
      <c r="ED15" s="1026"/>
      <c r="EE15" s="1026"/>
      <c r="EF15" s="1026"/>
      <c r="EG15" s="1026"/>
      <c r="EH15" s="1026"/>
      <c r="EI15" s="1026"/>
      <c r="EJ15" s="1026"/>
      <c r="EK15" s="1026"/>
      <c r="EL15" s="1026"/>
      <c r="EM15" s="1026"/>
      <c r="EN15" s="1026"/>
      <c r="EO15" s="650"/>
      <c r="EP15" s="1080"/>
      <c r="EQ15" s="1026"/>
      <c r="ER15" s="1026"/>
      <c r="ES15" s="1026"/>
      <c r="ET15" s="1080"/>
      <c r="EU15" s="1026"/>
      <c r="EV15" s="1026"/>
      <c r="EW15" s="1026"/>
      <c r="EX15" s="1026"/>
      <c r="EY15" s="1061"/>
      <c r="EZ15" s="1077"/>
      <c r="FA15" s="1077"/>
      <c r="FB15" s="1077"/>
      <c r="FC15" s="1077"/>
      <c r="FD15" s="1061"/>
      <c r="FE15" s="1062"/>
      <c r="FF15" s="1064"/>
      <c r="FG15" s="1064"/>
      <c r="FH15" s="1064"/>
      <c r="FI15" s="1064"/>
      <c r="FJ15" s="1064"/>
      <c r="FK15" s="1064"/>
      <c r="FL15" s="1052"/>
      <c r="FM15" s="1052"/>
      <c r="FN15" s="650"/>
      <c r="FO15" s="650"/>
      <c r="FP15" s="650"/>
      <c r="FQ15" s="650"/>
      <c r="FR15" s="650"/>
      <c r="FS15" s="650"/>
      <c r="FT15" s="650"/>
      <c r="FU15" s="650"/>
      <c r="FV15" s="650"/>
      <c r="FW15" s="650"/>
      <c r="FX15" s="650"/>
      <c r="FY15" s="650"/>
      <c r="FZ15" s="650"/>
      <c r="GA15" s="650"/>
      <c r="GB15" s="650"/>
      <c r="GC15" s="650"/>
      <c r="GD15" s="650"/>
      <c r="GE15" s="650"/>
      <c r="GF15" s="650"/>
      <c r="GG15" s="650"/>
      <c r="GH15" s="728"/>
      <c r="GI15" s="650"/>
      <c r="GJ15" s="650"/>
      <c r="GK15" s="650"/>
      <c r="GL15" s="650"/>
      <c r="GM15" s="650"/>
      <c r="GN15" s="650"/>
      <c r="GO15" s="650"/>
      <c r="GP15" s="650"/>
      <c r="GQ15" s="650"/>
      <c r="GR15" s="852"/>
      <c r="GS15" s="852"/>
      <c r="GT15" s="852"/>
      <c r="GU15" s="852"/>
      <c r="GV15" s="852"/>
      <c r="GW15" s="852"/>
      <c r="GX15" s="852"/>
      <c r="GY15" s="852"/>
      <c r="GZ15" s="852"/>
      <c r="HA15" s="852"/>
      <c r="HB15" s="728"/>
      <c r="HC15" s="650"/>
      <c r="HD15" s="650"/>
      <c r="HE15" s="650"/>
      <c r="HF15" s="650"/>
      <c r="HG15" s="650"/>
      <c r="HH15" s="650"/>
      <c r="HI15" s="650"/>
      <c r="HJ15" s="650"/>
      <c r="HK15" s="650"/>
      <c r="HL15" s="728"/>
      <c r="HM15" s="650"/>
      <c r="HN15" s="650"/>
      <c r="HO15" s="650"/>
      <c r="HP15" s="650"/>
      <c r="HQ15" s="650"/>
      <c r="HR15" s="650"/>
      <c r="HS15" s="650"/>
      <c r="HT15" s="650"/>
      <c r="HU15" s="650"/>
      <c r="HV15" s="1026"/>
      <c r="HW15" s="1026"/>
      <c r="HX15" s="1026"/>
      <c r="HY15" s="1026"/>
      <c r="HZ15" s="1026"/>
      <c r="IA15" s="1026"/>
      <c r="IB15" s="1026"/>
      <c r="IC15" s="1026"/>
      <c r="ID15" s="1026"/>
      <c r="IE15" s="650"/>
      <c r="IF15" s="1080"/>
      <c r="IG15" s="1026"/>
      <c r="IH15" s="1026"/>
      <c r="II15" s="1026"/>
      <c r="IJ15" s="1080"/>
      <c r="IK15" s="1026"/>
      <c r="IL15" s="1026"/>
      <c r="IM15" s="1026"/>
      <c r="IN15" s="1026"/>
      <c r="IO15" s="1061"/>
      <c r="IP15" s="1039"/>
      <c r="IQ15" s="1026"/>
      <c r="IR15" s="1077"/>
      <c r="IS15" s="1026"/>
      <c r="IT15" s="1026"/>
      <c r="IU15" s="1026"/>
      <c r="IV15" s="1077"/>
      <c r="IW15" s="1026"/>
      <c r="IX15" s="1026"/>
      <c r="IY15" s="1026"/>
      <c r="IZ15" s="649"/>
      <c r="JA15" s="1026"/>
      <c r="JB15" s="1026"/>
      <c r="JC15" s="1026"/>
      <c r="JD15" s="1026"/>
      <c r="JE15" s="1026"/>
      <c r="JF15" s="1026"/>
      <c r="JG15" s="1026"/>
      <c r="JH15" s="1026"/>
      <c r="JI15" s="650"/>
      <c r="JJ15" s="1093"/>
      <c r="JK15" s="1093"/>
      <c r="JL15" s="1093"/>
      <c r="JM15" s="1093"/>
      <c r="JN15" s="650"/>
      <c r="JO15" s="650"/>
      <c r="JP15" s="650"/>
      <c r="JQ15" s="650"/>
      <c r="JR15" s="650"/>
      <c r="JS15" s="650"/>
      <c r="JT15" s="650"/>
      <c r="JU15" s="650"/>
      <c r="JV15" s="650"/>
      <c r="JW15" s="650"/>
      <c r="JX15" s="650"/>
      <c r="JY15" s="650"/>
      <c r="JZ15" s="650"/>
      <c r="KA15" s="650"/>
      <c r="KB15" s="650"/>
      <c r="KC15" s="1049"/>
      <c r="KD15" s="650"/>
      <c r="KE15" s="650"/>
      <c r="KF15" s="650"/>
      <c r="KG15" s="650"/>
      <c r="KH15" s="650"/>
      <c r="KI15" s="650"/>
      <c r="KJ15" s="1049"/>
      <c r="KK15" s="1026"/>
      <c r="KL15" s="1026"/>
      <c r="KM15" s="1026"/>
      <c r="KN15" s="1026"/>
      <c r="KO15" s="1026"/>
      <c r="KP15" s="1026"/>
      <c r="KQ15" s="1026"/>
      <c r="KR15" s="650"/>
      <c r="KS15" s="650"/>
      <c r="KT15" s="1093"/>
      <c r="KU15" s="1093"/>
      <c r="KV15" s="1093"/>
      <c r="KW15" s="1093"/>
      <c r="KX15" s="650"/>
      <c r="KY15" s="650"/>
      <c r="KZ15" s="650"/>
      <c r="LA15" s="650"/>
      <c r="LB15" s="650"/>
      <c r="LC15" s="650"/>
      <c r="LD15" s="650"/>
      <c r="LE15" s="650"/>
      <c r="LF15" s="650"/>
      <c r="LG15" s="650"/>
      <c r="LH15" s="650"/>
      <c r="LI15" s="650"/>
      <c r="LJ15" s="650"/>
      <c r="LK15" s="650"/>
      <c r="LL15" s="650"/>
      <c r="LM15" s="1049"/>
      <c r="LN15" s="650"/>
      <c r="LO15" s="650"/>
      <c r="LP15" s="650"/>
      <c r="LQ15" s="650"/>
      <c r="LR15" s="650"/>
      <c r="LS15" s="650"/>
      <c r="LT15" s="1049"/>
      <c r="LU15" s="1026"/>
      <c r="LV15" s="1026"/>
      <c r="LW15" s="1026"/>
      <c r="LX15" s="1026"/>
      <c r="LY15" s="1026"/>
      <c r="LZ15" s="1026"/>
      <c r="MA15" s="1026"/>
      <c r="MB15" s="650"/>
    </row>
    <row r="16" spans="1:340" s="1" customFormat="1" ht="12" customHeight="1">
      <c r="A16" s="794" t="s">
        <v>489</v>
      </c>
      <c r="B16" s="636" t="s">
        <v>457</v>
      </c>
      <c r="C16" s="1094" t="s">
        <v>199</v>
      </c>
      <c r="D16" s="1100">
        <v>41</v>
      </c>
      <c r="E16" s="1092">
        <v>578</v>
      </c>
      <c r="F16" s="1058">
        <v>1029.1199999999999</v>
      </c>
      <c r="G16" s="1058">
        <v>1054.1142857142856</v>
      </c>
      <c r="H16" s="1091"/>
      <c r="I16" s="1026">
        <v>3</v>
      </c>
      <c r="J16" s="1026">
        <v>3</v>
      </c>
      <c r="K16" s="1026">
        <v>21</v>
      </c>
      <c r="L16" s="1026">
        <v>2</v>
      </c>
      <c r="M16" s="1026">
        <v>12</v>
      </c>
      <c r="N16" s="1091"/>
      <c r="O16" s="1026">
        <v>7</v>
      </c>
      <c r="P16" s="1026">
        <v>11</v>
      </c>
      <c r="Q16" s="1026">
        <v>7</v>
      </c>
      <c r="R16" s="1026">
        <v>6</v>
      </c>
      <c r="S16" s="1026">
        <v>2</v>
      </c>
      <c r="T16" s="1026">
        <v>8</v>
      </c>
      <c r="U16" s="1087">
        <v>40.601851851851855</v>
      </c>
      <c r="V16" s="1087">
        <v>19.310344827586206</v>
      </c>
      <c r="W16" s="1087">
        <v>34.103749999999998</v>
      </c>
      <c r="X16" s="1087">
        <v>26.696153846153848</v>
      </c>
      <c r="Y16" s="1076">
        <v>27</v>
      </c>
      <c r="Z16" s="1026">
        <v>10</v>
      </c>
      <c r="AA16" s="1026">
        <v>1</v>
      </c>
      <c r="AB16" s="1026">
        <v>7</v>
      </c>
      <c r="AC16" s="1026">
        <v>0</v>
      </c>
      <c r="AD16" s="1026">
        <v>6</v>
      </c>
      <c r="AE16" s="1026">
        <v>3</v>
      </c>
      <c r="AF16" s="1085">
        <v>12</v>
      </c>
      <c r="AG16" s="1026">
        <v>2</v>
      </c>
      <c r="AH16" s="1046">
        <v>12</v>
      </c>
      <c r="AI16" s="1037">
        <v>4</v>
      </c>
      <c r="AJ16" s="1035">
        <v>4</v>
      </c>
      <c r="AK16" s="1035">
        <v>2</v>
      </c>
      <c r="AL16" s="1035">
        <v>2</v>
      </c>
      <c r="AM16" s="1104">
        <v>23</v>
      </c>
      <c r="AN16" s="1038">
        <v>6</v>
      </c>
      <c r="AO16" s="849"/>
      <c r="AP16" s="865"/>
      <c r="AQ16" s="865"/>
      <c r="AR16" s="865"/>
      <c r="AS16" s="865"/>
      <c r="AT16" s="865"/>
      <c r="AU16" s="865"/>
      <c r="AV16" s="863"/>
      <c r="AW16" s="1041"/>
      <c r="AX16" s="1041"/>
      <c r="AY16" s="1041"/>
      <c r="AZ16" s="1041"/>
      <c r="BA16" s="1041"/>
      <c r="BB16" s="1112"/>
      <c r="BC16" s="1026">
        <v>4</v>
      </c>
      <c r="BD16" s="1026">
        <v>4</v>
      </c>
      <c r="BE16" s="1026">
        <v>2</v>
      </c>
      <c r="BF16" s="1026">
        <v>2</v>
      </c>
      <c r="BG16" s="1026">
        <v>23</v>
      </c>
      <c r="BH16" s="1026">
        <v>6</v>
      </c>
      <c r="BI16" s="1108">
        <v>6.2307692307692308</v>
      </c>
      <c r="BJ16" s="1109">
        <v>92.5</v>
      </c>
      <c r="BK16" s="1109">
        <v>48.666666666666664</v>
      </c>
      <c r="BL16" s="1048"/>
      <c r="BM16" s="1026">
        <v>11</v>
      </c>
      <c r="BN16" s="1026">
        <v>28</v>
      </c>
      <c r="BO16" s="1026">
        <v>2</v>
      </c>
      <c r="BP16" s="1048"/>
      <c r="BQ16" s="1026">
        <v>7</v>
      </c>
      <c r="BR16" s="1026">
        <v>32</v>
      </c>
      <c r="BS16" s="1026">
        <v>2</v>
      </c>
      <c r="BT16" s="1067">
        <v>62.5</v>
      </c>
      <c r="BU16" s="1072">
        <v>20</v>
      </c>
      <c r="BV16" s="1048">
        <v>1</v>
      </c>
      <c r="BW16" s="1068">
        <v>8</v>
      </c>
      <c r="BX16" s="1068">
        <v>11</v>
      </c>
      <c r="BY16" s="1051">
        <v>20</v>
      </c>
      <c r="BZ16" s="1051">
        <v>1</v>
      </c>
      <c r="CA16" s="650"/>
      <c r="CB16" s="650"/>
      <c r="CC16" s="650"/>
      <c r="CD16" s="650"/>
      <c r="CE16" s="650"/>
      <c r="CF16" s="650"/>
      <c r="CG16" s="650"/>
      <c r="CH16" s="650"/>
      <c r="CI16" s="650"/>
      <c r="CJ16" s="650"/>
      <c r="CK16" s="650"/>
      <c r="CL16" s="650"/>
      <c r="CM16" s="650"/>
      <c r="CN16" s="650"/>
      <c r="CO16" s="1026">
        <v>1</v>
      </c>
      <c r="CP16" s="1026">
        <v>8</v>
      </c>
      <c r="CQ16" s="1026">
        <v>11</v>
      </c>
      <c r="CR16" s="1026">
        <v>20</v>
      </c>
      <c r="CS16" s="1026">
        <v>1</v>
      </c>
      <c r="CT16" s="1072">
        <v>18</v>
      </c>
      <c r="CU16" s="1048">
        <v>2</v>
      </c>
      <c r="CV16" s="1068">
        <v>4</v>
      </c>
      <c r="CW16" s="1068">
        <v>12</v>
      </c>
      <c r="CX16" s="1051">
        <v>0</v>
      </c>
      <c r="CY16" s="1051">
        <v>19</v>
      </c>
      <c r="CZ16" s="1051">
        <v>4</v>
      </c>
      <c r="DA16" s="650"/>
      <c r="DB16" s="650"/>
      <c r="DC16" s="650"/>
      <c r="DD16" s="650"/>
      <c r="DE16" s="650"/>
      <c r="DF16" s="650"/>
      <c r="DG16" s="650"/>
      <c r="DH16" s="650"/>
      <c r="DI16" s="650"/>
      <c r="DJ16" s="650"/>
      <c r="DK16" s="650"/>
      <c r="DL16" s="650"/>
      <c r="DM16" s="650"/>
      <c r="DN16" s="650"/>
      <c r="DO16" s="1026">
        <v>2</v>
      </c>
      <c r="DP16" s="1026">
        <v>4</v>
      </c>
      <c r="DQ16" s="1026">
        <v>12</v>
      </c>
      <c r="DR16" s="1026">
        <v>0</v>
      </c>
      <c r="DS16" s="1026">
        <v>19</v>
      </c>
      <c r="DT16" s="1026">
        <v>4</v>
      </c>
      <c r="DU16" s="1080"/>
      <c r="DV16" s="1026">
        <v>15</v>
      </c>
      <c r="DW16" s="1026">
        <v>18</v>
      </c>
      <c r="DX16" s="1026">
        <v>8</v>
      </c>
      <c r="DY16" s="1080"/>
      <c r="DZ16" s="1026">
        <v>3</v>
      </c>
      <c r="EA16" s="1026">
        <v>33</v>
      </c>
      <c r="EB16" s="1026">
        <v>5</v>
      </c>
      <c r="EC16" s="1059">
        <v>36</v>
      </c>
      <c r="ED16" s="1026">
        <v>0</v>
      </c>
      <c r="EE16" s="1026">
        <v>4</v>
      </c>
      <c r="EF16" s="1026">
        <v>1</v>
      </c>
      <c r="EG16" s="1026">
        <v>12</v>
      </c>
      <c r="EH16" s="1026">
        <v>6</v>
      </c>
      <c r="EI16" s="1026">
        <v>2</v>
      </c>
      <c r="EJ16" s="1026">
        <v>0</v>
      </c>
      <c r="EK16" s="1026">
        <v>11</v>
      </c>
      <c r="EL16" s="1026">
        <v>0</v>
      </c>
      <c r="EM16" s="1026">
        <v>3</v>
      </c>
      <c r="EN16" s="1026">
        <v>2</v>
      </c>
      <c r="EO16" s="650"/>
      <c r="EP16" s="1080"/>
      <c r="EQ16" s="1026">
        <v>12</v>
      </c>
      <c r="ER16" s="1026">
        <v>26</v>
      </c>
      <c r="ES16" s="1026">
        <v>3</v>
      </c>
      <c r="ET16" s="1080"/>
      <c r="EU16" s="1026">
        <v>3</v>
      </c>
      <c r="EV16" s="1026">
        <v>4</v>
      </c>
      <c r="EW16" s="1026">
        <v>2</v>
      </c>
      <c r="EX16" s="1026">
        <v>3</v>
      </c>
      <c r="EY16" s="1059">
        <v>0</v>
      </c>
      <c r="EZ16" s="1077">
        <v>2</v>
      </c>
      <c r="FA16" s="1077">
        <v>0</v>
      </c>
      <c r="FB16" s="1077">
        <v>1</v>
      </c>
      <c r="FC16" s="1077">
        <v>1</v>
      </c>
      <c r="FD16" s="1059">
        <v>12</v>
      </c>
      <c r="FE16" s="1062">
        <v>8</v>
      </c>
      <c r="FF16" s="1063">
        <v>1</v>
      </c>
      <c r="FG16" s="1063">
        <v>2</v>
      </c>
      <c r="FH16" s="1063">
        <v>0</v>
      </c>
      <c r="FI16" s="1063">
        <v>1</v>
      </c>
      <c r="FJ16" s="1063">
        <v>0</v>
      </c>
      <c r="FK16" s="1063">
        <v>0</v>
      </c>
      <c r="FL16" s="1051">
        <v>24</v>
      </c>
      <c r="FM16" s="1051">
        <v>5</v>
      </c>
      <c r="FN16" s="650"/>
      <c r="FO16" s="650"/>
      <c r="FP16" s="650"/>
      <c r="FQ16" s="650"/>
      <c r="FR16" s="650"/>
      <c r="FS16" s="650"/>
      <c r="FT16" s="650"/>
      <c r="FU16" s="650"/>
      <c r="FV16" s="650"/>
      <c r="FW16" s="650"/>
      <c r="FX16" s="650"/>
      <c r="FY16" s="650"/>
      <c r="FZ16" s="650"/>
      <c r="GA16" s="650"/>
      <c r="GB16" s="650"/>
      <c r="GC16" s="650"/>
      <c r="GD16" s="650"/>
      <c r="GE16" s="650"/>
      <c r="GF16" s="650"/>
      <c r="GG16" s="650"/>
      <c r="GH16" s="728"/>
      <c r="GI16" s="650"/>
      <c r="GJ16" s="650"/>
      <c r="GK16" s="650"/>
      <c r="GL16" s="650"/>
      <c r="GM16" s="650"/>
      <c r="GN16" s="650"/>
      <c r="GO16" s="650"/>
      <c r="GP16" s="650"/>
      <c r="GQ16" s="650"/>
      <c r="GR16" s="852"/>
      <c r="GS16" s="852"/>
      <c r="GT16" s="852"/>
      <c r="GU16" s="852"/>
      <c r="GV16" s="852"/>
      <c r="GW16" s="852"/>
      <c r="GX16" s="852"/>
      <c r="GY16" s="852"/>
      <c r="GZ16" s="852"/>
      <c r="HA16" s="852"/>
      <c r="HB16" s="728"/>
      <c r="HC16" s="650"/>
      <c r="HD16" s="650"/>
      <c r="HE16" s="650"/>
      <c r="HF16" s="650"/>
      <c r="HG16" s="650"/>
      <c r="HH16" s="650"/>
      <c r="HI16" s="650"/>
      <c r="HJ16" s="650"/>
      <c r="HK16" s="650"/>
      <c r="HL16" s="728"/>
      <c r="HM16" s="650"/>
      <c r="HN16" s="650"/>
      <c r="HO16" s="650"/>
      <c r="HP16" s="650"/>
      <c r="HQ16" s="650"/>
      <c r="HR16" s="650"/>
      <c r="HS16" s="650"/>
      <c r="HT16" s="650"/>
      <c r="HU16" s="650"/>
      <c r="HV16" s="1026">
        <v>8</v>
      </c>
      <c r="HW16" s="1026">
        <v>1</v>
      </c>
      <c r="HX16" s="1026">
        <v>2</v>
      </c>
      <c r="HY16" s="1026">
        <v>0</v>
      </c>
      <c r="HZ16" s="1026">
        <v>4</v>
      </c>
      <c r="IA16" s="1026">
        <v>1</v>
      </c>
      <c r="IB16" s="1026">
        <v>3</v>
      </c>
      <c r="IC16" s="1026">
        <v>24</v>
      </c>
      <c r="ID16" s="1026">
        <v>5</v>
      </c>
      <c r="IE16" s="650"/>
      <c r="IF16" s="1080"/>
      <c r="IG16" s="1026">
        <v>11</v>
      </c>
      <c r="IH16" s="1026">
        <v>27</v>
      </c>
      <c r="II16" s="1026">
        <v>3</v>
      </c>
      <c r="IJ16" s="1080"/>
      <c r="IK16" s="1026">
        <v>5</v>
      </c>
      <c r="IL16" s="1026">
        <v>3</v>
      </c>
      <c r="IM16" s="1026">
        <v>1</v>
      </c>
      <c r="IN16" s="1026">
        <v>2</v>
      </c>
      <c r="IO16" s="1059">
        <v>0</v>
      </c>
      <c r="IP16" s="1038">
        <v>1</v>
      </c>
      <c r="IQ16" s="1026">
        <v>1</v>
      </c>
      <c r="IR16" s="1077">
        <v>22</v>
      </c>
      <c r="IS16" s="1026">
        <v>14</v>
      </c>
      <c r="IT16" s="1026">
        <v>0</v>
      </c>
      <c r="IU16" s="1026">
        <v>27</v>
      </c>
      <c r="IV16" s="1077">
        <v>13</v>
      </c>
      <c r="IW16" s="1026">
        <v>9</v>
      </c>
      <c r="IX16" s="1026">
        <v>0</v>
      </c>
      <c r="IY16" s="1026">
        <v>32</v>
      </c>
      <c r="IZ16" s="649"/>
      <c r="JA16" s="1026">
        <v>6</v>
      </c>
      <c r="JB16" s="1026">
        <v>0</v>
      </c>
      <c r="JC16" s="1026">
        <v>0</v>
      </c>
      <c r="JD16" s="1026">
        <v>0</v>
      </c>
      <c r="JE16" s="1026">
        <v>1</v>
      </c>
      <c r="JF16" s="1026">
        <v>0</v>
      </c>
      <c r="JG16" s="1026">
        <v>8</v>
      </c>
      <c r="JH16" s="1026">
        <v>26</v>
      </c>
      <c r="JI16" s="650"/>
      <c r="JJ16" s="1093"/>
      <c r="JK16" s="1093"/>
      <c r="JL16" s="1093"/>
      <c r="JM16" s="1093"/>
      <c r="JN16" s="650"/>
      <c r="JO16" s="650"/>
      <c r="JP16" s="650"/>
      <c r="JQ16" s="650"/>
      <c r="JR16" s="650"/>
      <c r="JS16" s="650"/>
      <c r="JT16" s="650"/>
      <c r="JU16" s="650"/>
      <c r="JV16" s="650"/>
      <c r="JW16" s="650"/>
      <c r="JX16" s="650"/>
      <c r="JY16" s="650"/>
      <c r="JZ16" s="650"/>
      <c r="KA16" s="650"/>
      <c r="KB16" s="650"/>
      <c r="KC16" s="1048"/>
      <c r="KD16" s="650"/>
      <c r="KE16" s="650"/>
      <c r="KF16" s="650"/>
      <c r="KG16" s="650"/>
      <c r="KH16" s="650"/>
      <c r="KI16" s="650"/>
      <c r="KJ16" s="1048"/>
      <c r="KK16" s="1026">
        <v>7</v>
      </c>
      <c r="KL16" s="1026">
        <v>4</v>
      </c>
      <c r="KM16" s="1026">
        <v>7</v>
      </c>
      <c r="KN16" s="1026">
        <v>2</v>
      </c>
      <c r="KO16" s="1026">
        <v>25</v>
      </c>
      <c r="KP16" s="1026">
        <v>3</v>
      </c>
      <c r="KQ16" s="1026">
        <v>13</v>
      </c>
      <c r="KR16" s="650"/>
      <c r="KS16" s="650"/>
      <c r="KT16" s="1093"/>
      <c r="KU16" s="1093"/>
      <c r="KV16" s="1093"/>
      <c r="KW16" s="1093"/>
      <c r="KX16" s="650"/>
      <c r="KY16" s="650"/>
      <c r="KZ16" s="650"/>
      <c r="LA16" s="650"/>
      <c r="LB16" s="650"/>
      <c r="LC16" s="650"/>
      <c r="LD16" s="650"/>
      <c r="LE16" s="650"/>
      <c r="LF16" s="650"/>
      <c r="LG16" s="650"/>
      <c r="LH16" s="650"/>
      <c r="LI16" s="650"/>
      <c r="LJ16" s="650"/>
      <c r="LK16" s="650"/>
      <c r="LL16" s="650"/>
      <c r="LM16" s="1048"/>
      <c r="LN16" s="650"/>
      <c r="LO16" s="650"/>
      <c r="LP16" s="650"/>
      <c r="LQ16" s="650"/>
      <c r="LR16" s="650"/>
      <c r="LS16" s="650"/>
      <c r="LT16" s="1048"/>
      <c r="LU16" s="1026">
        <v>6</v>
      </c>
      <c r="LV16" s="1026">
        <v>4</v>
      </c>
      <c r="LW16" s="1026">
        <v>7</v>
      </c>
      <c r="LX16" s="1026">
        <v>2</v>
      </c>
      <c r="LY16" s="1026">
        <v>25</v>
      </c>
      <c r="LZ16" s="1026">
        <v>3</v>
      </c>
      <c r="MA16" s="1026">
        <v>13</v>
      </c>
      <c r="MB16" s="650"/>
    </row>
    <row r="17" spans="1:340" s="1" customFormat="1" ht="12" customHeight="1">
      <c r="A17" s="794" t="s">
        <v>207</v>
      </c>
      <c r="B17" s="794" t="s">
        <v>207</v>
      </c>
      <c r="C17" s="1095"/>
      <c r="D17" s="1100"/>
      <c r="E17" s="1092"/>
      <c r="F17" s="1058"/>
      <c r="G17" s="1058"/>
      <c r="H17" s="1091"/>
      <c r="I17" s="1026"/>
      <c r="J17" s="1026"/>
      <c r="K17" s="1026"/>
      <c r="L17" s="1026"/>
      <c r="M17" s="1026"/>
      <c r="N17" s="1091"/>
      <c r="O17" s="1026"/>
      <c r="P17" s="1026"/>
      <c r="Q17" s="1026"/>
      <c r="R17" s="1026"/>
      <c r="S17" s="1026"/>
      <c r="T17" s="1026"/>
      <c r="U17" s="1087"/>
      <c r="V17" s="1087"/>
      <c r="W17" s="1087"/>
      <c r="X17" s="1087"/>
      <c r="Y17" s="1076"/>
      <c r="Z17" s="1026"/>
      <c r="AA17" s="1026"/>
      <c r="AB17" s="1026"/>
      <c r="AC17" s="1026"/>
      <c r="AD17" s="1026"/>
      <c r="AE17" s="1026"/>
      <c r="AF17" s="1085"/>
      <c r="AG17" s="1026"/>
      <c r="AH17" s="1047"/>
      <c r="AI17" s="1037"/>
      <c r="AJ17" s="1036"/>
      <c r="AK17" s="1036"/>
      <c r="AL17" s="1036"/>
      <c r="AM17" s="1105"/>
      <c r="AN17" s="1039"/>
      <c r="AO17" s="849"/>
      <c r="AP17" s="865"/>
      <c r="AQ17" s="865"/>
      <c r="AR17" s="865"/>
      <c r="AS17" s="865"/>
      <c r="AT17" s="865"/>
      <c r="AU17" s="865"/>
      <c r="AV17" s="863"/>
      <c r="AW17" s="1041"/>
      <c r="AX17" s="1041"/>
      <c r="AY17" s="1041"/>
      <c r="AZ17" s="1041"/>
      <c r="BA17" s="1041"/>
      <c r="BB17" s="1113"/>
      <c r="BC17" s="1026"/>
      <c r="BD17" s="1026"/>
      <c r="BE17" s="1026"/>
      <c r="BF17" s="1026"/>
      <c r="BG17" s="1026"/>
      <c r="BH17" s="1026"/>
      <c r="BI17" s="1077"/>
      <c r="BJ17" s="1110"/>
      <c r="BK17" s="1110"/>
      <c r="BL17" s="1048"/>
      <c r="BM17" s="1026"/>
      <c r="BN17" s="1026"/>
      <c r="BO17" s="1026"/>
      <c r="BP17" s="1048"/>
      <c r="BQ17" s="1026"/>
      <c r="BR17" s="1026"/>
      <c r="BS17" s="1026"/>
      <c r="BT17" s="1067"/>
      <c r="BU17" s="1073"/>
      <c r="BV17" s="1048"/>
      <c r="BW17" s="1069"/>
      <c r="BX17" s="1069"/>
      <c r="BY17" s="1052"/>
      <c r="BZ17" s="1052"/>
      <c r="CA17" s="650"/>
      <c r="CB17" s="650"/>
      <c r="CC17" s="650"/>
      <c r="CD17" s="650"/>
      <c r="CE17" s="650"/>
      <c r="CF17" s="650"/>
      <c r="CG17" s="650"/>
      <c r="CH17" s="650"/>
      <c r="CI17" s="650"/>
      <c r="CJ17" s="650"/>
      <c r="CK17" s="650"/>
      <c r="CL17" s="650"/>
      <c r="CM17" s="650"/>
      <c r="CN17" s="650"/>
      <c r="CO17" s="1026"/>
      <c r="CP17" s="1026"/>
      <c r="CQ17" s="1026"/>
      <c r="CR17" s="1026"/>
      <c r="CS17" s="1026"/>
      <c r="CT17" s="1073"/>
      <c r="CU17" s="1048"/>
      <c r="CV17" s="1069"/>
      <c r="CW17" s="1069"/>
      <c r="CX17" s="1052"/>
      <c r="CY17" s="1052"/>
      <c r="CZ17" s="1052"/>
      <c r="DA17" s="650"/>
      <c r="DB17" s="650"/>
      <c r="DC17" s="650"/>
      <c r="DD17" s="650"/>
      <c r="DE17" s="650"/>
      <c r="DF17" s="650"/>
      <c r="DG17" s="650"/>
      <c r="DH17" s="650"/>
      <c r="DI17" s="650"/>
      <c r="DJ17" s="650"/>
      <c r="DK17" s="650"/>
      <c r="DL17" s="650"/>
      <c r="DM17" s="650"/>
      <c r="DN17" s="650"/>
      <c r="DO17" s="1026"/>
      <c r="DP17" s="1026"/>
      <c r="DQ17" s="1026"/>
      <c r="DR17" s="1026"/>
      <c r="DS17" s="1026"/>
      <c r="DT17" s="1026"/>
      <c r="DU17" s="1080"/>
      <c r="DV17" s="1026"/>
      <c r="DW17" s="1026"/>
      <c r="DX17" s="1026"/>
      <c r="DY17" s="1080"/>
      <c r="DZ17" s="1026"/>
      <c r="EA17" s="1026"/>
      <c r="EB17" s="1026"/>
      <c r="EC17" s="1061"/>
      <c r="ED17" s="1026"/>
      <c r="EE17" s="1026"/>
      <c r="EF17" s="1026"/>
      <c r="EG17" s="1026"/>
      <c r="EH17" s="1026"/>
      <c r="EI17" s="1026"/>
      <c r="EJ17" s="1026"/>
      <c r="EK17" s="1026"/>
      <c r="EL17" s="1026"/>
      <c r="EM17" s="1026"/>
      <c r="EN17" s="1026"/>
      <c r="EO17" s="650"/>
      <c r="EP17" s="1080"/>
      <c r="EQ17" s="1026"/>
      <c r="ER17" s="1026"/>
      <c r="ES17" s="1026"/>
      <c r="ET17" s="1080"/>
      <c r="EU17" s="1026"/>
      <c r="EV17" s="1026"/>
      <c r="EW17" s="1026"/>
      <c r="EX17" s="1026"/>
      <c r="EY17" s="1061"/>
      <c r="EZ17" s="1077"/>
      <c r="FA17" s="1077"/>
      <c r="FB17" s="1077"/>
      <c r="FC17" s="1077"/>
      <c r="FD17" s="1061"/>
      <c r="FE17" s="1062"/>
      <c r="FF17" s="1064"/>
      <c r="FG17" s="1064"/>
      <c r="FH17" s="1064"/>
      <c r="FI17" s="1064"/>
      <c r="FJ17" s="1064"/>
      <c r="FK17" s="1064"/>
      <c r="FL17" s="1052"/>
      <c r="FM17" s="1052"/>
      <c r="FN17" s="650"/>
      <c r="FO17" s="650"/>
      <c r="FP17" s="650"/>
      <c r="FQ17" s="650"/>
      <c r="FR17" s="650"/>
      <c r="FS17" s="650"/>
      <c r="FT17" s="650"/>
      <c r="FU17" s="650"/>
      <c r="FV17" s="650"/>
      <c r="FW17" s="650"/>
      <c r="FX17" s="650"/>
      <c r="FY17" s="650"/>
      <c r="FZ17" s="650"/>
      <c r="GA17" s="650"/>
      <c r="GB17" s="650"/>
      <c r="GC17" s="650"/>
      <c r="GD17" s="650"/>
      <c r="GE17" s="650"/>
      <c r="GF17" s="650"/>
      <c r="GG17" s="650"/>
      <c r="GH17" s="728"/>
      <c r="GI17" s="650"/>
      <c r="GJ17" s="650"/>
      <c r="GK17" s="650"/>
      <c r="GL17" s="650"/>
      <c r="GM17" s="650"/>
      <c r="GN17" s="650"/>
      <c r="GO17" s="650"/>
      <c r="GP17" s="650"/>
      <c r="GQ17" s="650"/>
      <c r="GR17" s="852"/>
      <c r="GS17" s="852"/>
      <c r="GT17" s="852"/>
      <c r="GU17" s="852"/>
      <c r="GV17" s="852"/>
      <c r="GW17" s="852"/>
      <c r="GX17" s="852"/>
      <c r="GY17" s="852"/>
      <c r="GZ17" s="852"/>
      <c r="HA17" s="852"/>
      <c r="HB17" s="728"/>
      <c r="HC17" s="650"/>
      <c r="HD17" s="650"/>
      <c r="HE17" s="650"/>
      <c r="HF17" s="650"/>
      <c r="HG17" s="650"/>
      <c r="HH17" s="650"/>
      <c r="HI17" s="650"/>
      <c r="HJ17" s="650"/>
      <c r="HK17" s="650"/>
      <c r="HL17" s="728"/>
      <c r="HM17" s="650"/>
      <c r="HN17" s="650"/>
      <c r="HO17" s="650"/>
      <c r="HP17" s="650"/>
      <c r="HQ17" s="650"/>
      <c r="HR17" s="650"/>
      <c r="HS17" s="650"/>
      <c r="HT17" s="650"/>
      <c r="HU17" s="650"/>
      <c r="HV17" s="1026"/>
      <c r="HW17" s="1026"/>
      <c r="HX17" s="1026"/>
      <c r="HY17" s="1026"/>
      <c r="HZ17" s="1026"/>
      <c r="IA17" s="1026"/>
      <c r="IB17" s="1026"/>
      <c r="IC17" s="1026"/>
      <c r="ID17" s="1026"/>
      <c r="IE17" s="650"/>
      <c r="IF17" s="1080"/>
      <c r="IG17" s="1026"/>
      <c r="IH17" s="1026"/>
      <c r="II17" s="1026"/>
      <c r="IJ17" s="1080"/>
      <c r="IK17" s="1026"/>
      <c r="IL17" s="1026"/>
      <c r="IM17" s="1026"/>
      <c r="IN17" s="1026"/>
      <c r="IO17" s="1061"/>
      <c r="IP17" s="1039"/>
      <c r="IQ17" s="1026"/>
      <c r="IR17" s="1077"/>
      <c r="IS17" s="1026"/>
      <c r="IT17" s="1026"/>
      <c r="IU17" s="1026"/>
      <c r="IV17" s="1077"/>
      <c r="IW17" s="1026"/>
      <c r="IX17" s="1026"/>
      <c r="IY17" s="1026"/>
      <c r="IZ17" s="649"/>
      <c r="JA17" s="1026"/>
      <c r="JB17" s="1026"/>
      <c r="JC17" s="1026"/>
      <c r="JD17" s="1026"/>
      <c r="JE17" s="1026"/>
      <c r="JF17" s="1026"/>
      <c r="JG17" s="1026"/>
      <c r="JH17" s="1026"/>
      <c r="JI17" s="650"/>
      <c r="JJ17" s="1093"/>
      <c r="JK17" s="1093"/>
      <c r="JL17" s="1093"/>
      <c r="JM17" s="1093"/>
      <c r="JN17" s="650"/>
      <c r="JO17" s="650"/>
      <c r="JP17" s="650"/>
      <c r="JQ17" s="650"/>
      <c r="JR17" s="650"/>
      <c r="JS17" s="650"/>
      <c r="JT17" s="650"/>
      <c r="JU17" s="650"/>
      <c r="JV17" s="650"/>
      <c r="JW17" s="650"/>
      <c r="JX17" s="650"/>
      <c r="JY17" s="650"/>
      <c r="JZ17" s="650"/>
      <c r="KA17" s="650"/>
      <c r="KB17" s="650"/>
      <c r="KC17" s="1049"/>
      <c r="KD17" s="650"/>
      <c r="KE17" s="650"/>
      <c r="KF17" s="650"/>
      <c r="KG17" s="650"/>
      <c r="KH17" s="650"/>
      <c r="KI17" s="650"/>
      <c r="KJ17" s="1049"/>
      <c r="KK17" s="1026"/>
      <c r="KL17" s="1026"/>
      <c r="KM17" s="1026"/>
      <c r="KN17" s="1026"/>
      <c r="KO17" s="1026"/>
      <c r="KP17" s="1026"/>
      <c r="KQ17" s="1026"/>
      <c r="KR17" s="650"/>
      <c r="KS17" s="650"/>
      <c r="KT17" s="1093"/>
      <c r="KU17" s="1093"/>
      <c r="KV17" s="1093"/>
      <c r="KW17" s="1093"/>
      <c r="KX17" s="650"/>
      <c r="KY17" s="650"/>
      <c r="KZ17" s="650"/>
      <c r="LA17" s="650"/>
      <c r="LB17" s="650"/>
      <c r="LC17" s="650"/>
      <c r="LD17" s="650"/>
      <c r="LE17" s="650"/>
      <c r="LF17" s="650"/>
      <c r="LG17" s="650"/>
      <c r="LH17" s="650"/>
      <c r="LI17" s="650"/>
      <c r="LJ17" s="650"/>
      <c r="LK17" s="650"/>
      <c r="LL17" s="650"/>
      <c r="LM17" s="1049"/>
      <c r="LN17" s="650"/>
      <c r="LO17" s="650"/>
      <c r="LP17" s="650"/>
      <c r="LQ17" s="650"/>
      <c r="LR17" s="650"/>
      <c r="LS17" s="650"/>
      <c r="LT17" s="1049"/>
      <c r="LU17" s="1026"/>
      <c r="LV17" s="1026"/>
      <c r="LW17" s="1026"/>
      <c r="LX17" s="1026"/>
      <c r="LY17" s="1026"/>
      <c r="LZ17" s="1026"/>
      <c r="MA17" s="1026"/>
      <c r="MB17" s="650"/>
    </row>
    <row r="18" spans="1:340" s="1" customFormat="1" ht="12" customHeight="1">
      <c r="A18" s="794" t="s">
        <v>491</v>
      </c>
      <c r="B18" s="636" t="s">
        <v>492</v>
      </c>
      <c r="C18" s="1095" t="s">
        <v>544</v>
      </c>
      <c r="D18" s="1100">
        <v>15</v>
      </c>
      <c r="E18" s="1092">
        <v>84</v>
      </c>
      <c r="F18" s="1058">
        <v>1062.5</v>
      </c>
      <c r="G18" s="1058">
        <v>1123.5</v>
      </c>
      <c r="H18" s="1091"/>
      <c r="I18" s="1026">
        <v>3</v>
      </c>
      <c r="J18" s="1026">
        <v>4</v>
      </c>
      <c r="K18" s="1026">
        <v>7</v>
      </c>
      <c r="L18" s="1026">
        <v>0</v>
      </c>
      <c r="M18" s="1026">
        <v>1</v>
      </c>
      <c r="N18" s="1091"/>
      <c r="O18" s="1026">
        <v>4</v>
      </c>
      <c r="P18" s="1026">
        <v>1</v>
      </c>
      <c r="Q18" s="1026">
        <v>1</v>
      </c>
      <c r="R18" s="1026">
        <v>1</v>
      </c>
      <c r="S18" s="1026">
        <v>1</v>
      </c>
      <c r="T18" s="1026">
        <v>7</v>
      </c>
      <c r="U18" s="1087">
        <v>38.660714285714285</v>
      </c>
      <c r="V18" s="1087">
        <v>17.4375</v>
      </c>
      <c r="W18" s="1087">
        <v>20.29</v>
      </c>
      <c r="X18" s="1087">
        <v>3</v>
      </c>
      <c r="Y18" s="1076">
        <v>13</v>
      </c>
      <c r="Z18" s="1026">
        <v>9</v>
      </c>
      <c r="AA18" s="1026">
        <v>1</v>
      </c>
      <c r="AB18" s="1026">
        <v>1</v>
      </c>
      <c r="AC18" s="1026">
        <v>0</v>
      </c>
      <c r="AD18" s="1026">
        <v>0</v>
      </c>
      <c r="AE18" s="1026">
        <v>2</v>
      </c>
      <c r="AF18" s="1085">
        <v>2</v>
      </c>
      <c r="AG18" s="1026">
        <v>0</v>
      </c>
      <c r="AH18" s="1046">
        <v>4</v>
      </c>
      <c r="AI18" s="1037">
        <v>0</v>
      </c>
      <c r="AJ18" s="1035">
        <v>2</v>
      </c>
      <c r="AK18" s="1035">
        <v>2</v>
      </c>
      <c r="AL18" s="1035">
        <v>0</v>
      </c>
      <c r="AM18" s="1104">
        <v>10</v>
      </c>
      <c r="AN18" s="1038">
        <v>1</v>
      </c>
      <c r="AO18" s="849"/>
      <c r="AP18" s="865"/>
      <c r="AQ18" s="865"/>
      <c r="AR18" s="865"/>
      <c r="AS18" s="865"/>
      <c r="AT18" s="865"/>
      <c r="AU18" s="865"/>
      <c r="AV18" s="863"/>
      <c r="AW18" s="1041"/>
      <c r="AX18" s="1041"/>
      <c r="AY18" s="1041"/>
      <c r="AZ18" s="1041"/>
      <c r="BA18" s="1041"/>
      <c r="BB18" s="1112"/>
      <c r="BC18" s="1026">
        <v>0</v>
      </c>
      <c r="BD18" s="1026">
        <v>2</v>
      </c>
      <c r="BE18" s="1026">
        <v>2</v>
      </c>
      <c r="BF18" s="1026">
        <v>0</v>
      </c>
      <c r="BG18" s="1026">
        <v>10</v>
      </c>
      <c r="BH18" s="1026">
        <v>1</v>
      </c>
      <c r="BI18" s="1108">
        <v>3.1428571428571428</v>
      </c>
      <c r="BJ18" s="1109">
        <v>105.36363636363636</v>
      </c>
      <c r="BK18" s="1109">
        <v>65.5</v>
      </c>
      <c r="BL18" s="1048"/>
      <c r="BM18" s="1026">
        <v>6</v>
      </c>
      <c r="BN18" s="1026">
        <v>7</v>
      </c>
      <c r="BO18" s="1026">
        <v>2</v>
      </c>
      <c r="BP18" s="1048"/>
      <c r="BQ18" s="1026">
        <v>6</v>
      </c>
      <c r="BR18" s="1026">
        <v>9</v>
      </c>
      <c r="BS18" s="1026">
        <v>0</v>
      </c>
      <c r="BT18" s="1067">
        <v>61.25</v>
      </c>
      <c r="BU18" s="1072">
        <v>9</v>
      </c>
      <c r="BV18" s="1048">
        <v>1</v>
      </c>
      <c r="BW18" s="1068">
        <v>4</v>
      </c>
      <c r="BX18" s="1068">
        <v>4</v>
      </c>
      <c r="BY18" s="1051">
        <v>5</v>
      </c>
      <c r="BZ18" s="1051">
        <v>1</v>
      </c>
      <c r="CA18" s="650"/>
      <c r="CB18" s="650"/>
      <c r="CC18" s="650"/>
      <c r="CD18" s="650"/>
      <c r="CE18" s="650"/>
      <c r="CF18" s="650"/>
      <c r="CG18" s="650"/>
      <c r="CH18" s="650"/>
      <c r="CI18" s="650"/>
      <c r="CJ18" s="650"/>
      <c r="CK18" s="650"/>
      <c r="CL18" s="650"/>
      <c r="CM18" s="650"/>
      <c r="CN18" s="650"/>
      <c r="CO18" s="1026">
        <v>1</v>
      </c>
      <c r="CP18" s="1026">
        <v>5</v>
      </c>
      <c r="CQ18" s="1026">
        <v>4</v>
      </c>
      <c r="CR18" s="1026">
        <v>5</v>
      </c>
      <c r="CS18" s="1026">
        <v>1</v>
      </c>
      <c r="CT18" s="1072">
        <v>5</v>
      </c>
      <c r="CU18" s="1048">
        <v>0</v>
      </c>
      <c r="CV18" s="1068">
        <v>2</v>
      </c>
      <c r="CW18" s="1068">
        <v>3</v>
      </c>
      <c r="CX18" s="1051">
        <v>0</v>
      </c>
      <c r="CY18" s="1051">
        <v>10</v>
      </c>
      <c r="CZ18" s="1051">
        <v>0</v>
      </c>
      <c r="DA18" s="650"/>
      <c r="DB18" s="650"/>
      <c r="DC18" s="650"/>
      <c r="DD18" s="650"/>
      <c r="DE18" s="650"/>
      <c r="DF18" s="650"/>
      <c r="DG18" s="650"/>
      <c r="DH18" s="650"/>
      <c r="DI18" s="650"/>
      <c r="DJ18" s="650"/>
      <c r="DK18" s="650"/>
      <c r="DL18" s="650"/>
      <c r="DM18" s="650"/>
      <c r="DN18" s="650"/>
      <c r="DO18" s="1026">
        <v>0</v>
      </c>
      <c r="DP18" s="1026">
        <v>2</v>
      </c>
      <c r="DQ18" s="1026">
        <v>3</v>
      </c>
      <c r="DR18" s="1026">
        <v>0</v>
      </c>
      <c r="DS18" s="1026">
        <v>10</v>
      </c>
      <c r="DT18" s="1026">
        <v>0</v>
      </c>
      <c r="DU18" s="1080"/>
      <c r="DV18" s="1026">
        <v>8</v>
      </c>
      <c r="DW18" s="1026">
        <v>6</v>
      </c>
      <c r="DX18" s="1026">
        <v>1</v>
      </c>
      <c r="DY18" s="1080"/>
      <c r="DZ18" s="1026">
        <v>1</v>
      </c>
      <c r="EA18" s="1026">
        <v>12</v>
      </c>
      <c r="EB18" s="1026">
        <v>2</v>
      </c>
      <c r="EC18" s="1059">
        <v>8</v>
      </c>
      <c r="ED18" s="1026">
        <v>0</v>
      </c>
      <c r="EE18" s="1026">
        <v>0</v>
      </c>
      <c r="EF18" s="1026">
        <v>1</v>
      </c>
      <c r="EG18" s="1026">
        <v>4</v>
      </c>
      <c r="EH18" s="1026">
        <v>1</v>
      </c>
      <c r="EI18" s="1026">
        <v>0</v>
      </c>
      <c r="EJ18" s="1026">
        <v>0</v>
      </c>
      <c r="EK18" s="1026">
        <v>2</v>
      </c>
      <c r="EL18" s="1026">
        <v>0</v>
      </c>
      <c r="EM18" s="1026">
        <v>6</v>
      </c>
      <c r="EN18" s="1026">
        <v>1</v>
      </c>
      <c r="EO18" s="650"/>
      <c r="EP18" s="1080"/>
      <c r="EQ18" s="1026">
        <v>5</v>
      </c>
      <c r="ER18" s="1026">
        <v>10</v>
      </c>
      <c r="ES18" s="1026">
        <v>0</v>
      </c>
      <c r="ET18" s="1080"/>
      <c r="EU18" s="1026">
        <v>0</v>
      </c>
      <c r="EV18" s="1026">
        <v>3</v>
      </c>
      <c r="EW18" s="1026">
        <v>1</v>
      </c>
      <c r="EX18" s="1026">
        <v>1</v>
      </c>
      <c r="EY18" s="1059">
        <v>0</v>
      </c>
      <c r="EZ18" s="1077">
        <v>0</v>
      </c>
      <c r="FA18" s="1077">
        <v>0</v>
      </c>
      <c r="FB18" s="1077">
        <v>0</v>
      </c>
      <c r="FC18" s="1077">
        <v>0</v>
      </c>
      <c r="FD18" s="1059">
        <v>5</v>
      </c>
      <c r="FE18" s="1062">
        <v>3</v>
      </c>
      <c r="FF18" s="1063">
        <v>0</v>
      </c>
      <c r="FG18" s="1063">
        <v>0</v>
      </c>
      <c r="FH18" s="1063">
        <v>0</v>
      </c>
      <c r="FI18" s="1063">
        <v>1</v>
      </c>
      <c r="FJ18" s="1063">
        <v>1</v>
      </c>
      <c r="FK18" s="1063">
        <v>0</v>
      </c>
      <c r="FL18" s="1051">
        <v>8</v>
      </c>
      <c r="FM18" s="1051">
        <v>2</v>
      </c>
      <c r="FN18" s="650"/>
      <c r="FO18" s="650"/>
      <c r="FP18" s="650"/>
      <c r="FQ18" s="650"/>
      <c r="FR18" s="650"/>
      <c r="FS18" s="650"/>
      <c r="FT18" s="650"/>
      <c r="FU18" s="650"/>
      <c r="FV18" s="650"/>
      <c r="FW18" s="650"/>
      <c r="FX18" s="650"/>
      <c r="FY18" s="650"/>
      <c r="FZ18" s="650"/>
      <c r="GA18" s="650"/>
      <c r="GB18" s="650"/>
      <c r="GC18" s="650"/>
      <c r="GD18" s="650"/>
      <c r="GE18" s="650"/>
      <c r="GF18" s="650"/>
      <c r="GG18" s="650"/>
      <c r="GH18" s="728"/>
      <c r="GI18" s="650"/>
      <c r="GJ18" s="650"/>
      <c r="GK18" s="650"/>
      <c r="GL18" s="650"/>
      <c r="GM18" s="650"/>
      <c r="GN18" s="650"/>
      <c r="GO18" s="650"/>
      <c r="GP18" s="650"/>
      <c r="GQ18" s="650"/>
      <c r="GR18" s="852"/>
      <c r="GS18" s="852"/>
      <c r="GT18" s="852"/>
      <c r="GU18" s="852"/>
      <c r="GV18" s="852"/>
      <c r="GW18" s="852"/>
      <c r="GX18" s="852"/>
      <c r="GY18" s="852"/>
      <c r="GZ18" s="852"/>
      <c r="HA18" s="852"/>
      <c r="HB18" s="728"/>
      <c r="HC18" s="650"/>
      <c r="HD18" s="650"/>
      <c r="HE18" s="650"/>
      <c r="HF18" s="650"/>
      <c r="HG18" s="650"/>
      <c r="HH18" s="650"/>
      <c r="HI18" s="650"/>
      <c r="HJ18" s="650"/>
      <c r="HK18" s="650"/>
      <c r="HL18" s="728"/>
      <c r="HM18" s="650"/>
      <c r="HN18" s="650"/>
      <c r="HO18" s="650"/>
      <c r="HP18" s="650"/>
      <c r="HQ18" s="650"/>
      <c r="HR18" s="650"/>
      <c r="HS18" s="650"/>
      <c r="HT18" s="650"/>
      <c r="HU18" s="650"/>
      <c r="HV18" s="1026">
        <v>3</v>
      </c>
      <c r="HW18" s="1026">
        <v>0</v>
      </c>
      <c r="HX18" s="1026">
        <v>2</v>
      </c>
      <c r="HY18" s="1026">
        <v>0</v>
      </c>
      <c r="HZ18" s="1026">
        <v>1</v>
      </c>
      <c r="IA18" s="1026">
        <v>2</v>
      </c>
      <c r="IB18" s="1026">
        <v>2</v>
      </c>
      <c r="IC18" s="1026">
        <v>8</v>
      </c>
      <c r="ID18" s="1026">
        <v>2</v>
      </c>
      <c r="IE18" s="650"/>
      <c r="IF18" s="1080"/>
      <c r="IG18" s="1026">
        <v>5</v>
      </c>
      <c r="IH18" s="1026">
        <v>10</v>
      </c>
      <c r="II18" s="1026">
        <v>0</v>
      </c>
      <c r="IJ18" s="1080"/>
      <c r="IK18" s="1026">
        <v>4</v>
      </c>
      <c r="IL18" s="1026">
        <v>1</v>
      </c>
      <c r="IM18" s="1026">
        <v>0</v>
      </c>
      <c r="IN18" s="1026">
        <v>0</v>
      </c>
      <c r="IO18" s="1059">
        <v>0</v>
      </c>
      <c r="IP18" s="1038">
        <v>0</v>
      </c>
      <c r="IQ18" s="1026">
        <v>0</v>
      </c>
      <c r="IR18" s="1077">
        <v>10</v>
      </c>
      <c r="IS18" s="1026">
        <v>7</v>
      </c>
      <c r="IT18" s="1026">
        <v>0</v>
      </c>
      <c r="IU18" s="1026">
        <v>8</v>
      </c>
      <c r="IV18" s="1077">
        <v>2</v>
      </c>
      <c r="IW18" s="1026">
        <v>2</v>
      </c>
      <c r="IX18" s="1026">
        <v>0</v>
      </c>
      <c r="IY18" s="1026">
        <v>13</v>
      </c>
      <c r="IZ18" s="649"/>
      <c r="JA18" s="1026">
        <v>5</v>
      </c>
      <c r="JB18" s="1026">
        <v>0</v>
      </c>
      <c r="JC18" s="1026">
        <v>0</v>
      </c>
      <c r="JD18" s="1026">
        <v>0</v>
      </c>
      <c r="JE18" s="1026">
        <v>0</v>
      </c>
      <c r="JF18" s="1026">
        <v>0</v>
      </c>
      <c r="JG18" s="1026">
        <v>2</v>
      </c>
      <c r="JH18" s="1026">
        <v>8</v>
      </c>
      <c r="JI18" s="650"/>
      <c r="JJ18" s="1093"/>
      <c r="JK18" s="1093"/>
      <c r="JL18" s="1093"/>
      <c r="JM18" s="1093"/>
      <c r="JN18" s="650"/>
      <c r="JO18" s="650"/>
      <c r="JP18" s="650"/>
      <c r="JQ18" s="650"/>
      <c r="JR18" s="650"/>
      <c r="JS18" s="650"/>
      <c r="JT18" s="650"/>
      <c r="JU18" s="650"/>
      <c r="JV18" s="650"/>
      <c r="JW18" s="650"/>
      <c r="JX18" s="650"/>
      <c r="JY18" s="650"/>
      <c r="JZ18" s="650"/>
      <c r="KA18" s="650"/>
      <c r="KB18" s="650"/>
      <c r="KC18" s="1048"/>
      <c r="KD18" s="650"/>
      <c r="KE18" s="650"/>
      <c r="KF18" s="650"/>
      <c r="KG18" s="650"/>
      <c r="KH18" s="650"/>
      <c r="KI18" s="650"/>
      <c r="KJ18" s="1048"/>
      <c r="KK18" s="1026">
        <v>2</v>
      </c>
      <c r="KL18" s="1026">
        <v>2</v>
      </c>
      <c r="KM18" s="1026">
        <v>3</v>
      </c>
      <c r="KN18" s="1026">
        <v>1</v>
      </c>
      <c r="KO18" s="1026">
        <v>10</v>
      </c>
      <c r="KP18" s="1026">
        <v>0</v>
      </c>
      <c r="KQ18" s="1026">
        <v>5</v>
      </c>
      <c r="KR18" s="650"/>
      <c r="KS18" s="650"/>
      <c r="KT18" s="1093"/>
      <c r="KU18" s="1093"/>
      <c r="KV18" s="1093"/>
      <c r="KW18" s="1093"/>
      <c r="KX18" s="650"/>
      <c r="KY18" s="650"/>
      <c r="KZ18" s="650"/>
      <c r="LA18" s="650"/>
      <c r="LB18" s="650"/>
      <c r="LC18" s="650"/>
      <c r="LD18" s="650"/>
      <c r="LE18" s="650"/>
      <c r="LF18" s="650"/>
      <c r="LG18" s="650"/>
      <c r="LH18" s="650"/>
      <c r="LI18" s="650"/>
      <c r="LJ18" s="650"/>
      <c r="LK18" s="650"/>
      <c r="LL18" s="650"/>
      <c r="LM18" s="1048"/>
      <c r="LN18" s="650"/>
      <c r="LO18" s="650"/>
      <c r="LP18" s="650"/>
      <c r="LQ18" s="650"/>
      <c r="LR18" s="650"/>
      <c r="LS18" s="650"/>
      <c r="LT18" s="1048"/>
      <c r="LU18" s="1026">
        <v>2</v>
      </c>
      <c r="LV18" s="1026">
        <v>2</v>
      </c>
      <c r="LW18" s="1026">
        <v>3</v>
      </c>
      <c r="LX18" s="1026">
        <v>1</v>
      </c>
      <c r="LY18" s="1026">
        <v>10</v>
      </c>
      <c r="LZ18" s="1026">
        <v>0</v>
      </c>
      <c r="MA18" s="1026">
        <v>5</v>
      </c>
      <c r="MB18" s="650"/>
    </row>
    <row r="19" spans="1:340" s="1" customFormat="1" ht="12" customHeight="1">
      <c r="A19" s="794" t="s">
        <v>207</v>
      </c>
      <c r="B19" s="794" t="s">
        <v>207</v>
      </c>
      <c r="C19" s="1095"/>
      <c r="D19" s="1100"/>
      <c r="E19" s="1092"/>
      <c r="F19" s="1058"/>
      <c r="G19" s="1058"/>
      <c r="H19" s="1091"/>
      <c r="I19" s="1026"/>
      <c r="J19" s="1026"/>
      <c r="K19" s="1026"/>
      <c r="L19" s="1026"/>
      <c r="M19" s="1026"/>
      <c r="N19" s="1091"/>
      <c r="O19" s="1026"/>
      <c r="P19" s="1026"/>
      <c r="Q19" s="1026"/>
      <c r="R19" s="1026"/>
      <c r="S19" s="1026"/>
      <c r="T19" s="1026"/>
      <c r="U19" s="1087"/>
      <c r="V19" s="1087"/>
      <c r="W19" s="1087"/>
      <c r="X19" s="1087"/>
      <c r="Y19" s="1076"/>
      <c r="Z19" s="1026"/>
      <c r="AA19" s="1026"/>
      <c r="AB19" s="1026"/>
      <c r="AC19" s="1026"/>
      <c r="AD19" s="1026"/>
      <c r="AE19" s="1026"/>
      <c r="AF19" s="1085"/>
      <c r="AG19" s="1026"/>
      <c r="AH19" s="1047"/>
      <c r="AI19" s="1037"/>
      <c r="AJ19" s="1036"/>
      <c r="AK19" s="1036"/>
      <c r="AL19" s="1036"/>
      <c r="AM19" s="1105"/>
      <c r="AN19" s="1039"/>
      <c r="AO19" s="849"/>
      <c r="AP19" s="865"/>
      <c r="AQ19" s="865"/>
      <c r="AR19" s="865"/>
      <c r="AS19" s="865"/>
      <c r="AT19" s="865"/>
      <c r="AU19" s="865"/>
      <c r="AV19" s="866"/>
      <c r="AW19" s="1041"/>
      <c r="AX19" s="1041"/>
      <c r="AY19" s="1041"/>
      <c r="AZ19" s="1041"/>
      <c r="BA19" s="1041"/>
      <c r="BB19" s="1113"/>
      <c r="BC19" s="1026"/>
      <c r="BD19" s="1026"/>
      <c r="BE19" s="1026"/>
      <c r="BF19" s="1026"/>
      <c r="BG19" s="1026"/>
      <c r="BH19" s="1026"/>
      <c r="BI19" s="1077"/>
      <c r="BJ19" s="1110"/>
      <c r="BK19" s="1110"/>
      <c r="BL19" s="1048"/>
      <c r="BM19" s="1026"/>
      <c r="BN19" s="1026"/>
      <c r="BO19" s="1026"/>
      <c r="BP19" s="1048"/>
      <c r="BQ19" s="1026"/>
      <c r="BR19" s="1026"/>
      <c r="BS19" s="1026"/>
      <c r="BT19" s="1067"/>
      <c r="BU19" s="1073"/>
      <c r="BV19" s="1048"/>
      <c r="BW19" s="1069"/>
      <c r="BX19" s="1069"/>
      <c r="BY19" s="1052"/>
      <c r="BZ19" s="1052"/>
      <c r="CA19" s="653"/>
      <c r="CB19" s="653"/>
      <c r="CC19" s="653"/>
      <c r="CD19" s="653"/>
      <c r="CE19" s="653"/>
      <c r="CF19" s="653"/>
      <c r="CG19" s="653"/>
      <c r="CH19" s="653"/>
      <c r="CI19" s="653"/>
      <c r="CJ19" s="653"/>
      <c r="CK19" s="653"/>
      <c r="CL19" s="653"/>
      <c r="CM19" s="653"/>
      <c r="CN19" s="653"/>
      <c r="CO19" s="1026"/>
      <c r="CP19" s="1026"/>
      <c r="CQ19" s="1026"/>
      <c r="CR19" s="1026"/>
      <c r="CS19" s="1026"/>
      <c r="CT19" s="1073"/>
      <c r="CU19" s="1048"/>
      <c r="CV19" s="1069"/>
      <c r="CW19" s="1069"/>
      <c r="CX19" s="1052"/>
      <c r="CY19" s="1052"/>
      <c r="CZ19" s="1052"/>
      <c r="DA19" s="653"/>
      <c r="DB19" s="653"/>
      <c r="DC19" s="653"/>
      <c r="DD19" s="653"/>
      <c r="DE19" s="653"/>
      <c r="DF19" s="653"/>
      <c r="DG19" s="653"/>
      <c r="DH19" s="653"/>
      <c r="DI19" s="653"/>
      <c r="DJ19" s="653"/>
      <c r="DK19" s="653"/>
      <c r="DL19" s="653"/>
      <c r="DM19" s="653"/>
      <c r="DN19" s="653"/>
      <c r="DO19" s="1026"/>
      <c r="DP19" s="1026"/>
      <c r="DQ19" s="1026"/>
      <c r="DR19" s="1026"/>
      <c r="DS19" s="1026"/>
      <c r="DT19" s="1026"/>
      <c r="DU19" s="1080"/>
      <c r="DV19" s="1026"/>
      <c r="DW19" s="1026"/>
      <c r="DX19" s="1026"/>
      <c r="DY19" s="1080"/>
      <c r="DZ19" s="1026"/>
      <c r="EA19" s="1026"/>
      <c r="EB19" s="1026"/>
      <c r="EC19" s="1061"/>
      <c r="ED19" s="1026"/>
      <c r="EE19" s="1026"/>
      <c r="EF19" s="1026"/>
      <c r="EG19" s="1026"/>
      <c r="EH19" s="1026"/>
      <c r="EI19" s="1026"/>
      <c r="EJ19" s="1026"/>
      <c r="EK19" s="1026"/>
      <c r="EL19" s="1026"/>
      <c r="EM19" s="1026"/>
      <c r="EN19" s="1026"/>
      <c r="EO19" s="653"/>
      <c r="EP19" s="1080"/>
      <c r="EQ19" s="1026"/>
      <c r="ER19" s="1026"/>
      <c r="ES19" s="1026"/>
      <c r="ET19" s="1080"/>
      <c r="EU19" s="1026"/>
      <c r="EV19" s="1026"/>
      <c r="EW19" s="1026"/>
      <c r="EX19" s="1026"/>
      <c r="EY19" s="1061"/>
      <c r="EZ19" s="1077"/>
      <c r="FA19" s="1077"/>
      <c r="FB19" s="1077"/>
      <c r="FC19" s="1077"/>
      <c r="FD19" s="1061"/>
      <c r="FE19" s="1062"/>
      <c r="FF19" s="1064"/>
      <c r="FG19" s="1064"/>
      <c r="FH19" s="1064"/>
      <c r="FI19" s="1064"/>
      <c r="FJ19" s="1064"/>
      <c r="FK19" s="1064"/>
      <c r="FL19" s="1052"/>
      <c r="FM19" s="1052"/>
      <c r="FN19" s="653"/>
      <c r="FO19" s="653"/>
      <c r="FP19" s="653"/>
      <c r="FQ19" s="653"/>
      <c r="FR19" s="653"/>
      <c r="FS19" s="653"/>
      <c r="FT19" s="653"/>
      <c r="FU19" s="653"/>
      <c r="FV19" s="653"/>
      <c r="FW19" s="653"/>
      <c r="FX19" s="653"/>
      <c r="FY19" s="653"/>
      <c r="FZ19" s="653"/>
      <c r="GA19" s="653"/>
      <c r="GB19" s="653"/>
      <c r="GC19" s="653"/>
      <c r="GD19" s="653"/>
      <c r="GE19" s="653"/>
      <c r="GF19" s="653"/>
      <c r="GG19" s="653"/>
      <c r="GH19" s="728"/>
      <c r="GI19" s="653"/>
      <c r="GJ19" s="653"/>
      <c r="GK19" s="653"/>
      <c r="GL19" s="653"/>
      <c r="GM19" s="653"/>
      <c r="GN19" s="653"/>
      <c r="GO19" s="653"/>
      <c r="GP19" s="653"/>
      <c r="GQ19" s="653"/>
      <c r="GR19" s="854"/>
      <c r="GS19" s="854"/>
      <c r="GT19" s="854"/>
      <c r="GU19" s="854"/>
      <c r="GV19" s="854"/>
      <c r="GW19" s="854"/>
      <c r="GX19" s="854"/>
      <c r="GY19" s="854"/>
      <c r="GZ19" s="854"/>
      <c r="HA19" s="854"/>
      <c r="HB19" s="728"/>
      <c r="HC19" s="653"/>
      <c r="HD19" s="653"/>
      <c r="HE19" s="653"/>
      <c r="HF19" s="653"/>
      <c r="HG19" s="653"/>
      <c r="HH19" s="653"/>
      <c r="HI19" s="653"/>
      <c r="HJ19" s="653"/>
      <c r="HK19" s="653"/>
      <c r="HL19" s="728"/>
      <c r="HM19" s="653"/>
      <c r="HN19" s="653"/>
      <c r="HO19" s="653"/>
      <c r="HP19" s="653"/>
      <c r="HQ19" s="653"/>
      <c r="HR19" s="653"/>
      <c r="HS19" s="653"/>
      <c r="HT19" s="653"/>
      <c r="HU19" s="653"/>
      <c r="HV19" s="1026"/>
      <c r="HW19" s="1026"/>
      <c r="HX19" s="1026"/>
      <c r="HY19" s="1026"/>
      <c r="HZ19" s="1026"/>
      <c r="IA19" s="1026"/>
      <c r="IB19" s="1026"/>
      <c r="IC19" s="1026"/>
      <c r="ID19" s="1026"/>
      <c r="IE19" s="653"/>
      <c r="IF19" s="1080"/>
      <c r="IG19" s="1026"/>
      <c r="IH19" s="1026"/>
      <c r="II19" s="1026"/>
      <c r="IJ19" s="1080"/>
      <c r="IK19" s="1026"/>
      <c r="IL19" s="1026"/>
      <c r="IM19" s="1026"/>
      <c r="IN19" s="1026"/>
      <c r="IO19" s="1061"/>
      <c r="IP19" s="1039"/>
      <c r="IQ19" s="1026"/>
      <c r="IR19" s="1077"/>
      <c r="IS19" s="1026"/>
      <c r="IT19" s="1026"/>
      <c r="IU19" s="1026"/>
      <c r="IV19" s="1077"/>
      <c r="IW19" s="1026"/>
      <c r="IX19" s="1026"/>
      <c r="IY19" s="1026"/>
      <c r="IZ19" s="649"/>
      <c r="JA19" s="1026"/>
      <c r="JB19" s="1026"/>
      <c r="JC19" s="1026"/>
      <c r="JD19" s="1026"/>
      <c r="JE19" s="1026"/>
      <c r="JF19" s="1026"/>
      <c r="JG19" s="1026"/>
      <c r="JH19" s="1026"/>
      <c r="JI19" s="653"/>
      <c r="JJ19" s="1093"/>
      <c r="JK19" s="1093"/>
      <c r="JL19" s="1093"/>
      <c r="JM19" s="1093"/>
      <c r="JN19" s="653"/>
      <c r="JO19" s="653"/>
      <c r="JP19" s="653"/>
      <c r="JQ19" s="653"/>
      <c r="JR19" s="653"/>
      <c r="JS19" s="653"/>
      <c r="JT19" s="653"/>
      <c r="JU19" s="653"/>
      <c r="JV19" s="653"/>
      <c r="JW19" s="653"/>
      <c r="JX19" s="653"/>
      <c r="JY19" s="653"/>
      <c r="JZ19" s="653"/>
      <c r="KA19" s="653"/>
      <c r="KB19" s="653"/>
      <c r="KC19" s="1049"/>
      <c r="KD19" s="653"/>
      <c r="KE19" s="653"/>
      <c r="KF19" s="653"/>
      <c r="KG19" s="653"/>
      <c r="KH19" s="653"/>
      <c r="KI19" s="653"/>
      <c r="KJ19" s="1049"/>
      <c r="KK19" s="1026"/>
      <c r="KL19" s="1026"/>
      <c r="KM19" s="1026"/>
      <c r="KN19" s="1026"/>
      <c r="KO19" s="1026"/>
      <c r="KP19" s="1026"/>
      <c r="KQ19" s="1026"/>
      <c r="KR19" s="653"/>
      <c r="KS19" s="653"/>
      <c r="KT19" s="1093"/>
      <c r="KU19" s="1093"/>
      <c r="KV19" s="1093"/>
      <c r="KW19" s="1093"/>
      <c r="KX19" s="653"/>
      <c r="KY19" s="653"/>
      <c r="KZ19" s="653"/>
      <c r="LA19" s="653"/>
      <c r="LB19" s="653"/>
      <c r="LC19" s="653"/>
      <c r="LD19" s="653"/>
      <c r="LE19" s="653"/>
      <c r="LF19" s="653"/>
      <c r="LG19" s="653"/>
      <c r="LH19" s="653"/>
      <c r="LI19" s="653"/>
      <c r="LJ19" s="653"/>
      <c r="LK19" s="653"/>
      <c r="LL19" s="653"/>
      <c r="LM19" s="1049"/>
      <c r="LN19" s="653"/>
      <c r="LO19" s="653"/>
      <c r="LP19" s="653"/>
      <c r="LQ19" s="653"/>
      <c r="LR19" s="653"/>
      <c r="LS19" s="653"/>
      <c r="LT19" s="1049"/>
      <c r="LU19" s="1026"/>
      <c r="LV19" s="1026"/>
      <c r="LW19" s="1026"/>
      <c r="LX19" s="1026"/>
      <c r="LY19" s="1026"/>
      <c r="LZ19" s="1026"/>
      <c r="MA19" s="1026"/>
      <c r="MB19" s="653"/>
    </row>
    <row r="20" spans="1:340" s="1" customFormat="1" ht="12" customHeight="1">
      <c r="A20" s="794" t="s">
        <v>493</v>
      </c>
      <c r="B20" s="636" t="s">
        <v>494</v>
      </c>
      <c r="C20" s="1094" t="s">
        <v>200</v>
      </c>
      <c r="D20" s="1100">
        <v>20</v>
      </c>
      <c r="E20" s="1092">
        <v>288</v>
      </c>
      <c r="F20" s="1058">
        <v>1422.5</v>
      </c>
      <c r="G20" s="1058">
        <v>1145.1111111111111</v>
      </c>
      <c r="H20" s="1091"/>
      <c r="I20" s="1026">
        <v>4</v>
      </c>
      <c r="J20" s="1026">
        <v>5</v>
      </c>
      <c r="K20" s="1026">
        <v>9</v>
      </c>
      <c r="L20" s="1026">
        <v>2</v>
      </c>
      <c r="M20" s="1026">
        <v>0</v>
      </c>
      <c r="N20" s="1091"/>
      <c r="O20" s="1026">
        <v>1</v>
      </c>
      <c r="P20" s="1026">
        <v>4</v>
      </c>
      <c r="Q20" s="1026">
        <v>2</v>
      </c>
      <c r="R20" s="1026">
        <v>1</v>
      </c>
      <c r="S20" s="1026">
        <v>1</v>
      </c>
      <c r="T20" s="1026">
        <v>11</v>
      </c>
      <c r="U20" s="1087">
        <v>38.424500000000002</v>
      </c>
      <c r="V20" s="1087">
        <v>21.564444444444444</v>
      </c>
      <c r="W20" s="1087">
        <v>52.637500000000003</v>
      </c>
      <c r="X20" s="1087">
        <v>34.81</v>
      </c>
      <c r="Y20" s="1076">
        <v>19</v>
      </c>
      <c r="Z20" s="1026">
        <v>15</v>
      </c>
      <c r="AA20" s="1026">
        <v>0</v>
      </c>
      <c r="AB20" s="1026">
        <v>0</v>
      </c>
      <c r="AC20" s="1026">
        <v>0</v>
      </c>
      <c r="AD20" s="1026">
        <v>0</v>
      </c>
      <c r="AE20" s="1026">
        <v>4</v>
      </c>
      <c r="AF20" s="1085">
        <v>1</v>
      </c>
      <c r="AG20" s="1026">
        <v>0</v>
      </c>
      <c r="AH20" s="1046">
        <v>6</v>
      </c>
      <c r="AI20" s="1037">
        <v>0</v>
      </c>
      <c r="AJ20" s="1035">
        <v>1</v>
      </c>
      <c r="AK20" s="1035">
        <v>2</v>
      </c>
      <c r="AL20" s="1035">
        <v>3</v>
      </c>
      <c r="AM20" s="1104">
        <v>11</v>
      </c>
      <c r="AN20" s="1038">
        <v>3</v>
      </c>
      <c r="AO20" s="849"/>
      <c r="AP20" s="865"/>
      <c r="AQ20" s="865"/>
      <c r="AR20" s="865"/>
      <c r="AS20" s="865"/>
      <c r="AT20" s="865"/>
      <c r="AU20" s="865"/>
      <c r="AV20" s="866"/>
      <c r="AW20" s="1041"/>
      <c r="AX20" s="1041"/>
      <c r="AY20" s="1041"/>
      <c r="AZ20" s="1041"/>
      <c r="BA20" s="1041"/>
      <c r="BB20" s="1112"/>
      <c r="BC20" s="1026">
        <v>0</v>
      </c>
      <c r="BD20" s="1026">
        <v>1</v>
      </c>
      <c r="BE20" s="1026">
        <v>2</v>
      </c>
      <c r="BF20" s="1026">
        <v>3</v>
      </c>
      <c r="BG20" s="1026">
        <v>11</v>
      </c>
      <c r="BH20" s="1026">
        <v>3</v>
      </c>
      <c r="BI20" s="1108">
        <v>14</v>
      </c>
      <c r="BJ20" s="1109">
        <v>522.79999999999995</v>
      </c>
      <c r="BK20" s="1109">
        <v>251.46666666666667</v>
      </c>
      <c r="BL20" s="1048"/>
      <c r="BM20" s="1026">
        <v>12</v>
      </c>
      <c r="BN20" s="1026">
        <v>3</v>
      </c>
      <c r="BO20" s="1026">
        <v>5</v>
      </c>
      <c r="BP20" s="1048"/>
      <c r="BQ20" s="1026">
        <v>11</v>
      </c>
      <c r="BR20" s="1026">
        <v>9</v>
      </c>
      <c r="BS20" s="1026">
        <v>0</v>
      </c>
      <c r="BT20" s="1067">
        <v>61.333333333333336</v>
      </c>
      <c r="BU20" s="1072">
        <v>12</v>
      </c>
      <c r="BV20" s="1048">
        <v>0</v>
      </c>
      <c r="BW20" s="1068">
        <v>10</v>
      </c>
      <c r="BX20" s="1068">
        <v>2</v>
      </c>
      <c r="BY20" s="1051">
        <v>6</v>
      </c>
      <c r="BZ20" s="1051">
        <v>2</v>
      </c>
      <c r="CA20" s="653"/>
      <c r="CB20" s="653"/>
      <c r="CC20" s="653"/>
      <c r="CD20" s="653"/>
      <c r="CE20" s="653"/>
      <c r="CF20" s="653"/>
      <c r="CG20" s="653"/>
      <c r="CH20" s="653"/>
      <c r="CI20" s="653"/>
      <c r="CJ20" s="653"/>
      <c r="CK20" s="653"/>
      <c r="CL20" s="653"/>
      <c r="CM20" s="653"/>
      <c r="CN20" s="653"/>
      <c r="CO20" s="1026">
        <v>0</v>
      </c>
      <c r="CP20" s="1026">
        <v>10</v>
      </c>
      <c r="CQ20" s="1026">
        <v>2</v>
      </c>
      <c r="CR20" s="1026">
        <v>6</v>
      </c>
      <c r="CS20" s="1026">
        <v>2</v>
      </c>
      <c r="CT20" s="1072">
        <v>10</v>
      </c>
      <c r="CU20" s="1048">
        <v>1</v>
      </c>
      <c r="CV20" s="1068">
        <v>4</v>
      </c>
      <c r="CW20" s="1068">
        <v>2</v>
      </c>
      <c r="CX20" s="1051">
        <v>3</v>
      </c>
      <c r="CY20" s="1051">
        <v>9</v>
      </c>
      <c r="CZ20" s="1051">
        <v>1</v>
      </c>
      <c r="DA20" s="653"/>
      <c r="DB20" s="653"/>
      <c r="DC20" s="653"/>
      <c r="DD20" s="653"/>
      <c r="DE20" s="653"/>
      <c r="DF20" s="653"/>
      <c r="DG20" s="653"/>
      <c r="DH20" s="653"/>
      <c r="DI20" s="653"/>
      <c r="DJ20" s="653"/>
      <c r="DK20" s="653"/>
      <c r="DL20" s="653"/>
      <c r="DM20" s="653"/>
      <c r="DN20" s="653"/>
      <c r="DO20" s="1026">
        <v>1</v>
      </c>
      <c r="DP20" s="1026">
        <v>4</v>
      </c>
      <c r="DQ20" s="1026">
        <v>2</v>
      </c>
      <c r="DR20" s="1026">
        <v>3</v>
      </c>
      <c r="DS20" s="1026">
        <v>10</v>
      </c>
      <c r="DT20" s="1026">
        <v>1</v>
      </c>
      <c r="DU20" s="1080"/>
      <c r="DV20" s="1026">
        <v>15</v>
      </c>
      <c r="DW20" s="1026">
        <v>5</v>
      </c>
      <c r="DX20" s="1026">
        <v>0</v>
      </c>
      <c r="DY20" s="1080"/>
      <c r="DZ20" s="1026">
        <v>0</v>
      </c>
      <c r="EA20" s="1026">
        <v>16</v>
      </c>
      <c r="EB20" s="1026">
        <v>4</v>
      </c>
      <c r="EC20" s="1059">
        <v>15</v>
      </c>
      <c r="ED20" s="1026">
        <v>0</v>
      </c>
      <c r="EE20" s="1026">
        <v>2</v>
      </c>
      <c r="EF20" s="1026">
        <v>0</v>
      </c>
      <c r="EG20" s="1026">
        <v>6</v>
      </c>
      <c r="EH20" s="1026">
        <v>3</v>
      </c>
      <c r="EI20" s="1026">
        <v>2</v>
      </c>
      <c r="EJ20" s="1026">
        <v>0</v>
      </c>
      <c r="EK20" s="1026">
        <v>2</v>
      </c>
      <c r="EL20" s="1026">
        <v>0</v>
      </c>
      <c r="EM20" s="1026">
        <v>5</v>
      </c>
      <c r="EN20" s="1026">
        <v>0</v>
      </c>
      <c r="EO20" s="653"/>
      <c r="EP20" s="1080"/>
      <c r="EQ20" s="1026">
        <v>13</v>
      </c>
      <c r="ER20" s="1026">
        <v>7</v>
      </c>
      <c r="ES20" s="1026">
        <v>0</v>
      </c>
      <c r="ET20" s="1080"/>
      <c r="EU20" s="1026">
        <v>5</v>
      </c>
      <c r="EV20" s="1026">
        <v>6</v>
      </c>
      <c r="EW20" s="1026">
        <v>0</v>
      </c>
      <c r="EX20" s="1026">
        <v>1</v>
      </c>
      <c r="EY20" s="1059">
        <v>1</v>
      </c>
      <c r="EZ20" s="1077">
        <v>2</v>
      </c>
      <c r="FA20" s="1077">
        <v>1</v>
      </c>
      <c r="FB20" s="1077">
        <v>2</v>
      </c>
      <c r="FC20" s="1077">
        <v>2</v>
      </c>
      <c r="FD20" s="1059">
        <v>10</v>
      </c>
      <c r="FE20" s="1062">
        <v>6</v>
      </c>
      <c r="FF20" s="1063">
        <v>2</v>
      </c>
      <c r="FG20" s="1063">
        <v>2</v>
      </c>
      <c r="FH20" s="1063">
        <v>0</v>
      </c>
      <c r="FI20" s="1063">
        <v>0</v>
      </c>
      <c r="FJ20" s="1063">
        <v>0</v>
      </c>
      <c r="FK20" s="1063">
        <v>0</v>
      </c>
      <c r="FL20" s="1051">
        <v>9</v>
      </c>
      <c r="FM20" s="1051">
        <v>1</v>
      </c>
      <c r="FN20" s="653"/>
      <c r="FO20" s="653"/>
      <c r="FP20" s="653"/>
      <c r="FQ20" s="653"/>
      <c r="FR20" s="653"/>
      <c r="FS20" s="653"/>
      <c r="FT20" s="653"/>
      <c r="FU20" s="653"/>
      <c r="FV20" s="653"/>
      <c r="FW20" s="653"/>
      <c r="FX20" s="653"/>
      <c r="FY20" s="653"/>
      <c r="FZ20" s="653"/>
      <c r="GA20" s="653"/>
      <c r="GB20" s="653"/>
      <c r="GC20" s="653"/>
      <c r="GD20" s="653"/>
      <c r="GE20" s="653"/>
      <c r="GF20" s="653"/>
      <c r="GG20" s="653"/>
      <c r="GH20" s="728"/>
      <c r="GI20" s="653"/>
      <c r="GJ20" s="653"/>
      <c r="GK20" s="653"/>
      <c r="GL20" s="653"/>
      <c r="GM20" s="653"/>
      <c r="GN20" s="653"/>
      <c r="GO20" s="653"/>
      <c r="GP20" s="653"/>
      <c r="GQ20" s="653"/>
      <c r="GR20" s="854"/>
      <c r="GS20" s="854"/>
      <c r="GT20" s="854"/>
      <c r="GU20" s="854"/>
      <c r="GV20" s="854"/>
      <c r="GW20" s="854"/>
      <c r="GX20" s="854"/>
      <c r="GY20" s="854"/>
      <c r="GZ20" s="854"/>
      <c r="HA20" s="854"/>
      <c r="HB20" s="728"/>
      <c r="HC20" s="653"/>
      <c r="HD20" s="653"/>
      <c r="HE20" s="653"/>
      <c r="HF20" s="653"/>
      <c r="HG20" s="653"/>
      <c r="HH20" s="653"/>
      <c r="HI20" s="653"/>
      <c r="HJ20" s="653"/>
      <c r="HK20" s="653"/>
      <c r="HL20" s="728"/>
      <c r="HM20" s="653"/>
      <c r="HN20" s="653"/>
      <c r="HO20" s="653"/>
      <c r="HP20" s="653"/>
      <c r="HQ20" s="653"/>
      <c r="HR20" s="653"/>
      <c r="HS20" s="653"/>
      <c r="HT20" s="653"/>
      <c r="HU20" s="653"/>
      <c r="HV20" s="1026">
        <v>6</v>
      </c>
      <c r="HW20" s="1026">
        <v>3</v>
      </c>
      <c r="HX20" s="1026">
        <v>6</v>
      </c>
      <c r="HY20" s="1026">
        <v>0</v>
      </c>
      <c r="HZ20" s="1026">
        <v>1</v>
      </c>
      <c r="IA20" s="1026">
        <v>1</v>
      </c>
      <c r="IB20" s="1026">
        <v>6</v>
      </c>
      <c r="IC20" s="1026">
        <v>9</v>
      </c>
      <c r="ID20" s="1026">
        <v>1</v>
      </c>
      <c r="IE20" s="653"/>
      <c r="IF20" s="1080"/>
      <c r="IG20" s="1026">
        <v>12</v>
      </c>
      <c r="IH20" s="1026">
        <v>8</v>
      </c>
      <c r="II20" s="1026">
        <v>0</v>
      </c>
      <c r="IJ20" s="1080"/>
      <c r="IK20" s="1026">
        <v>8</v>
      </c>
      <c r="IL20" s="1026">
        <v>0</v>
      </c>
      <c r="IM20" s="1026">
        <v>2</v>
      </c>
      <c r="IN20" s="1026">
        <v>1</v>
      </c>
      <c r="IO20" s="1059">
        <v>1</v>
      </c>
      <c r="IP20" s="1038">
        <v>0</v>
      </c>
      <c r="IQ20" s="1026">
        <v>0</v>
      </c>
      <c r="IR20" s="1077">
        <v>67</v>
      </c>
      <c r="IS20" s="1026">
        <v>16</v>
      </c>
      <c r="IT20" s="1026">
        <v>0</v>
      </c>
      <c r="IU20" s="1026">
        <v>4</v>
      </c>
      <c r="IV20" s="1077">
        <v>9</v>
      </c>
      <c r="IW20" s="1026">
        <v>8</v>
      </c>
      <c r="IX20" s="1026">
        <v>0</v>
      </c>
      <c r="IY20" s="1026">
        <v>12</v>
      </c>
      <c r="IZ20" s="649"/>
      <c r="JA20" s="1026">
        <v>9</v>
      </c>
      <c r="JB20" s="1026">
        <v>0</v>
      </c>
      <c r="JC20" s="1026">
        <v>1</v>
      </c>
      <c r="JD20" s="1026">
        <v>1</v>
      </c>
      <c r="JE20" s="1026">
        <v>0</v>
      </c>
      <c r="JF20" s="1026">
        <v>0</v>
      </c>
      <c r="JG20" s="1026">
        <v>5</v>
      </c>
      <c r="JH20" s="1026">
        <v>4</v>
      </c>
      <c r="JI20" s="653"/>
      <c r="JJ20" s="1093"/>
      <c r="JK20" s="1093"/>
      <c r="JL20" s="1093"/>
      <c r="JM20" s="1093"/>
      <c r="JN20" s="653"/>
      <c r="JO20" s="653"/>
      <c r="JP20" s="653"/>
      <c r="JQ20" s="653"/>
      <c r="JR20" s="653"/>
      <c r="JS20" s="653"/>
      <c r="JT20" s="653"/>
      <c r="JU20" s="653"/>
      <c r="JV20" s="653"/>
      <c r="JW20" s="653"/>
      <c r="JX20" s="653"/>
      <c r="JY20" s="653"/>
      <c r="JZ20" s="653"/>
      <c r="KA20" s="653"/>
      <c r="KB20" s="653"/>
      <c r="KC20" s="1048"/>
      <c r="KD20" s="653"/>
      <c r="KE20" s="653"/>
      <c r="KF20" s="653"/>
      <c r="KG20" s="653"/>
      <c r="KH20" s="653"/>
      <c r="KI20" s="653"/>
      <c r="KJ20" s="1048"/>
      <c r="KK20" s="1026">
        <v>4</v>
      </c>
      <c r="KL20" s="1026">
        <v>5</v>
      </c>
      <c r="KM20" s="1026">
        <v>4</v>
      </c>
      <c r="KN20" s="1026">
        <v>2</v>
      </c>
      <c r="KO20" s="1026">
        <v>11</v>
      </c>
      <c r="KP20" s="1026">
        <v>0</v>
      </c>
      <c r="KQ20" s="1026">
        <v>9</v>
      </c>
      <c r="KR20" s="653"/>
      <c r="KS20" s="653"/>
      <c r="KT20" s="1093"/>
      <c r="KU20" s="1093"/>
      <c r="KV20" s="1093"/>
      <c r="KW20" s="1093"/>
      <c r="KX20" s="653"/>
      <c r="KY20" s="653"/>
      <c r="KZ20" s="653"/>
      <c r="LA20" s="653"/>
      <c r="LB20" s="653"/>
      <c r="LC20" s="653"/>
      <c r="LD20" s="653"/>
      <c r="LE20" s="653"/>
      <c r="LF20" s="653"/>
      <c r="LG20" s="653"/>
      <c r="LH20" s="653"/>
      <c r="LI20" s="653"/>
      <c r="LJ20" s="653"/>
      <c r="LK20" s="653"/>
      <c r="LL20" s="653"/>
      <c r="LM20" s="1048"/>
      <c r="LN20" s="653"/>
      <c r="LO20" s="653"/>
      <c r="LP20" s="653"/>
      <c r="LQ20" s="653"/>
      <c r="LR20" s="653"/>
      <c r="LS20" s="653"/>
      <c r="LT20" s="1048"/>
      <c r="LU20" s="1026">
        <v>4</v>
      </c>
      <c r="LV20" s="1026">
        <v>5</v>
      </c>
      <c r="LW20" s="1026">
        <v>4</v>
      </c>
      <c r="LX20" s="1026">
        <v>2</v>
      </c>
      <c r="LY20" s="1026">
        <v>11</v>
      </c>
      <c r="LZ20" s="1026">
        <v>0</v>
      </c>
      <c r="MA20" s="1026">
        <v>9</v>
      </c>
      <c r="MB20" s="653"/>
    </row>
    <row r="21" spans="1:340" s="1" customFormat="1" ht="12" customHeight="1">
      <c r="A21" s="794" t="s">
        <v>207</v>
      </c>
      <c r="B21" s="794" t="s">
        <v>207</v>
      </c>
      <c r="C21" s="1095"/>
      <c r="D21" s="1100"/>
      <c r="E21" s="1092"/>
      <c r="F21" s="1058"/>
      <c r="G21" s="1058"/>
      <c r="H21" s="1091"/>
      <c r="I21" s="1026"/>
      <c r="J21" s="1026"/>
      <c r="K21" s="1026"/>
      <c r="L21" s="1026"/>
      <c r="M21" s="1026"/>
      <c r="N21" s="1091"/>
      <c r="O21" s="1026"/>
      <c r="P21" s="1026"/>
      <c r="Q21" s="1026"/>
      <c r="R21" s="1026"/>
      <c r="S21" s="1026"/>
      <c r="T21" s="1026"/>
      <c r="U21" s="1087"/>
      <c r="V21" s="1087"/>
      <c r="W21" s="1087"/>
      <c r="X21" s="1087"/>
      <c r="Y21" s="1076"/>
      <c r="Z21" s="1026"/>
      <c r="AA21" s="1026"/>
      <c r="AB21" s="1026"/>
      <c r="AC21" s="1026"/>
      <c r="AD21" s="1026"/>
      <c r="AE21" s="1026"/>
      <c r="AF21" s="1085"/>
      <c r="AG21" s="1026"/>
      <c r="AH21" s="1047"/>
      <c r="AI21" s="1037"/>
      <c r="AJ21" s="1036"/>
      <c r="AK21" s="1036"/>
      <c r="AL21" s="1036"/>
      <c r="AM21" s="1105"/>
      <c r="AN21" s="1039"/>
      <c r="AO21" s="849"/>
      <c r="AP21" s="865"/>
      <c r="AQ21" s="865"/>
      <c r="AR21" s="865"/>
      <c r="AS21" s="865"/>
      <c r="AT21" s="865"/>
      <c r="AU21" s="865"/>
      <c r="AV21" s="866"/>
      <c r="AW21" s="1041"/>
      <c r="AX21" s="1041"/>
      <c r="AY21" s="1041"/>
      <c r="AZ21" s="1041"/>
      <c r="BA21" s="1041"/>
      <c r="BB21" s="1113"/>
      <c r="BC21" s="1026"/>
      <c r="BD21" s="1026"/>
      <c r="BE21" s="1026"/>
      <c r="BF21" s="1026"/>
      <c r="BG21" s="1026"/>
      <c r="BH21" s="1026"/>
      <c r="BI21" s="1077"/>
      <c r="BJ21" s="1110"/>
      <c r="BK21" s="1110"/>
      <c r="BL21" s="1048"/>
      <c r="BM21" s="1026"/>
      <c r="BN21" s="1026"/>
      <c r="BO21" s="1026"/>
      <c r="BP21" s="1048"/>
      <c r="BQ21" s="1026"/>
      <c r="BR21" s="1026"/>
      <c r="BS21" s="1026"/>
      <c r="BT21" s="1067"/>
      <c r="BU21" s="1073"/>
      <c r="BV21" s="1048"/>
      <c r="BW21" s="1069"/>
      <c r="BX21" s="1069"/>
      <c r="BY21" s="1052"/>
      <c r="BZ21" s="1052"/>
      <c r="CA21" s="653"/>
      <c r="CB21" s="653"/>
      <c r="CC21" s="653"/>
      <c r="CD21" s="653"/>
      <c r="CE21" s="653"/>
      <c r="CF21" s="653"/>
      <c r="CG21" s="653"/>
      <c r="CH21" s="653"/>
      <c r="CI21" s="653"/>
      <c r="CJ21" s="653"/>
      <c r="CK21" s="653"/>
      <c r="CL21" s="653"/>
      <c r="CM21" s="653"/>
      <c r="CN21" s="653"/>
      <c r="CO21" s="1026"/>
      <c r="CP21" s="1026"/>
      <c r="CQ21" s="1026"/>
      <c r="CR21" s="1026"/>
      <c r="CS21" s="1026"/>
      <c r="CT21" s="1073"/>
      <c r="CU21" s="1048"/>
      <c r="CV21" s="1069"/>
      <c r="CW21" s="1069"/>
      <c r="CX21" s="1052"/>
      <c r="CY21" s="1052"/>
      <c r="CZ21" s="1052"/>
      <c r="DA21" s="653"/>
      <c r="DB21" s="653"/>
      <c r="DC21" s="653"/>
      <c r="DD21" s="653"/>
      <c r="DE21" s="653"/>
      <c r="DF21" s="653"/>
      <c r="DG21" s="653"/>
      <c r="DH21" s="653"/>
      <c r="DI21" s="653"/>
      <c r="DJ21" s="653"/>
      <c r="DK21" s="653"/>
      <c r="DL21" s="653"/>
      <c r="DM21" s="653"/>
      <c r="DN21" s="653"/>
      <c r="DO21" s="1026"/>
      <c r="DP21" s="1026"/>
      <c r="DQ21" s="1026"/>
      <c r="DR21" s="1026"/>
      <c r="DS21" s="1026"/>
      <c r="DT21" s="1026"/>
      <c r="DU21" s="1080"/>
      <c r="DV21" s="1026"/>
      <c r="DW21" s="1026"/>
      <c r="DX21" s="1026"/>
      <c r="DY21" s="1080"/>
      <c r="DZ21" s="1026"/>
      <c r="EA21" s="1026"/>
      <c r="EB21" s="1026"/>
      <c r="EC21" s="1061"/>
      <c r="ED21" s="1026"/>
      <c r="EE21" s="1026"/>
      <c r="EF21" s="1026"/>
      <c r="EG21" s="1026"/>
      <c r="EH21" s="1026"/>
      <c r="EI21" s="1026"/>
      <c r="EJ21" s="1026"/>
      <c r="EK21" s="1026"/>
      <c r="EL21" s="1026"/>
      <c r="EM21" s="1026"/>
      <c r="EN21" s="1026"/>
      <c r="EO21" s="653"/>
      <c r="EP21" s="1080"/>
      <c r="EQ21" s="1026"/>
      <c r="ER21" s="1026"/>
      <c r="ES21" s="1026"/>
      <c r="ET21" s="1080"/>
      <c r="EU21" s="1026"/>
      <c r="EV21" s="1026"/>
      <c r="EW21" s="1026"/>
      <c r="EX21" s="1026"/>
      <c r="EY21" s="1061"/>
      <c r="EZ21" s="1077"/>
      <c r="FA21" s="1077"/>
      <c r="FB21" s="1077"/>
      <c r="FC21" s="1077"/>
      <c r="FD21" s="1061"/>
      <c r="FE21" s="1062"/>
      <c r="FF21" s="1064"/>
      <c r="FG21" s="1064"/>
      <c r="FH21" s="1064"/>
      <c r="FI21" s="1064"/>
      <c r="FJ21" s="1064"/>
      <c r="FK21" s="1064"/>
      <c r="FL21" s="1052"/>
      <c r="FM21" s="1052"/>
      <c r="FN21" s="653"/>
      <c r="FO21" s="653"/>
      <c r="FP21" s="653"/>
      <c r="FQ21" s="653"/>
      <c r="FR21" s="653"/>
      <c r="FS21" s="653"/>
      <c r="FT21" s="653"/>
      <c r="FU21" s="653"/>
      <c r="FV21" s="653"/>
      <c r="FW21" s="653"/>
      <c r="FX21" s="653"/>
      <c r="FY21" s="653"/>
      <c r="FZ21" s="653"/>
      <c r="GA21" s="653"/>
      <c r="GB21" s="653"/>
      <c r="GC21" s="653"/>
      <c r="GD21" s="653"/>
      <c r="GE21" s="653"/>
      <c r="GF21" s="653"/>
      <c r="GG21" s="653"/>
      <c r="GH21" s="728"/>
      <c r="GI21" s="653"/>
      <c r="GJ21" s="653"/>
      <c r="GK21" s="653"/>
      <c r="GL21" s="653"/>
      <c r="GM21" s="653"/>
      <c r="GN21" s="653"/>
      <c r="GO21" s="653"/>
      <c r="GP21" s="653"/>
      <c r="GQ21" s="653"/>
      <c r="GR21" s="854"/>
      <c r="GS21" s="854"/>
      <c r="GT21" s="854"/>
      <c r="GU21" s="854"/>
      <c r="GV21" s="854"/>
      <c r="GW21" s="854"/>
      <c r="GX21" s="854"/>
      <c r="GY21" s="854"/>
      <c r="GZ21" s="854"/>
      <c r="HA21" s="854"/>
      <c r="HB21" s="728"/>
      <c r="HC21" s="653"/>
      <c r="HD21" s="653"/>
      <c r="HE21" s="653"/>
      <c r="HF21" s="653"/>
      <c r="HG21" s="653"/>
      <c r="HH21" s="653"/>
      <c r="HI21" s="653"/>
      <c r="HJ21" s="653"/>
      <c r="HK21" s="653"/>
      <c r="HL21" s="728"/>
      <c r="HM21" s="653"/>
      <c r="HN21" s="653"/>
      <c r="HO21" s="653"/>
      <c r="HP21" s="653"/>
      <c r="HQ21" s="653"/>
      <c r="HR21" s="653"/>
      <c r="HS21" s="653"/>
      <c r="HT21" s="653"/>
      <c r="HU21" s="653"/>
      <c r="HV21" s="1026"/>
      <c r="HW21" s="1026"/>
      <c r="HX21" s="1026"/>
      <c r="HY21" s="1026"/>
      <c r="HZ21" s="1026"/>
      <c r="IA21" s="1026"/>
      <c r="IB21" s="1026"/>
      <c r="IC21" s="1026"/>
      <c r="ID21" s="1026"/>
      <c r="IE21" s="653"/>
      <c r="IF21" s="1080"/>
      <c r="IG21" s="1026"/>
      <c r="IH21" s="1026"/>
      <c r="II21" s="1026"/>
      <c r="IJ21" s="1080"/>
      <c r="IK21" s="1026"/>
      <c r="IL21" s="1026"/>
      <c r="IM21" s="1026"/>
      <c r="IN21" s="1026"/>
      <c r="IO21" s="1061"/>
      <c r="IP21" s="1039"/>
      <c r="IQ21" s="1026"/>
      <c r="IR21" s="1077"/>
      <c r="IS21" s="1026"/>
      <c r="IT21" s="1026"/>
      <c r="IU21" s="1026"/>
      <c r="IV21" s="1077"/>
      <c r="IW21" s="1026"/>
      <c r="IX21" s="1026"/>
      <c r="IY21" s="1026"/>
      <c r="IZ21" s="649"/>
      <c r="JA21" s="1026"/>
      <c r="JB21" s="1026"/>
      <c r="JC21" s="1026"/>
      <c r="JD21" s="1026"/>
      <c r="JE21" s="1026"/>
      <c r="JF21" s="1026"/>
      <c r="JG21" s="1026"/>
      <c r="JH21" s="1026"/>
      <c r="JI21" s="653"/>
      <c r="JJ21" s="1093"/>
      <c r="JK21" s="1093"/>
      <c r="JL21" s="1093"/>
      <c r="JM21" s="1093"/>
      <c r="JN21" s="653"/>
      <c r="JO21" s="653"/>
      <c r="JP21" s="653"/>
      <c r="JQ21" s="653"/>
      <c r="JR21" s="653"/>
      <c r="JS21" s="653"/>
      <c r="JT21" s="653"/>
      <c r="JU21" s="653"/>
      <c r="JV21" s="653"/>
      <c r="JW21" s="653"/>
      <c r="JX21" s="653"/>
      <c r="JY21" s="653"/>
      <c r="JZ21" s="653"/>
      <c r="KA21" s="653"/>
      <c r="KB21" s="653"/>
      <c r="KC21" s="1049"/>
      <c r="KD21" s="653"/>
      <c r="KE21" s="653"/>
      <c r="KF21" s="653"/>
      <c r="KG21" s="653"/>
      <c r="KH21" s="653"/>
      <c r="KI21" s="653"/>
      <c r="KJ21" s="1049"/>
      <c r="KK21" s="1026"/>
      <c r="KL21" s="1026"/>
      <c r="KM21" s="1026"/>
      <c r="KN21" s="1026"/>
      <c r="KO21" s="1026"/>
      <c r="KP21" s="1026"/>
      <c r="KQ21" s="1026"/>
      <c r="KR21" s="653"/>
      <c r="KS21" s="653"/>
      <c r="KT21" s="1093"/>
      <c r="KU21" s="1093"/>
      <c r="KV21" s="1093"/>
      <c r="KW21" s="1093"/>
      <c r="KX21" s="653"/>
      <c r="KY21" s="653"/>
      <c r="KZ21" s="653"/>
      <c r="LA21" s="653"/>
      <c r="LB21" s="653"/>
      <c r="LC21" s="653"/>
      <c r="LD21" s="653"/>
      <c r="LE21" s="653"/>
      <c r="LF21" s="653"/>
      <c r="LG21" s="653"/>
      <c r="LH21" s="653"/>
      <c r="LI21" s="653"/>
      <c r="LJ21" s="653"/>
      <c r="LK21" s="653"/>
      <c r="LL21" s="653"/>
      <c r="LM21" s="1049"/>
      <c r="LN21" s="653"/>
      <c r="LO21" s="653"/>
      <c r="LP21" s="653"/>
      <c r="LQ21" s="653"/>
      <c r="LR21" s="653"/>
      <c r="LS21" s="653"/>
      <c r="LT21" s="1049"/>
      <c r="LU21" s="1026"/>
      <c r="LV21" s="1026"/>
      <c r="LW21" s="1026"/>
      <c r="LX21" s="1026"/>
      <c r="LY21" s="1026"/>
      <c r="LZ21" s="1026"/>
      <c r="MA21" s="1026"/>
      <c r="MB21" s="653"/>
    </row>
    <row r="22" spans="1:340" s="1" customFormat="1" ht="12" customHeight="1">
      <c r="A22" s="794" t="s">
        <v>514</v>
      </c>
      <c r="B22" s="636" t="s">
        <v>460</v>
      </c>
      <c r="C22" s="1094" t="s">
        <v>201</v>
      </c>
      <c r="D22" s="1100">
        <v>179</v>
      </c>
      <c r="E22" s="1092">
        <v>2087</v>
      </c>
      <c r="F22" s="1058">
        <v>1133.5319148936171</v>
      </c>
      <c r="G22" s="1058">
        <v>1118.3684210526317</v>
      </c>
      <c r="H22" s="1091"/>
      <c r="I22" s="1026">
        <v>20</v>
      </c>
      <c r="J22" s="1026">
        <v>26</v>
      </c>
      <c r="K22" s="1026">
        <v>110</v>
      </c>
      <c r="L22" s="1026">
        <v>10</v>
      </c>
      <c r="M22" s="1026">
        <v>13</v>
      </c>
      <c r="N22" s="1091"/>
      <c r="O22" s="1026">
        <v>17</v>
      </c>
      <c r="P22" s="1026">
        <v>18</v>
      </c>
      <c r="Q22" s="1026">
        <v>34</v>
      </c>
      <c r="R22" s="1026">
        <v>20</v>
      </c>
      <c r="S22" s="1026">
        <v>19</v>
      </c>
      <c r="T22" s="1026">
        <v>71</v>
      </c>
      <c r="U22" s="1087">
        <v>41.367283950617278</v>
      </c>
      <c r="V22" s="1087">
        <v>22.714563106796117</v>
      </c>
      <c r="W22" s="1087">
        <v>32.739756097560978</v>
      </c>
      <c r="X22" s="1087">
        <v>20.593600000000002</v>
      </c>
      <c r="Y22" s="1076">
        <v>153</v>
      </c>
      <c r="Z22" s="1026">
        <v>85</v>
      </c>
      <c r="AA22" s="1026">
        <v>18</v>
      </c>
      <c r="AB22" s="1026">
        <v>9</v>
      </c>
      <c r="AC22" s="1026">
        <v>9</v>
      </c>
      <c r="AD22" s="1026">
        <v>2</v>
      </c>
      <c r="AE22" s="1026">
        <v>30</v>
      </c>
      <c r="AF22" s="1085">
        <v>24</v>
      </c>
      <c r="AG22" s="1026">
        <v>2</v>
      </c>
      <c r="AH22" s="1046">
        <v>56</v>
      </c>
      <c r="AI22" s="1037">
        <v>3</v>
      </c>
      <c r="AJ22" s="1035">
        <v>15</v>
      </c>
      <c r="AK22" s="1035">
        <v>29</v>
      </c>
      <c r="AL22" s="1035">
        <v>9</v>
      </c>
      <c r="AM22" s="1104">
        <v>103</v>
      </c>
      <c r="AN22" s="1038">
        <v>20</v>
      </c>
      <c r="AO22" s="849"/>
      <c r="AP22" s="865"/>
      <c r="AQ22" s="865"/>
      <c r="AR22" s="865"/>
      <c r="AS22" s="865"/>
      <c r="AT22" s="865"/>
      <c r="AU22" s="865"/>
      <c r="AV22" s="866"/>
      <c r="AW22" s="1041"/>
      <c r="AX22" s="1041"/>
      <c r="AY22" s="1041"/>
      <c r="AZ22" s="1041"/>
      <c r="BA22" s="1041"/>
      <c r="BB22" s="1112"/>
      <c r="BC22" s="1026">
        <v>3</v>
      </c>
      <c r="BD22" s="1026">
        <v>15</v>
      </c>
      <c r="BE22" s="1026">
        <v>31</v>
      </c>
      <c r="BF22" s="1026">
        <v>10</v>
      </c>
      <c r="BG22" s="1026">
        <v>105</v>
      </c>
      <c r="BH22" s="1026">
        <v>20</v>
      </c>
      <c r="BI22" s="1108">
        <v>8.279220779220779</v>
      </c>
      <c r="BJ22" s="1109">
        <v>159.9485294117647</v>
      </c>
      <c r="BK22" s="1109">
        <v>76.80147058823529</v>
      </c>
      <c r="BL22" s="1048"/>
      <c r="BM22" s="1026">
        <v>96</v>
      </c>
      <c r="BN22" s="1026">
        <v>63</v>
      </c>
      <c r="BO22" s="1026">
        <v>20</v>
      </c>
      <c r="BP22" s="1048"/>
      <c r="BQ22" s="1026">
        <v>105</v>
      </c>
      <c r="BR22" s="1026">
        <v>65</v>
      </c>
      <c r="BS22" s="1026">
        <v>9</v>
      </c>
      <c r="BT22" s="1067">
        <v>62.535211267605632</v>
      </c>
      <c r="BU22" s="1072">
        <v>115</v>
      </c>
      <c r="BV22" s="1048">
        <v>24</v>
      </c>
      <c r="BW22" s="1068">
        <v>71</v>
      </c>
      <c r="BX22" s="1068">
        <v>20</v>
      </c>
      <c r="BY22" s="1051">
        <v>43</v>
      </c>
      <c r="BZ22" s="1051">
        <v>21</v>
      </c>
      <c r="CA22" s="653"/>
      <c r="CB22" s="653"/>
      <c r="CC22" s="653"/>
      <c r="CD22" s="653"/>
      <c r="CE22" s="653"/>
      <c r="CF22" s="653"/>
      <c r="CG22" s="653"/>
      <c r="CH22" s="653"/>
      <c r="CI22" s="653"/>
      <c r="CJ22" s="653"/>
      <c r="CK22" s="653"/>
      <c r="CL22" s="653"/>
      <c r="CM22" s="653"/>
      <c r="CN22" s="653"/>
      <c r="CO22" s="1026">
        <v>24</v>
      </c>
      <c r="CP22" s="1026">
        <v>75</v>
      </c>
      <c r="CQ22" s="1026">
        <v>20</v>
      </c>
      <c r="CR22" s="1026">
        <v>43</v>
      </c>
      <c r="CS22" s="1026">
        <v>21</v>
      </c>
      <c r="CT22" s="1072">
        <v>82</v>
      </c>
      <c r="CU22" s="1048">
        <v>4</v>
      </c>
      <c r="CV22" s="1068">
        <v>48</v>
      </c>
      <c r="CW22" s="1068">
        <v>25</v>
      </c>
      <c r="CX22" s="1051">
        <v>5</v>
      </c>
      <c r="CY22" s="1051">
        <v>74</v>
      </c>
      <c r="CZ22" s="1051">
        <v>23</v>
      </c>
      <c r="DA22" s="653"/>
      <c r="DB22" s="653"/>
      <c r="DC22" s="653"/>
      <c r="DD22" s="653"/>
      <c r="DE22" s="653"/>
      <c r="DF22" s="653"/>
      <c r="DG22" s="653"/>
      <c r="DH22" s="653"/>
      <c r="DI22" s="653"/>
      <c r="DJ22" s="653"/>
      <c r="DK22" s="653"/>
      <c r="DL22" s="653"/>
      <c r="DM22" s="653"/>
      <c r="DN22" s="653"/>
      <c r="DO22" s="1026">
        <v>4</v>
      </c>
      <c r="DP22" s="1026">
        <v>51</v>
      </c>
      <c r="DQ22" s="1026">
        <v>26</v>
      </c>
      <c r="DR22" s="1026">
        <v>6</v>
      </c>
      <c r="DS22" s="1026">
        <v>74</v>
      </c>
      <c r="DT22" s="1026">
        <v>23</v>
      </c>
      <c r="DU22" s="1080"/>
      <c r="DV22" s="1026">
        <v>129</v>
      </c>
      <c r="DW22" s="1026">
        <v>43</v>
      </c>
      <c r="DX22" s="1026">
        <v>7</v>
      </c>
      <c r="DY22" s="1080"/>
      <c r="DZ22" s="1026">
        <v>12</v>
      </c>
      <c r="EA22" s="1026">
        <v>139</v>
      </c>
      <c r="EB22" s="1026">
        <v>28</v>
      </c>
      <c r="EC22" s="1059">
        <v>149</v>
      </c>
      <c r="ED22" s="1026">
        <v>2</v>
      </c>
      <c r="EE22" s="1026">
        <v>12</v>
      </c>
      <c r="EF22" s="1026">
        <v>2</v>
      </c>
      <c r="EG22" s="1026">
        <v>54</v>
      </c>
      <c r="EH22" s="1026">
        <v>57</v>
      </c>
      <c r="EI22" s="1026">
        <v>2</v>
      </c>
      <c r="EJ22" s="1026">
        <v>2</v>
      </c>
      <c r="EK22" s="1026">
        <v>17</v>
      </c>
      <c r="EL22" s="1026">
        <v>1</v>
      </c>
      <c r="EM22" s="1026">
        <v>27</v>
      </c>
      <c r="EN22" s="1026">
        <v>3</v>
      </c>
      <c r="EO22" s="653"/>
      <c r="EP22" s="1080"/>
      <c r="EQ22" s="1026">
        <v>98</v>
      </c>
      <c r="ER22" s="1026">
        <v>77</v>
      </c>
      <c r="ES22" s="1026">
        <v>4</v>
      </c>
      <c r="ET22" s="1080"/>
      <c r="EU22" s="1026">
        <v>41</v>
      </c>
      <c r="EV22" s="1026">
        <v>39</v>
      </c>
      <c r="EW22" s="1026">
        <v>7</v>
      </c>
      <c r="EX22" s="1026">
        <v>4</v>
      </c>
      <c r="EY22" s="1059">
        <v>7</v>
      </c>
      <c r="EZ22" s="1077">
        <v>5</v>
      </c>
      <c r="FA22" s="1077">
        <v>2</v>
      </c>
      <c r="FB22" s="1077">
        <v>16</v>
      </c>
      <c r="FC22" s="1077">
        <v>15</v>
      </c>
      <c r="FD22" s="1059">
        <v>73</v>
      </c>
      <c r="FE22" s="1062">
        <v>56</v>
      </c>
      <c r="FF22" s="1063">
        <v>7</v>
      </c>
      <c r="FG22" s="1063">
        <v>4</v>
      </c>
      <c r="FH22" s="1063">
        <v>0</v>
      </c>
      <c r="FI22" s="1063">
        <v>3</v>
      </c>
      <c r="FJ22" s="1063">
        <v>1</v>
      </c>
      <c r="FK22" s="1063">
        <v>2</v>
      </c>
      <c r="FL22" s="1051">
        <v>89</v>
      </c>
      <c r="FM22" s="1051">
        <v>17</v>
      </c>
      <c r="FN22" s="653"/>
      <c r="FO22" s="653"/>
      <c r="FP22" s="653"/>
      <c r="FQ22" s="653"/>
      <c r="FR22" s="653"/>
      <c r="FS22" s="653"/>
      <c r="FT22" s="653"/>
      <c r="FU22" s="653"/>
      <c r="FV22" s="653"/>
      <c r="FW22" s="653"/>
      <c r="FX22" s="653"/>
      <c r="FY22" s="653"/>
      <c r="FZ22" s="653"/>
      <c r="GA22" s="653"/>
      <c r="GB22" s="653"/>
      <c r="GC22" s="653"/>
      <c r="GD22" s="653"/>
      <c r="GE22" s="653"/>
      <c r="GF22" s="653"/>
      <c r="GG22" s="653"/>
      <c r="GH22" s="728"/>
      <c r="GI22" s="653"/>
      <c r="GJ22" s="653"/>
      <c r="GK22" s="653"/>
      <c r="GL22" s="653"/>
      <c r="GM22" s="653"/>
      <c r="GN22" s="653"/>
      <c r="GO22" s="653"/>
      <c r="GP22" s="653"/>
      <c r="GQ22" s="653"/>
      <c r="GR22" s="854"/>
      <c r="GS22" s="854"/>
      <c r="GT22" s="854"/>
      <c r="GU22" s="854"/>
      <c r="GV22" s="854"/>
      <c r="GW22" s="854"/>
      <c r="GX22" s="854"/>
      <c r="GY22" s="854"/>
      <c r="GZ22" s="854"/>
      <c r="HA22" s="854"/>
      <c r="HB22" s="728"/>
      <c r="HC22" s="653"/>
      <c r="HD22" s="653"/>
      <c r="HE22" s="653"/>
      <c r="HF22" s="653"/>
      <c r="HG22" s="653"/>
      <c r="HH22" s="653"/>
      <c r="HI22" s="653"/>
      <c r="HJ22" s="653"/>
      <c r="HK22" s="653"/>
      <c r="HL22" s="728"/>
      <c r="HM22" s="653"/>
      <c r="HN22" s="653"/>
      <c r="HO22" s="653"/>
      <c r="HP22" s="653"/>
      <c r="HQ22" s="653"/>
      <c r="HR22" s="653"/>
      <c r="HS22" s="653"/>
      <c r="HT22" s="653"/>
      <c r="HU22" s="653"/>
      <c r="HV22" s="1026">
        <v>56</v>
      </c>
      <c r="HW22" s="1026">
        <v>13</v>
      </c>
      <c r="HX22" s="1026">
        <v>25</v>
      </c>
      <c r="HY22" s="1026">
        <v>2</v>
      </c>
      <c r="HZ22" s="1026">
        <v>18</v>
      </c>
      <c r="IA22" s="1026">
        <v>10</v>
      </c>
      <c r="IB22" s="1026">
        <v>20</v>
      </c>
      <c r="IC22" s="1026">
        <v>89</v>
      </c>
      <c r="ID22" s="1026">
        <v>17</v>
      </c>
      <c r="IE22" s="653"/>
      <c r="IF22" s="1080"/>
      <c r="IG22" s="1026">
        <v>76</v>
      </c>
      <c r="IH22" s="1026">
        <v>95</v>
      </c>
      <c r="II22" s="1026">
        <v>8</v>
      </c>
      <c r="IJ22" s="1080"/>
      <c r="IK22" s="1026">
        <v>53</v>
      </c>
      <c r="IL22" s="1026">
        <v>10</v>
      </c>
      <c r="IM22" s="1026">
        <v>5</v>
      </c>
      <c r="IN22" s="1026">
        <v>4</v>
      </c>
      <c r="IO22" s="1059">
        <v>4</v>
      </c>
      <c r="IP22" s="1038">
        <v>0</v>
      </c>
      <c r="IQ22" s="1026">
        <v>0</v>
      </c>
      <c r="IR22" s="1077">
        <v>282</v>
      </c>
      <c r="IS22" s="1026">
        <v>115</v>
      </c>
      <c r="IT22" s="1026">
        <v>0</v>
      </c>
      <c r="IU22" s="1026">
        <v>64</v>
      </c>
      <c r="IV22" s="1077">
        <v>85</v>
      </c>
      <c r="IW22" s="1026">
        <v>60</v>
      </c>
      <c r="IX22" s="1026">
        <v>0</v>
      </c>
      <c r="IY22" s="1026">
        <v>119</v>
      </c>
      <c r="IZ22" s="649"/>
      <c r="JA22" s="1026">
        <v>60</v>
      </c>
      <c r="JB22" s="1026">
        <v>1</v>
      </c>
      <c r="JC22" s="1026">
        <v>3</v>
      </c>
      <c r="JD22" s="1026">
        <v>8</v>
      </c>
      <c r="JE22" s="1026">
        <v>12</v>
      </c>
      <c r="JF22" s="1026">
        <v>0</v>
      </c>
      <c r="JG22" s="1026">
        <v>35</v>
      </c>
      <c r="JH22" s="1026">
        <v>60</v>
      </c>
      <c r="JI22" s="653"/>
      <c r="JJ22" s="1093"/>
      <c r="JK22" s="1093"/>
      <c r="JL22" s="1093"/>
      <c r="JM22" s="1093"/>
      <c r="JN22" s="653"/>
      <c r="JO22" s="653"/>
      <c r="JP22" s="653"/>
      <c r="JQ22" s="653"/>
      <c r="JR22" s="653"/>
      <c r="JS22" s="653"/>
      <c r="JT22" s="653"/>
      <c r="JU22" s="653"/>
      <c r="JV22" s="653"/>
      <c r="JW22" s="653"/>
      <c r="JX22" s="653"/>
      <c r="JY22" s="653"/>
      <c r="JZ22" s="653"/>
      <c r="KA22" s="653"/>
      <c r="KB22" s="653"/>
      <c r="KC22" s="1048"/>
      <c r="KD22" s="653"/>
      <c r="KE22" s="653"/>
      <c r="KF22" s="653"/>
      <c r="KG22" s="653"/>
      <c r="KH22" s="653"/>
      <c r="KI22" s="653"/>
      <c r="KJ22" s="1048"/>
      <c r="KK22" s="1026">
        <v>26</v>
      </c>
      <c r="KL22" s="1026">
        <v>5</v>
      </c>
      <c r="KM22" s="1026">
        <v>29</v>
      </c>
      <c r="KN22" s="1026">
        <v>15</v>
      </c>
      <c r="KO22" s="1026">
        <v>115</v>
      </c>
      <c r="KP22" s="1026">
        <v>6</v>
      </c>
      <c r="KQ22" s="1026">
        <v>58</v>
      </c>
      <c r="KR22" s="653"/>
      <c r="KS22" s="653"/>
      <c r="KT22" s="1093"/>
      <c r="KU22" s="1093"/>
      <c r="KV22" s="1093"/>
      <c r="KW22" s="1093"/>
      <c r="KX22" s="653"/>
      <c r="KY22" s="653"/>
      <c r="KZ22" s="653"/>
      <c r="LA22" s="653"/>
      <c r="LB22" s="653"/>
      <c r="LC22" s="653"/>
      <c r="LD22" s="653"/>
      <c r="LE22" s="653"/>
      <c r="LF22" s="653"/>
      <c r="LG22" s="653"/>
      <c r="LH22" s="653"/>
      <c r="LI22" s="653"/>
      <c r="LJ22" s="653"/>
      <c r="LK22" s="653"/>
      <c r="LL22" s="653"/>
      <c r="LM22" s="1048"/>
      <c r="LN22" s="653"/>
      <c r="LO22" s="653"/>
      <c r="LP22" s="653"/>
      <c r="LQ22" s="653"/>
      <c r="LR22" s="653"/>
      <c r="LS22" s="653"/>
      <c r="LT22" s="1048"/>
      <c r="LU22" s="1026">
        <v>24</v>
      </c>
      <c r="LV22" s="1026">
        <v>4</v>
      </c>
      <c r="LW22" s="1026">
        <v>28</v>
      </c>
      <c r="LX22" s="1026">
        <v>15</v>
      </c>
      <c r="LY22" s="1026">
        <v>120</v>
      </c>
      <c r="LZ22" s="1026">
        <v>5</v>
      </c>
      <c r="MA22" s="1026">
        <v>54</v>
      </c>
      <c r="MB22" s="653"/>
    </row>
    <row r="23" spans="1:340" s="1" customFormat="1" ht="12" customHeight="1">
      <c r="A23" s="794" t="s">
        <v>207</v>
      </c>
      <c r="B23" s="794" t="s">
        <v>207</v>
      </c>
      <c r="C23" s="1095"/>
      <c r="D23" s="1100"/>
      <c r="E23" s="1092"/>
      <c r="F23" s="1058"/>
      <c r="G23" s="1058"/>
      <c r="H23" s="1091"/>
      <c r="I23" s="1026"/>
      <c r="J23" s="1026"/>
      <c r="K23" s="1026"/>
      <c r="L23" s="1026"/>
      <c r="M23" s="1026"/>
      <c r="N23" s="1091"/>
      <c r="O23" s="1026"/>
      <c r="P23" s="1026"/>
      <c r="Q23" s="1026"/>
      <c r="R23" s="1026"/>
      <c r="S23" s="1026"/>
      <c r="T23" s="1026"/>
      <c r="U23" s="1087"/>
      <c r="V23" s="1087"/>
      <c r="W23" s="1087"/>
      <c r="X23" s="1087"/>
      <c r="Y23" s="1076"/>
      <c r="Z23" s="1026"/>
      <c r="AA23" s="1026"/>
      <c r="AB23" s="1026"/>
      <c r="AC23" s="1026"/>
      <c r="AD23" s="1026"/>
      <c r="AE23" s="1026"/>
      <c r="AF23" s="1085"/>
      <c r="AG23" s="1026"/>
      <c r="AH23" s="1047"/>
      <c r="AI23" s="1037"/>
      <c r="AJ23" s="1036"/>
      <c r="AK23" s="1036"/>
      <c r="AL23" s="1036"/>
      <c r="AM23" s="1105"/>
      <c r="AN23" s="1039"/>
      <c r="AO23" s="849"/>
      <c r="AP23" s="865"/>
      <c r="AQ23" s="865"/>
      <c r="AR23" s="865"/>
      <c r="AS23" s="865"/>
      <c r="AT23" s="865"/>
      <c r="AU23" s="865"/>
      <c r="AV23" s="866"/>
      <c r="AW23" s="1041"/>
      <c r="AX23" s="1041"/>
      <c r="AY23" s="1041"/>
      <c r="AZ23" s="1041"/>
      <c r="BA23" s="1041"/>
      <c r="BB23" s="1113"/>
      <c r="BC23" s="1026"/>
      <c r="BD23" s="1026"/>
      <c r="BE23" s="1026"/>
      <c r="BF23" s="1026"/>
      <c r="BG23" s="1026"/>
      <c r="BH23" s="1026"/>
      <c r="BI23" s="1077"/>
      <c r="BJ23" s="1110"/>
      <c r="BK23" s="1110"/>
      <c r="BL23" s="1048"/>
      <c r="BM23" s="1026"/>
      <c r="BN23" s="1026"/>
      <c r="BO23" s="1026"/>
      <c r="BP23" s="1048"/>
      <c r="BQ23" s="1026"/>
      <c r="BR23" s="1026"/>
      <c r="BS23" s="1026"/>
      <c r="BT23" s="1067"/>
      <c r="BU23" s="1073"/>
      <c r="BV23" s="1048"/>
      <c r="BW23" s="1069"/>
      <c r="BX23" s="1069"/>
      <c r="BY23" s="1052"/>
      <c r="BZ23" s="1052"/>
      <c r="CA23" s="653"/>
      <c r="CB23" s="653"/>
      <c r="CC23" s="653"/>
      <c r="CD23" s="653"/>
      <c r="CE23" s="653"/>
      <c r="CF23" s="653"/>
      <c r="CG23" s="653"/>
      <c r="CH23" s="653"/>
      <c r="CI23" s="653"/>
      <c r="CJ23" s="653"/>
      <c r="CK23" s="653"/>
      <c r="CL23" s="653"/>
      <c r="CM23" s="653"/>
      <c r="CN23" s="653"/>
      <c r="CO23" s="1026"/>
      <c r="CP23" s="1026"/>
      <c r="CQ23" s="1026"/>
      <c r="CR23" s="1026"/>
      <c r="CS23" s="1026"/>
      <c r="CT23" s="1073"/>
      <c r="CU23" s="1048"/>
      <c r="CV23" s="1069"/>
      <c r="CW23" s="1069"/>
      <c r="CX23" s="1052"/>
      <c r="CY23" s="1052"/>
      <c r="CZ23" s="1052"/>
      <c r="DA23" s="653"/>
      <c r="DB23" s="653"/>
      <c r="DC23" s="653"/>
      <c r="DD23" s="653"/>
      <c r="DE23" s="653"/>
      <c r="DF23" s="653"/>
      <c r="DG23" s="653"/>
      <c r="DH23" s="653"/>
      <c r="DI23" s="653"/>
      <c r="DJ23" s="653"/>
      <c r="DK23" s="653"/>
      <c r="DL23" s="653"/>
      <c r="DM23" s="653"/>
      <c r="DN23" s="653"/>
      <c r="DO23" s="1026"/>
      <c r="DP23" s="1026"/>
      <c r="DQ23" s="1026"/>
      <c r="DR23" s="1026"/>
      <c r="DS23" s="1026"/>
      <c r="DT23" s="1026"/>
      <c r="DU23" s="1080"/>
      <c r="DV23" s="1026"/>
      <c r="DW23" s="1026"/>
      <c r="DX23" s="1026"/>
      <c r="DY23" s="1080"/>
      <c r="DZ23" s="1026"/>
      <c r="EA23" s="1026"/>
      <c r="EB23" s="1026"/>
      <c r="EC23" s="1061"/>
      <c r="ED23" s="1026"/>
      <c r="EE23" s="1026"/>
      <c r="EF23" s="1026"/>
      <c r="EG23" s="1026"/>
      <c r="EH23" s="1026"/>
      <c r="EI23" s="1026"/>
      <c r="EJ23" s="1026"/>
      <c r="EK23" s="1026"/>
      <c r="EL23" s="1026"/>
      <c r="EM23" s="1026"/>
      <c r="EN23" s="1026"/>
      <c r="EO23" s="653"/>
      <c r="EP23" s="1080"/>
      <c r="EQ23" s="1026"/>
      <c r="ER23" s="1026"/>
      <c r="ES23" s="1026"/>
      <c r="ET23" s="1080"/>
      <c r="EU23" s="1026"/>
      <c r="EV23" s="1026"/>
      <c r="EW23" s="1026"/>
      <c r="EX23" s="1026"/>
      <c r="EY23" s="1061"/>
      <c r="EZ23" s="1077"/>
      <c r="FA23" s="1077"/>
      <c r="FB23" s="1077"/>
      <c r="FC23" s="1077"/>
      <c r="FD23" s="1061"/>
      <c r="FE23" s="1062"/>
      <c r="FF23" s="1064"/>
      <c r="FG23" s="1064"/>
      <c r="FH23" s="1064"/>
      <c r="FI23" s="1064"/>
      <c r="FJ23" s="1064"/>
      <c r="FK23" s="1064"/>
      <c r="FL23" s="1052"/>
      <c r="FM23" s="1052"/>
      <c r="FN23" s="653"/>
      <c r="FO23" s="653"/>
      <c r="FP23" s="653"/>
      <c r="FQ23" s="653"/>
      <c r="FR23" s="653"/>
      <c r="FS23" s="653"/>
      <c r="FT23" s="653"/>
      <c r="FU23" s="653"/>
      <c r="FV23" s="653"/>
      <c r="FW23" s="653"/>
      <c r="FX23" s="653"/>
      <c r="FY23" s="653"/>
      <c r="FZ23" s="653"/>
      <c r="GA23" s="653"/>
      <c r="GB23" s="653"/>
      <c r="GC23" s="653"/>
      <c r="GD23" s="653"/>
      <c r="GE23" s="653"/>
      <c r="GF23" s="653"/>
      <c r="GG23" s="653"/>
      <c r="GH23" s="728"/>
      <c r="GI23" s="653"/>
      <c r="GJ23" s="653"/>
      <c r="GK23" s="653"/>
      <c r="GL23" s="653"/>
      <c r="GM23" s="653"/>
      <c r="GN23" s="653"/>
      <c r="GO23" s="653"/>
      <c r="GP23" s="653"/>
      <c r="GQ23" s="653"/>
      <c r="GR23" s="854"/>
      <c r="GS23" s="854"/>
      <c r="GT23" s="854"/>
      <c r="GU23" s="854"/>
      <c r="GV23" s="854"/>
      <c r="GW23" s="854"/>
      <c r="GX23" s="854"/>
      <c r="GY23" s="854"/>
      <c r="GZ23" s="854"/>
      <c r="HA23" s="854"/>
      <c r="HB23" s="728"/>
      <c r="HC23" s="653"/>
      <c r="HD23" s="653"/>
      <c r="HE23" s="653"/>
      <c r="HF23" s="653"/>
      <c r="HG23" s="653"/>
      <c r="HH23" s="653"/>
      <c r="HI23" s="653"/>
      <c r="HJ23" s="653"/>
      <c r="HK23" s="653"/>
      <c r="HL23" s="728"/>
      <c r="HM23" s="653"/>
      <c r="HN23" s="653"/>
      <c r="HO23" s="653"/>
      <c r="HP23" s="653"/>
      <c r="HQ23" s="653"/>
      <c r="HR23" s="653"/>
      <c r="HS23" s="653"/>
      <c r="HT23" s="653"/>
      <c r="HU23" s="653"/>
      <c r="HV23" s="1026"/>
      <c r="HW23" s="1026"/>
      <c r="HX23" s="1026"/>
      <c r="HY23" s="1026"/>
      <c r="HZ23" s="1026"/>
      <c r="IA23" s="1026"/>
      <c r="IB23" s="1026"/>
      <c r="IC23" s="1026"/>
      <c r="ID23" s="1026"/>
      <c r="IE23" s="653"/>
      <c r="IF23" s="1080"/>
      <c r="IG23" s="1026"/>
      <c r="IH23" s="1026"/>
      <c r="II23" s="1026"/>
      <c r="IJ23" s="1080"/>
      <c r="IK23" s="1026"/>
      <c r="IL23" s="1026"/>
      <c r="IM23" s="1026"/>
      <c r="IN23" s="1026"/>
      <c r="IO23" s="1061"/>
      <c r="IP23" s="1039"/>
      <c r="IQ23" s="1026"/>
      <c r="IR23" s="1077"/>
      <c r="IS23" s="1026"/>
      <c r="IT23" s="1026"/>
      <c r="IU23" s="1026"/>
      <c r="IV23" s="1077"/>
      <c r="IW23" s="1026"/>
      <c r="IX23" s="1026"/>
      <c r="IY23" s="1026"/>
      <c r="IZ23" s="649"/>
      <c r="JA23" s="1026"/>
      <c r="JB23" s="1026"/>
      <c r="JC23" s="1026"/>
      <c r="JD23" s="1026"/>
      <c r="JE23" s="1026"/>
      <c r="JF23" s="1026"/>
      <c r="JG23" s="1026"/>
      <c r="JH23" s="1026"/>
      <c r="JI23" s="653"/>
      <c r="JJ23" s="1093"/>
      <c r="JK23" s="1093"/>
      <c r="JL23" s="1093"/>
      <c r="JM23" s="1093"/>
      <c r="JN23" s="653"/>
      <c r="JO23" s="653"/>
      <c r="JP23" s="653"/>
      <c r="JQ23" s="653"/>
      <c r="JR23" s="653"/>
      <c r="JS23" s="653"/>
      <c r="JT23" s="653"/>
      <c r="JU23" s="653"/>
      <c r="JV23" s="653"/>
      <c r="JW23" s="653"/>
      <c r="JX23" s="653"/>
      <c r="JY23" s="653"/>
      <c r="JZ23" s="653"/>
      <c r="KA23" s="653"/>
      <c r="KB23" s="653"/>
      <c r="KC23" s="1049"/>
      <c r="KD23" s="653"/>
      <c r="KE23" s="653"/>
      <c r="KF23" s="653"/>
      <c r="KG23" s="653"/>
      <c r="KH23" s="653"/>
      <c r="KI23" s="653"/>
      <c r="KJ23" s="1049"/>
      <c r="KK23" s="1026"/>
      <c r="KL23" s="1026"/>
      <c r="KM23" s="1026"/>
      <c r="KN23" s="1026"/>
      <c r="KO23" s="1026"/>
      <c r="KP23" s="1026"/>
      <c r="KQ23" s="1026"/>
      <c r="KR23" s="653"/>
      <c r="KS23" s="653"/>
      <c r="KT23" s="1093"/>
      <c r="KU23" s="1093"/>
      <c r="KV23" s="1093"/>
      <c r="KW23" s="1093"/>
      <c r="KX23" s="653"/>
      <c r="KY23" s="653"/>
      <c r="KZ23" s="653"/>
      <c r="LA23" s="653"/>
      <c r="LB23" s="653"/>
      <c r="LC23" s="653"/>
      <c r="LD23" s="653"/>
      <c r="LE23" s="653"/>
      <c r="LF23" s="653"/>
      <c r="LG23" s="653"/>
      <c r="LH23" s="653"/>
      <c r="LI23" s="653"/>
      <c r="LJ23" s="653"/>
      <c r="LK23" s="653"/>
      <c r="LL23" s="653"/>
      <c r="LM23" s="1049"/>
      <c r="LN23" s="653"/>
      <c r="LO23" s="653"/>
      <c r="LP23" s="653"/>
      <c r="LQ23" s="653"/>
      <c r="LR23" s="653"/>
      <c r="LS23" s="653"/>
      <c r="LT23" s="1049"/>
      <c r="LU23" s="1026"/>
      <c r="LV23" s="1026"/>
      <c r="LW23" s="1026"/>
      <c r="LX23" s="1026"/>
      <c r="LY23" s="1026"/>
      <c r="LZ23" s="1026"/>
      <c r="MA23" s="1026"/>
      <c r="MB23" s="653"/>
    </row>
    <row r="24" spans="1:340" s="1" customFormat="1" ht="12" customHeight="1">
      <c r="A24" s="794" t="s">
        <v>516</v>
      </c>
      <c r="B24" s="636" t="s">
        <v>517</v>
      </c>
      <c r="C24" s="1095" t="s">
        <v>536</v>
      </c>
      <c r="D24" s="1100">
        <v>23</v>
      </c>
      <c r="E24" s="1092">
        <v>549</v>
      </c>
      <c r="F24" s="1058">
        <v>1351.4545454545455</v>
      </c>
      <c r="G24" s="1058">
        <v>1152.8333333333333</v>
      </c>
      <c r="H24" s="1091"/>
      <c r="I24" s="1026">
        <v>1</v>
      </c>
      <c r="J24" s="1026">
        <v>2</v>
      </c>
      <c r="K24" s="1026">
        <v>17</v>
      </c>
      <c r="L24" s="1026">
        <v>0</v>
      </c>
      <c r="M24" s="1026">
        <v>3</v>
      </c>
      <c r="N24" s="1091"/>
      <c r="O24" s="1026">
        <v>1</v>
      </c>
      <c r="P24" s="1026">
        <v>1</v>
      </c>
      <c r="Q24" s="1026">
        <v>5</v>
      </c>
      <c r="R24" s="1026">
        <v>4</v>
      </c>
      <c r="S24" s="1026">
        <v>4</v>
      </c>
      <c r="T24" s="1026">
        <v>8</v>
      </c>
      <c r="U24" s="1087">
        <v>40.587499999999999</v>
      </c>
      <c r="V24" s="1087">
        <v>27.214285714285715</v>
      </c>
      <c r="W24" s="1087">
        <v>29.511764705882353</v>
      </c>
      <c r="X24" s="1087">
        <v>46.875</v>
      </c>
      <c r="Y24" s="1076">
        <v>20</v>
      </c>
      <c r="Z24" s="1026">
        <v>9</v>
      </c>
      <c r="AA24" s="1026">
        <v>4</v>
      </c>
      <c r="AB24" s="1026">
        <v>2</v>
      </c>
      <c r="AC24" s="1026">
        <v>0</v>
      </c>
      <c r="AD24" s="1026">
        <v>1</v>
      </c>
      <c r="AE24" s="1026">
        <v>4</v>
      </c>
      <c r="AF24" s="1085">
        <v>1</v>
      </c>
      <c r="AG24" s="1026">
        <v>2</v>
      </c>
      <c r="AH24" s="1046">
        <v>10</v>
      </c>
      <c r="AI24" s="1037">
        <v>0</v>
      </c>
      <c r="AJ24" s="1035">
        <v>4</v>
      </c>
      <c r="AK24" s="1035">
        <v>6</v>
      </c>
      <c r="AL24" s="1035">
        <v>0</v>
      </c>
      <c r="AM24" s="1104">
        <v>11</v>
      </c>
      <c r="AN24" s="1038">
        <v>2</v>
      </c>
      <c r="AO24" s="849"/>
      <c r="AP24" s="865"/>
      <c r="AQ24" s="865"/>
      <c r="AR24" s="865"/>
      <c r="AS24" s="865"/>
      <c r="AT24" s="865"/>
      <c r="AU24" s="865"/>
      <c r="AV24" s="866"/>
      <c r="AW24" s="1041"/>
      <c r="AX24" s="1041"/>
      <c r="AY24" s="1041"/>
      <c r="AZ24" s="1041"/>
      <c r="BA24" s="1041"/>
      <c r="BB24" s="1112"/>
      <c r="BC24" s="1026">
        <v>0</v>
      </c>
      <c r="BD24" s="1026">
        <v>4</v>
      </c>
      <c r="BE24" s="1026">
        <v>9</v>
      </c>
      <c r="BF24" s="1026">
        <v>0</v>
      </c>
      <c r="BG24" s="1026">
        <v>11</v>
      </c>
      <c r="BH24" s="1026">
        <v>2</v>
      </c>
      <c r="BI24" s="1108">
        <v>15.7</v>
      </c>
      <c r="BJ24" s="1109">
        <v>341.8</v>
      </c>
      <c r="BK24" s="1109">
        <v>150.85</v>
      </c>
      <c r="BL24" s="1048"/>
      <c r="BM24" s="1026">
        <v>15</v>
      </c>
      <c r="BN24" s="1026">
        <v>6</v>
      </c>
      <c r="BO24" s="1026">
        <v>2</v>
      </c>
      <c r="BP24" s="1048"/>
      <c r="BQ24" s="1026">
        <v>17</v>
      </c>
      <c r="BR24" s="1026">
        <v>5</v>
      </c>
      <c r="BS24" s="1026">
        <v>1</v>
      </c>
      <c r="BT24" s="1067">
        <v>63</v>
      </c>
      <c r="BU24" s="1072">
        <v>15</v>
      </c>
      <c r="BV24" s="1048">
        <v>3</v>
      </c>
      <c r="BW24" s="1068">
        <v>9</v>
      </c>
      <c r="BX24" s="1068">
        <v>3</v>
      </c>
      <c r="BY24" s="1051">
        <v>4</v>
      </c>
      <c r="BZ24" s="1051">
        <v>4</v>
      </c>
      <c r="CA24" s="653"/>
      <c r="CB24" s="653"/>
      <c r="CC24" s="653"/>
      <c r="CD24" s="653"/>
      <c r="CE24" s="653"/>
      <c r="CF24" s="653"/>
      <c r="CG24" s="653"/>
      <c r="CH24" s="653"/>
      <c r="CI24" s="653"/>
      <c r="CJ24" s="653"/>
      <c r="CK24" s="653"/>
      <c r="CL24" s="653"/>
      <c r="CM24" s="653"/>
      <c r="CN24" s="653"/>
      <c r="CO24" s="1026">
        <v>3</v>
      </c>
      <c r="CP24" s="1026">
        <v>9</v>
      </c>
      <c r="CQ24" s="1026">
        <v>3</v>
      </c>
      <c r="CR24" s="1026">
        <v>4</v>
      </c>
      <c r="CS24" s="1026">
        <v>4</v>
      </c>
      <c r="CT24" s="1072">
        <v>11</v>
      </c>
      <c r="CU24" s="1048">
        <v>2</v>
      </c>
      <c r="CV24" s="1068">
        <v>6</v>
      </c>
      <c r="CW24" s="1068">
        <v>3</v>
      </c>
      <c r="CX24" s="1051">
        <v>0</v>
      </c>
      <c r="CY24" s="1051">
        <v>11</v>
      </c>
      <c r="CZ24" s="1051">
        <v>1</v>
      </c>
      <c r="DA24" s="653"/>
      <c r="DB24" s="653"/>
      <c r="DC24" s="653"/>
      <c r="DD24" s="653"/>
      <c r="DE24" s="653"/>
      <c r="DF24" s="653"/>
      <c r="DG24" s="653"/>
      <c r="DH24" s="653"/>
      <c r="DI24" s="653"/>
      <c r="DJ24" s="653"/>
      <c r="DK24" s="653"/>
      <c r="DL24" s="653"/>
      <c r="DM24" s="653"/>
      <c r="DN24" s="653"/>
      <c r="DO24" s="1026">
        <v>2</v>
      </c>
      <c r="DP24" s="1026">
        <v>6</v>
      </c>
      <c r="DQ24" s="1026">
        <v>3</v>
      </c>
      <c r="DR24" s="1026">
        <v>0</v>
      </c>
      <c r="DS24" s="1026">
        <v>11</v>
      </c>
      <c r="DT24" s="1026">
        <v>1</v>
      </c>
      <c r="DU24" s="1080"/>
      <c r="DV24" s="1026">
        <v>16</v>
      </c>
      <c r="DW24" s="1026">
        <v>7</v>
      </c>
      <c r="DX24" s="1026">
        <v>0</v>
      </c>
      <c r="DY24" s="1080"/>
      <c r="DZ24" s="1026">
        <v>1</v>
      </c>
      <c r="EA24" s="1026">
        <v>18</v>
      </c>
      <c r="EB24" s="1026">
        <v>4</v>
      </c>
      <c r="EC24" s="1059">
        <v>19</v>
      </c>
      <c r="ED24" s="1026">
        <v>0</v>
      </c>
      <c r="EE24" s="1026">
        <v>1</v>
      </c>
      <c r="EF24" s="1026">
        <v>0</v>
      </c>
      <c r="EG24" s="1026">
        <v>10</v>
      </c>
      <c r="EH24" s="1026">
        <v>6</v>
      </c>
      <c r="EI24" s="1026">
        <v>0</v>
      </c>
      <c r="EJ24" s="1026">
        <v>0</v>
      </c>
      <c r="EK24" s="1026">
        <v>2</v>
      </c>
      <c r="EL24" s="1026">
        <v>0</v>
      </c>
      <c r="EM24" s="1026">
        <v>4</v>
      </c>
      <c r="EN24" s="1026">
        <v>0</v>
      </c>
      <c r="EO24" s="653"/>
      <c r="EP24" s="1080"/>
      <c r="EQ24" s="1026">
        <v>18</v>
      </c>
      <c r="ER24" s="1026">
        <v>5</v>
      </c>
      <c r="ES24" s="1026">
        <v>0</v>
      </c>
      <c r="ET24" s="1080"/>
      <c r="EU24" s="1026">
        <v>7</v>
      </c>
      <c r="EV24" s="1026">
        <v>9</v>
      </c>
      <c r="EW24" s="1026">
        <v>1</v>
      </c>
      <c r="EX24" s="1026">
        <v>0</v>
      </c>
      <c r="EY24" s="1059">
        <v>1</v>
      </c>
      <c r="EZ24" s="1077">
        <v>2</v>
      </c>
      <c r="FA24" s="1077">
        <v>0</v>
      </c>
      <c r="FB24" s="1077">
        <v>1</v>
      </c>
      <c r="FC24" s="1077">
        <v>1</v>
      </c>
      <c r="FD24" s="1059">
        <v>14</v>
      </c>
      <c r="FE24" s="1062">
        <v>14</v>
      </c>
      <c r="FF24" s="1063">
        <v>0</v>
      </c>
      <c r="FG24" s="1063">
        <v>0</v>
      </c>
      <c r="FH24" s="1063">
        <v>0</v>
      </c>
      <c r="FI24" s="1063">
        <v>0</v>
      </c>
      <c r="FJ24" s="1063">
        <v>0</v>
      </c>
      <c r="FK24" s="1063">
        <v>0</v>
      </c>
      <c r="FL24" s="1051">
        <v>8</v>
      </c>
      <c r="FM24" s="1051">
        <v>1</v>
      </c>
      <c r="FN24" s="653"/>
      <c r="FO24" s="653"/>
      <c r="FP24" s="653"/>
      <c r="FQ24" s="653"/>
      <c r="FR24" s="653"/>
      <c r="FS24" s="653"/>
      <c r="FT24" s="653"/>
      <c r="FU24" s="653"/>
      <c r="FV24" s="653"/>
      <c r="FW24" s="653"/>
      <c r="FX24" s="653"/>
      <c r="FY24" s="653"/>
      <c r="FZ24" s="653"/>
      <c r="GA24" s="653"/>
      <c r="GB24" s="653"/>
      <c r="GC24" s="653"/>
      <c r="GD24" s="653"/>
      <c r="GE24" s="653"/>
      <c r="GF24" s="653"/>
      <c r="GG24" s="653"/>
      <c r="GH24" s="653"/>
      <c r="GI24" s="653"/>
      <c r="GJ24" s="653"/>
      <c r="GK24" s="653"/>
      <c r="GL24" s="653"/>
      <c r="GM24" s="653"/>
      <c r="GN24" s="653"/>
      <c r="GO24" s="653"/>
      <c r="GP24" s="653"/>
      <c r="GQ24" s="653"/>
      <c r="GR24" s="653"/>
      <c r="GS24" s="653"/>
      <c r="GT24" s="653"/>
      <c r="GU24" s="653"/>
      <c r="GV24" s="653"/>
      <c r="GW24" s="653"/>
      <c r="GX24" s="653"/>
      <c r="GY24" s="653"/>
      <c r="GZ24" s="653"/>
      <c r="HA24" s="653"/>
      <c r="HB24" s="653"/>
      <c r="HC24" s="653"/>
      <c r="HD24" s="653"/>
      <c r="HE24" s="653"/>
      <c r="HF24" s="653"/>
      <c r="HG24" s="653"/>
      <c r="HH24" s="653"/>
      <c r="HI24" s="653"/>
      <c r="HJ24" s="653"/>
      <c r="HK24" s="653"/>
      <c r="HL24" s="653"/>
      <c r="HM24" s="653"/>
      <c r="HN24" s="653"/>
      <c r="HO24" s="653"/>
      <c r="HP24" s="653"/>
      <c r="HQ24" s="653"/>
      <c r="HR24" s="653"/>
      <c r="HS24" s="653"/>
      <c r="HT24" s="653"/>
      <c r="HU24" s="653"/>
      <c r="HV24" s="1026">
        <v>14</v>
      </c>
      <c r="HW24" s="1026">
        <v>0</v>
      </c>
      <c r="HX24" s="1026">
        <v>4</v>
      </c>
      <c r="HY24" s="1026">
        <v>0</v>
      </c>
      <c r="HZ24" s="1026">
        <v>1</v>
      </c>
      <c r="IA24" s="1026">
        <v>0</v>
      </c>
      <c r="IB24" s="1026">
        <v>5</v>
      </c>
      <c r="IC24" s="1026">
        <v>8</v>
      </c>
      <c r="ID24" s="1026">
        <v>1</v>
      </c>
      <c r="IE24" s="653"/>
      <c r="IF24" s="1080"/>
      <c r="IG24" s="1026">
        <v>14</v>
      </c>
      <c r="IH24" s="1026">
        <v>8</v>
      </c>
      <c r="II24" s="1026">
        <v>1</v>
      </c>
      <c r="IJ24" s="1080"/>
      <c r="IK24" s="1026">
        <v>10</v>
      </c>
      <c r="IL24" s="1026">
        <v>3</v>
      </c>
      <c r="IM24" s="1026">
        <v>1</v>
      </c>
      <c r="IN24" s="1026">
        <v>0</v>
      </c>
      <c r="IO24" s="1059">
        <v>0</v>
      </c>
      <c r="IP24" s="1038">
        <v>0</v>
      </c>
      <c r="IQ24" s="1026">
        <v>0</v>
      </c>
      <c r="IR24" s="1077">
        <v>51</v>
      </c>
      <c r="IS24" s="1026">
        <v>17</v>
      </c>
      <c r="IT24" s="1026">
        <v>0</v>
      </c>
      <c r="IU24" s="1026">
        <v>6</v>
      </c>
      <c r="IV24" s="1077">
        <v>3</v>
      </c>
      <c r="IW24" s="1026">
        <v>2</v>
      </c>
      <c r="IX24" s="1026">
        <v>0</v>
      </c>
      <c r="IY24" s="1026">
        <v>21</v>
      </c>
      <c r="IZ24" s="649"/>
      <c r="JA24" s="1026">
        <v>15</v>
      </c>
      <c r="JB24" s="1026">
        <v>0</v>
      </c>
      <c r="JC24" s="1026">
        <v>0</v>
      </c>
      <c r="JD24" s="1026">
        <v>0</v>
      </c>
      <c r="JE24" s="1026">
        <v>0</v>
      </c>
      <c r="JF24" s="1026">
        <v>0</v>
      </c>
      <c r="JG24" s="1026">
        <v>2</v>
      </c>
      <c r="JH24" s="1026">
        <v>6</v>
      </c>
      <c r="JI24" s="653"/>
      <c r="JJ24" s="1093"/>
      <c r="JK24" s="1093"/>
      <c r="JL24" s="1093"/>
      <c r="JM24" s="1093"/>
      <c r="JN24" s="653"/>
      <c r="JO24" s="653"/>
      <c r="JP24" s="653"/>
      <c r="JQ24" s="653"/>
      <c r="JR24" s="653"/>
      <c r="JS24" s="653"/>
      <c r="JT24" s="653"/>
      <c r="JU24" s="653"/>
      <c r="JV24" s="653"/>
      <c r="JW24" s="653"/>
      <c r="JX24" s="653"/>
      <c r="JY24" s="653"/>
      <c r="JZ24" s="653"/>
      <c r="KA24" s="653"/>
      <c r="KB24" s="653"/>
      <c r="KC24" s="1048"/>
      <c r="KD24" s="653"/>
      <c r="KE24" s="653"/>
      <c r="KF24" s="653"/>
      <c r="KG24" s="653"/>
      <c r="KH24" s="653"/>
      <c r="KI24" s="653"/>
      <c r="KJ24" s="1048"/>
      <c r="KK24" s="1026">
        <v>5</v>
      </c>
      <c r="KL24" s="1026">
        <v>2</v>
      </c>
      <c r="KM24" s="1026">
        <v>7</v>
      </c>
      <c r="KN24" s="1026">
        <v>8</v>
      </c>
      <c r="KO24" s="1026">
        <v>8</v>
      </c>
      <c r="KP24" s="1026">
        <v>1</v>
      </c>
      <c r="KQ24" s="1026">
        <v>14</v>
      </c>
      <c r="KR24" s="653"/>
      <c r="KS24" s="653"/>
      <c r="KT24" s="1093"/>
      <c r="KU24" s="1093"/>
      <c r="KV24" s="1093"/>
      <c r="KW24" s="1093"/>
      <c r="KX24" s="653"/>
      <c r="KY24" s="653"/>
      <c r="KZ24" s="653"/>
      <c r="LA24" s="653"/>
      <c r="LB24" s="653"/>
      <c r="LC24" s="653"/>
      <c r="LD24" s="653"/>
      <c r="LE24" s="653"/>
      <c r="LF24" s="653"/>
      <c r="LG24" s="653"/>
      <c r="LH24" s="653"/>
      <c r="LI24" s="653"/>
      <c r="LJ24" s="653"/>
      <c r="LK24" s="653"/>
      <c r="LL24" s="653"/>
      <c r="LM24" s="1048"/>
      <c r="LN24" s="653"/>
      <c r="LO24" s="653"/>
      <c r="LP24" s="653"/>
      <c r="LQ24" s="653"/>
      <c r="LR24" s="653"/>
      <c r="LS24" s="653"/>
      <c r="LT24" s="1048"/>
      <c r="LU24" s="1026">
        <v>4</v>
      </c>
      <c r="LV24" s="1026">
        <v>1</v>
      </c>
      <c r="LW24" s="1026">
        <v>8</v>
      </c>
      <c r="LX24" s="1026">
        <v>6</v>
      </c>
      <c r="LY24" s="1026">
        <v>8</v>
      </c>
      <c r="LZ24" s="1026">
        <v>1</v>
      </c>
      <c r="MA24" s="1026">
        <v>14</v>
      </c>
      <c r="MB24" s="653"/>
    </row>
    <row r="25" spans="1:340" s="1" customFormat="1" ht="12" customHeight="1">
      <c r="A25" s="794" t="s">
        <v>207</v>
      </c>
      <c r="B25" s="794" t="s">
        <v>207</v>
      </c>
      <c r="C25" s="1095"/>
      <c r="D25" s="1100"/>
      <c r="E25" s="1092"/>
      <c r="F25" s="1058"/>
      <c r="G25" s="1058"/>
      <c r="H25" s="1091"/>
      <c r="I25" s="1026"/>
      <c r="J25" s="1026"/>
      <c r="K25" s="1026"/>
      <c r="L25" s="1026"/>
      <c r="M25" s="1026"/>
      <c r="N25" s="1091"/>
      <c r="O25" s="1026"/>
      <c r="P25" s="1026"/>
      <c r="Q25" s="1026"/>
      <c r="R25" s="1026"/>
      <c r="S25" s="1026"/>
      <c r="T25" s="1026"/>
      <c r="U25" s="1087"/>
      <c r="V25" s="1087"/>
      <c r="W25" s="1087"/>
      <c r="X25" s="1087"/>
      <c r="Y25" s="1076"/>
      <c r="Z25" s="1026"/>
      <c r="AA25" s="1026"/>
      <c r="AB25" s="1026"/>
      <c r="AC25" s="1026"/>
      <c r="AD25" s="1026"/>
      <c r="AE25" s="1026"/>
      <c r="AF25" s="1085"/>
      <c r="AG25" s="1026"/>
      <c r="AH25" s="1047"/>
      <c r="AI25" s="1037"/>
      <c r="AJ25" s="1036"/>
      <c r="AK25" s="1036"/>
      <c r="AL25" s="1036"/>
      <c r="AM25" s="1105"/>
      <c r="AN25" s="1039"/>
      <c r="AO25" s="849"/>
      <c r="AP25" s="865"/>
      <c r="AQ25" s="865"/>
      <c r="AR25" s="865"/>
      <c r="AS25" s="865"/>
      <c r="AT25" s="865"/>
      <c r="AU25" s="865"/>
      <c r="AV25" s="866"/>
      <c r="AW25" s="1041"/>
      <c r="AX25" s="1041"/>
      <c r="AY25" s="1041"/>
      <c r="AZ25" s="1041"/>
      <c r="BA25" s="1041"/>
      <c r="BB25" s="1113"/>
      <c r="BC25" s="1026"/>
      <c r="BD25" s="1026"/>
      <c r="BE25" s="1026"/>
      <c r="BF25" s="1026"/>
      <c r="BG25" s="1026"/>
      <c r="BH25" s="1026"/>
      <c r="BI25" s="1077"/>
      <c r="BJ25" s="1110"/>
      <c r="BK25" s="1110"/>
      <c r="BL25" s="1048"/>
      <c r="BM25" s="1026"/>
      <c r="BN25" s="1026"/>
      <c r="BO25" s="1026"/>
      <c r="BP25" s="1048"/>
      <c r="BQ25" s="1026"/>
      <c r="BR25" s="1026"/>
      <c r="BS25" s="1026"/>
      <c r="BT25" s="1067"/>
      <c r="BU25" s="1073"/>
      <c r="BV25" s="1048"/>
      <c r="BW25" s="1069"/>
      <c r="BX25" s="1069"/>
      <c r="BY25" s="1052"/>
      <c r="BZ25" s="1052"/>
      <c r="CA25" s="653"/>
      <c r="CB25" s="653"/>
      <c r="CC25" s="653"/>
      <c r="CD25" s="653"/>
      <c r="CE25" s="653"/>
      <c r="CF25" s="653"/>
      <c r="CG25" s="653"/>
      <c r="CH25" s="653"/>
      <c r="CI25" s="653"/>
      <c r="CJ25" s="653"/>
      <c r="CK25" s="653"/>
      <c r="CL25" s="653"/>
      <c r="CM25" s="653"/>
      <c r="CN25" s="653"/>
      <c r="CO25" s="1026"/>
      <c r="CP25" s="1026"/>
      <c r="CQ25" s="1026"/>
      <c r="CR25" s="1026"/>
      <c r="CS25" s="1026"/>
      <c r="CT25" s="1073"/>
      <c r="CU25" s="1048"/>
      <c r="CV25" s="1069"/>
      <c r="CW25" s="1069"/>
      <c r="CX25" s="1052"/>
      <c r="CY25" s="1052"/>
      <c r="CZ25" s="1052"/>
      <c r="DA25" s="653"/>
      <c r="DB25" s="653"/>
      <c r="DC25" s="653"/>
      <c r="DD25" s="653"/>
      <c r="DE25" s="653"/>
      <c r="DF25" s="653"/>
      <c r="DG25" s="653"/>
      <c r="DH25" s="653"/>
      <c r="DI25" s="653"/>
      <c r="DJ25" s="653"/>
      <c r="DK25" s="653"/>
      <c r="DL25" s="653"/>
      <c r="DM25" s="653"/>
      <c r="DN25" s="653"/>
      <c r="DO25" s="1026"/>
      <c r="DP25" s="1026"/>
      <c r="DQ25" s="1026"/>
      <c r="DR25" s="1026"/>
      <c r="DS25" s="1026"/>
      <c r="DT25" s="1026"/>
      <c r="DU25" s="1080"/>
      <c r="DV25" s="1026"/>
      <c r="DW25" s="1026"/>
      <c r="DX25" s="1026"/>
      <c r="DY25" s="1080"/>
      <c r="DZ25" s="1026"/>
      <c r="EA25" s="1026"/>
      <c r="EB25" s="1026"/>
      <c r="EC25" s="1061"/>
      <c r="ED25" s="1026"/>
      <c r="EE25" s="1026"/>
      <c r="EF25" s="1026"/>
      <c r="EG25" s="1026"/>
      <c r="EH25" s="1026"/>
      <c r="EI25" s="1026"/>
      <c r="EJ25" s="1026"/>
      <c r="EK25" s="1026"/>
      <c r="EL25" s="1026"/>
      <c r="EM25" s="1026"/>
      <c r="EN25" s="1026"/>
      <c r="EO25" s="653"/>
      <c r="EP25" s="1080"/>
      <c r="EQ25" s="1026"/>
      <c r="ER25" s="1026"/>
      <c r="ES25" s="1026"/>
      <c r="ET25" s="1080"/>
      <c r="EU25" s="1026"/>
      <c r="EV25" s="1026"/>
      <c r="EW25" s="1026"/>
      <c r="EX25" s="1026"/>
      <c r="EY25" s="1061"/>
      <c r="EZ25" s="1077"/>
      <c r="FA25" s="1077"/>
      <c r="FB25" s="1077"/>
      <c r="FC25" s="1077"/>
      <c r="FD25" s="1061"/>
      <c r="FE25" s="1062"/>
      <c r="FF25" s="1064"/>
      <c r="FG25" s="1064"/>
      <c r="FH25" s="1064"/>
      <c r="FI25" s="1064"/>
      <c r="FJ25" s="1064"/>
      <c r="FK25" s="1064"/>
      <c r="FL25" s="1052"/>
      <c r="FM25" s="1052"/>
      <c r="FN25" s="653"/>
      <c r="FO25" s="653"/>
      <c r="FP25" s="653"/>
      <c r="FQ25" s="653"/>
      <c r="FR25" s="653"/>
      <c r="FS25" s="653"/>
      <c r="FT25" s="653"/>
      <c r="FU25" s="653"/>
      <c r="FV25" s="653"/>
      <c r="FW25" s="653"/>
      <c r="FX25" s="653"/>
      <c r="FY25" s="653"/>
      <c r="FZ25" s="653"/>
      <c r="GA25" s="653"/>
      <c r="GB25" s="653"/>
      <c r="GC25" s="653"/>
      <c r="GD25" s="653"/>
      <c r="GE25" s="653"/>
      <c r="GF25" s="653"/>
      <c r="GG25" s="653"/>
      <c r="GH25" s="653"/>
      <c r="GI25" s="653"/>
      <c r="GJ25" s="653"/>
      <c r="GK25" s="653"/>
      <c r="GL25" s="653"/>
      <c r="GM25" s="653"/>
      <c r="GN25" s="653"/>
      <c r="GO25" s="653"/>
      <c r="GP25" s="653"/>
      <c r="GQ25" s="653"/>
      <c r="GR25" s="653"/>
      <c r="GS25" s="653"/>
      <c r="GT25" s="653"/>
      <c r="GU25" s="653"/>
      <c r="GV25" s="653"/>
      <c r="GW25" s="653"/>
      <c r="GX25" s="653"/>
      <c r="GY25" s="653"/>
      <c r="GZ25" s="653"/>
      <c r="HA25" s="653"/>
      <c r="HB25" s="653"/>
      <c r="HC25" s="653"/>
      <c r="HD25" s="653"/>
      <c r="HE25" s="653"/>
      <c r="HF25" s="653"/>
      <c r="HG25" s="653"/>
      <c r="HH25" s="653"/>
      <c r="HI25" s="653"/>
      <c r="HJ25" s="653"/>
      <c r="HK25" s="653"/>
      <c r="HL25" s="653"/>
      <c r="HM25" s="653"/>
      <c r="HN25" s="653"/>
      <c r="HO25" s="653"/>
      <c r="HP25" s="653"/>
      <c r="HQ25" s="653"/>
      <c r="HR25" s="653"/>
      <c r="HS25" s="653"/>
      <c r="HT25" s="653"/>
      <c r="HU25" s="653"/>
      <c r="HV25" s="1026"/>
      <c r="HW25" s="1026"/>
      <c r="HX25" s="1026"/>
      <c r="HY25" s="1026"/>
      <c r="HZ25" s="1026"/>
      <c r="IA25" s="1026"/>
      <c r="IB25" s="1026"/>
      <c r="IC25" s="1026"/>
      <c r="ID25" s="1026"/>
      <c r="IE25" s="653"/>
      <c r="IF25" s="1080"/>
      <c r="IG25" s="1026"/>
      <c r="IH25" s="1026"/>
      <c r="II25" s="1026"/>
      <c r="IJ25" s="1080"/>
      <c r="IK25" s="1026"/>
      <c r="IL25" s="1026"/>
      <c r="IM25" s="1026"/>
      <c r="IN25" s="1026"/>
      <c r="IO25" s="1061"/>
      <c r="IP25" s="1039"/>
      <c r="IQ25" s="1026"/>
      <c r="IR25" s="1077"/>
      <c r="IS25" s="1026"/>
      <c r="IT25" s="1026"/>
      <c r="IU25" s="1026"/>
      <c r="IV25" s="1077"/>
      <c r="IW25" s="1026"/>
      <c r="IX25" s="1026"/>
      <c r="IY25" s="1026"/>
      <c r="IZ25" s="649"/>
      <c r="JA25" s="1026"/>
      <c r="JB25" s="1026"/>
      <c r="JC25" s="1026"/>
      <c r="JD25" s="1026"/>
      <c r="JE25" s="1026"/>
      <c r="JF25" s="1026"/>
      <c r="JG25" s="1026"/>
      <c r="JH25" s="1026"/>
      <c r="JI25" s="653"/>
      <c r="JJ25" s="1093"/>
      <c r="JK25" s="1093"/>
      <c r="JL25" s="1093"/>
      <c r="JM25" s="1093"/>
      <c r="JN25" s="653"/>
      <c r="JO25" s="653"/>
      <c r="JP25" s="653"/>
      <c r="JQ25" s="653"/>
      <c r="JR25" s="653"/>
      <c r="JS25" s="653"/>
      <c r="JT25" s="653"/>
      <c r="JU25" s="653"/>
      <c r="JV25" s="653"/>
      <c r="JW25" s="653"/>
      <c r="JX25" s="653"/>
      <c r="JY25" s="653"/>
      <c r="JZ25" s="653"/>
      <c r="KA25" s="653"/>
      <c r="KB25" s="653"/>
      <c r="KC25" s="1049"/>
      <c r="KD25" s="653"/>
      <c r="KE25" s="653"/>
      <c r="KF25" s="653"/>
      <c r="KG25" s="653"/>
      <c r="KH25" s="653"/>
      <c r="KI25" s="653"/>
      <c r="KJ25" s="1049"/>
      <c r="KK25" s="1026"/>
      <c r="KL25" s="1026"/>
      <c r="KM25" s="1026"/>
      <c r="KN25" s="1026"/>
      <c r="KO25" s="1026"/>
      <c r="KP25" s="1026"/>
      <c r="KQ25" s="1026"/>
      <c r="KR25" s="653"/>
      <c r="KS25" s="653"/>
      <c r="KT25" s="1093"/>
      <c r="KU25" s="1093"/>
      <c r="KV25" s="1093"/>
      <c r="KW25" s="1093"/>
      <c r="KX25" s="653"/>
      <c r="KY25" s="653"/>
      <c r="KZ25" s="653"/>
      <c r="LA25" s="653"/>
      <c r="LB25" s="653"/>
      <c r="LC25" s="653"/>
      <c r="LD25" s="653"/>
      <c r="LE25" s="653"/>
      <c r="LF25" s="653"/>
      <c r="LG25" s="653"/>
      <c r="LH25" s="653"/>
      <c r="LI25" s="653"/>
      <c r="LJ25" s="653"/>
      <c r="LK25" s="653"/>
      <c r="LL25" s="653"/>
      <c r="LM25" s="1049"/>
      <c r="LN25" s="653"/>
      <c r="LO25" s="653"/>
      <c r="LP25" s="653"/>
      <c r="LQ25" s="653"/>
      <c r="LR25" s="653"/>
      <c r="LS25" s="653"/>
      <c r="LT25" s="1049"/>
      <c r="LU25" s="1026"/>
      <c r="LV25" s="1026"/>
      <c r="LW25" s="1026"/>
      <c r="LX25" s="1026"/>
      <c r="LY25" s="1026"/>
      <c r="LZ25" s="1026"/>
      <c r="MA25" s="1026"/>
      <c r="MB25" s="653"/>
    </row>
    <row r="26" spans="1:340" s="1" customFormat="1" ht="12" customHeight="1">
      <c r="A26" s="794" t="s">
        <v>518</v>
      </c>
      <c r="B26" s="636" t="s">
        <v>519</v>
      </c>
      <c r="C26" s="1094" t="s">
        <v>205</v>
      </c>
      <c r="D26" s="1100">
        <v>11</v>
      </c>
      <c r="E26" s="1092">
        <v>207</v>
      </c>
      <c r="F26" s="1058">
        <v>1049</v>
      </c>
      <c r="G26" s="1058">
        <v>1070</v>
      </c>
      <c r="H26" s="1091"/>
      <c r="I26" s="1026">
        <v>1</v>
      </c>
      <c r="J26" s="1026">
        <v>1</v>
      </c>
      <c r="K26" s="1026">
        <v>8</v>
      </c>
      <c r="L26" s="1026">
        <v>1</v>
      </c>
      <c r="M26" s="1026">
        <v>0</v>
      </c>
      <c r="N26" s="1091"/>
      <c r="O26" s="1026">
        <v>0</v>
      </c>
      <c r="P26" s="1026">
        <v>0</v>
      </c>
      <c r="Q26" s="1026">
        <v>0</v>
      </c>
      <c r="R26" s="1026">
        <v>2</v>
      </c>
      <c r="S26" s="1026">
        <v>2</v>
      </c>
      <c r="T26" s="1026">
        <v>7</v>
      </c>
      <c r="U26" s="1087">
        <v>40.18181818181818</v>
      </c>
      <c r="V26" s="1087">
        <v>30.75</v>
      </c>
      <c r="W26" s="1087">
        <v>14.041111111111112</v>
      </c>
      <c r="X26" s="1087">
        <v>9.85</v>
      </c>
      <c r="Y26" s="1076">
        <v>11</v>
      </c>
      <c r="Z26" s="1026">
        <v>8</v>
      </c>
      <c r="AA26" s="1026">
        <v>0</v>
      </c>
      <c r="AB26" s="1026">
        <v>0</v>
      </c>
      <c r="AC26" s="1026">
        <v>1</v>
      </c>
      <c r="AD26" s="1026">
        <v>0</v>
      </c>
      <c r="AE26" s="1026">
        <v>2</v>
      </c>
      <c r="AF26" s="1085">
        <v>0</v>
      </c>
      <c r="AG26" s="1026">
        <v>0</v>
      </c>
      <c r="AH26" s="1046">
        <v>4</v>
      </c>
      <c r="AI26" s="1037">
        <v>0</v>
      </c>
      <c r="AJ26" s="1035">
        <v>0</v>
      </c>
      <c r="AK26" s="1035">
        <v>2</v>
      </c>
      <c r="AL26" s="1035">
        <v>2</v>
      </c>
      <c r="AM26" s="1104">
        <v>5</v>
      </c>
      <c r="AN26" s="1038">
        <v>2</v>
      </c>
      <c r="AO26" s="849"/>
      <c r="AP26" s="865"/>
      <c r="AQ26" s="865"/>
      <c r="AR26" s="865"/>
      <c r="AS26" s="865"/>
      <c r="AT26" s="865"/>
      <c r="AU26" s="865"/>
      <c r="AV26" s="866"/>
      <c r="AW26" s="1041"/>
      <c r="AX26" s="1041"/>
      <c r="AY26" s="1041"/>
      <c r="AZ26" s="1041"/>
      <c r="BA26" s="1041"/>
      <c r="BB26" s="1112"/>
      <c r="BC26" s="1026">
        <v>0</v>
      </c>
      <c r="BD26" s="1026">
        <v>0</v>
      </c>
      <c r="BE26" s="1026">
        <v>2</v>
      </c>
      <c r="BF26" s="1026">
        <v>2</v>
      </c>
      <c r="BG26" s="1026">
        <v>5</v>
      </c>
      <c r="BH26" s="1026">
        <v>2</v>
      </c>
      <c r="BI26" s="1108">
        <v>14.727272727272727</v>
      </c>
      <c r="BJ26" s="1109">
        <v>365.3</v>
      </c>
      <c r="BK26" s="1109">
        <v>174.4</v>
      </c>
      <c r="BL26" s="1048"/>
      <c r="BM26" s="1026">
        <v>6</v>
      </c>
      <c r="BN26" s="1026">
        <v>4</v>
      </c>
      <c r="BO26" s="1026">
        <v>1</v>
      </c>
      <c r="BP26" s="1048"/>
      <c r="BQ26" s="1026">
        <v>10</v>
      </c>
      <c r="BR26" s="1026">
        <v>1</v>
      </c>
      <c r="BS26" s="1026">
        <v>0</v>
      </c>
      <c r="BT26" s="1067">
        <v>61.428571428571431</v>
      </c>
      <c r="BU26" s="1072">
        <v>9</v>
      </c>
      <c r="BV26" s="1048">
        <v>2</v>
      </c>
      <c r="BW26" s="1068">
        <v>7</v>
      </c>
      <c r="BX26" s="1068">
        <v>0</v>
      </c>
      <c r="BY26" s="1051">
        <v>1</v>
      </c>
      <c r="BZ26" s="1051">
        <v>1</v>
      </c>
      <c r="CA26" s="653"/>
      <c r="CB26" s="653"/>
      <c r="CC26" s="653"/>
      <c r="CD26" s="653"/>
      <c r="CE26" s="653"/>
      <c r="CF26" s="653"/>
      <c r="CG26" s="653"/>
      <c r="CH26" s="653"/>
      <c r="CI26" s="653"/>
      <c r="CJ26" s="653"/>
      <c r="CK26" s="653"/>
      <c r="CL26" s="653"/>
      <c r="CM26" s="653"/>
      <c r="CN26" s="653"/>
      <c r="CO26" s="1026">
        <v>2</v>
      </c>
      <c r="CP26" s="1026">
        <v>7</v>
      </c>
      <c r="CQ26" s="1026">
        <v>0</v>
      </c>
      <c r="CR26" s="1026">
        <v>1</v>
      </c>
      <c r="CS26" s="1026">
        <v>1</v>
      </c>
      <c r="CT26" s="1072">
        <v>6</v>
      </c>
      <c r="CU26" s="1048">
        <v>0</v>
      </c>
      <c r="CV26" s="1068">
        <v>5</v>
      </c>
      <c r="CW26" s="1068">
        <v>0</v>
      </c>
      <c r="CX26" s="1051">
        <v>1</v>
      </c>
      <c r="CY26" s="1051">
        <v>5</v>
      </c>
      <c r="CZ26" s="1051">
        <v>0</v>
      </c>
      <c r="DA26" s="653"/>
      <c r="DB26" s="653"/>
      <c r="DC26" s="653"/>
      <c r="DD26" s="653"/>
      <c r="DE26" s="653"/>
      <c r="DF26" s="653"/>
      <c r="DG26" s="653"/>
      <c r="DH26" s="653"/>
      <c r="DI26" s="653"/>
      <c r="DJ26" s="653"/>
      <c r="DK26" s="653"/>
      <c r="DL26" s="653"/>
      <c r="DM26" s="653"/>
      <c r="DN26" s="653"/>
      <c r="DO26" s="1026">
        <v>0</v>
      </c>
      <c r="DP26" s="1026">
        <v>5</v>
      </c>
      <c r="DQ26" s="1026">
        <v>1</v>
      </c>
      <c r="DR26" s="1026">
        <v>1</v>
      </c>
      <c r="DS26" s="1026">
        <v>5</v>
      </c>
      <c r="DT26" s="1026">
        <v>0</v>
      </c>
      <c r="DU26" s="1080"/>
      <c r="DV26" s="1026">
        <v>9</v>
      </c>
      <c r="DW26" s="1026">
        <v>2</v>
      </c>
      <c r="DX26" s="1026">
        <v>0</v>
      </c>
      <c r="DY26" s="1080"/>
      <c r="DZ26" s="1026">
        <v>3</v>
      </c>
      <c r="EA26" s="1026">
        <v>7</v>
      </c>
      <c r="EB26" s="1026">
        <v>1</v>
      </c>
      <c r="EC26" s="1059">
        <v>10</v>
      </c>
      <c r="ED26" s="1026">
        <v>0</v>
      </c>
      <c r="EE26" s="1026">
        <v>3</v>
      </c>
      <c r="EF26" s="1026">
        <v>0</v>
      </c>
      <c r="EG26" s="1026">
        <v>5</v>
      </c>
      <c r="EH26" s="1026">
        <v>1</v>
      </c>
      <c r="EI26" s="1026">
        <v>0</v>
      </c>
      <c r="EJ26" s="1026">
        <v>0</v>
      </c>
      <c r="EK26" s="1026">
        <v>1</v>
      </c>
      <c r="EL26" s="1026">
        <v>0</v>
      </c>
      <c r="EM26" s="1026">
        <v>1</v>
      </c>
      <c r="EN26" s="1026">
        <v>0</v>
      </c>
      <c r="EO26" s="653"/>
      <c r="EP26" s="1080"/>
      <c r="EQ26" s="1026">
        <v>9</v>
      </c>
      <c r="ER26" s="1026">
        <v>2</v>
      </c>
      <c r="ES26" s="1026">
        <v>0</v>
      </c>
      <c r="ET26" s="1080"/>
      <c r="EU26" s="1026">
        <v>2</v>
      </c>
      <c r="EV26" s="1026">
        <v>6</v>
      </c>
      <c r="EW26" s="1026">
        <v>1</v>
      </c>
      <c r="EX26" s="1026">
        <v>0</v>
      </c>
      <c r="EY26" s="1059">
        <v>0</v>
      </c>
      <c r="EZ26" s="1077">
        <v>0</v>
      </c>
      <c r="FA26" s="1077">
        <v>0</v>
      </c>
      <c r="FB26" s="1077">
        <v>1</v>
      </c>
      <c r="FC26" s="1077">
        <v>1</v>
      </c>
      <c r="FD26" s="1059">
        <v>8</v>
      </c>
      <c r="FE26" s="1062">
        <v>5</v>
      </c>
      <c r="FF26" s="1063">
        <v>0</v>
      </c>
      <c r="FG26" s="1063">
        <v>0</v>
      </c>
      <c r="FH26" s="1063">
        <v>0</v>
      </c>
      <c r="FI26" s="1063">
        <v>1</v>
      </c>
      <c r="FJ26" s="1063">
        <v>2</v>
      </c>
      <c r="FK26" s="1063">
        <v>0</v>
      </c>
      <c r="FL26" s="1051">
        <v>2</v>
      </c>
      <c r="FM26" s="1051">
        <v>1</v>
      </c>
      <c r="FN26" s="653"/>
      <c r="FO26" s="653"/>
      <c r="FP26" s="653"/>
      <c r="FQ26" s="653"/>
      <c r="FR26" s="653"/>
      <c r="FS26" s="653"/>
      <c r="FT26" s="653"/>
      <c r="FU26" s="653"/>
      <c r="FV26" s="653"/>
      <c r="FW26" s="653"/>
      <c r="FX26" s="653"/>
      <c r="FY26" s="653"/>
      <c r="FZ26" s="653"/>
      <c r="GA26" s="653"/>
      <c r="GB26" s="653"/>
      <c r="GC26" s="653"/>
      <c r="GD26" s="653"/>
      <c r="GE26" s="653"/>
      <c r="GF26" s="653"/>
      <c r="GG26" s="653"/>
      <c r="GH26" s="653"/>
      <c r="GI26" s="653"/>
      <c r="GJ26" s="653"/>
      <c r="GK26" s="653"/>
      <c r="GL26" s="653"/>
      <c r="GM26" s="653"/>
      <c r="GN26" s="653"/>
      <c r="GO26" s="653"/>
      <c r="GP26" s="653"/>
      <c r="GQ26" s="653"/>
      <c r="GR26" s="653"/>
      <c r="GS26" s="653"/>
      <c r="GT26" s="653"/>
      <c r="GU26" s="653"/>
      <c r="GV26" s="653"/>
      <c r="GW26" s="653"/>
      <c r="GX26" s="653"/>
      <c r="GY26" s="653"/>
      <c r="GZ26" s="653"/>
      <c r="HA26" s="653"/>
      <c r="HB26" s="653"/>
      <c r="HC26" s="653"/>
      <c r="HD26" s="653"/>
      <c r="HE26" s="653"/>
      <c r="HF26" s="653"/>
      <c r="HG26" s="653"/>
      <c r="HH26" s="653"/>
      <c r="HI26" s="653"/>
      <c r="HJ26" s="653"/>
      <c r="HK26" s="653"/>
      <c r="HL26" s="653"/>
      <c r="HM26" s="653"/>
      <c r="HN26" s="653"/>
      <c r="HO26" s="653"/>
      <c r="HP26" s="653"/>
      <c r="HQ26" s="653"/>
      <c r="HR26" s="653"/>
      <c r="HS26" s="653"/>
      <c r="HT26" s="653"/>
      <c r="HU26" s="653"/>
      <c r="HV26" s="1026">
        <v>5</v>
      </c>
      <c r="HW26" s="1026">
        <v>1</v>
      </c>
      <c r="HX26" s="1026">
        <v>1</v>
      </c>
      <c r="HY26" s="1026">
        <v>0</v>
      </c>
      <c r="HZ26" s="1026">
        <v>1</v>
      </c>
      <c r="IA26" s="1026">
        <v>4</v>
      </c>
      <c r="IB26" s="1026">
        <v>5</v>
      </c>
      <c r="IC26" s="1026">
        <v>2</v>
      </c>
      <c r="ID26" s="1026">
        <v>1</v>
      </c>
      <c r="IE26" s="653"/>
      <c r="IF26" s="1080"/>
      <c r="IG26" s="1026">
        <v>10</v>
      </c>
      <c r="IH26" s="1026">
        <v>1</v>
      </c>
      <c r="II26" s="1026">
        <v>0</v>
      </c>
      <c r="IJ26" s="1080"/>
      <c r="IK26" s="1026">
        <v>8</v>
      </c>
      <c r="IL26" s="1026">
        <v>1</v>
      </c>
      <c r="IM26" s="1026">
        <v>0</v>
      </c>
      <c r="IN26" s="1026">
        <v>0</v>
      </c>
      <c r="IO26" s="1059">
        <v>1</v>
      </c>
      <c r="IP26" s="1038">
        <v>0</v>
      </c>
      <c r="IQ26" s="1026">
        <v>0</v>
      </c>
      <c r="IR26" s="1077">
        <v>30</v>
      </c>
      <c r="IS26" s="1026">
        <v>7</v>
      </c>
      <c r="IT26" s="1026">
        <v>0</v>
      </c>
      <c r="IU26" s="1026">
        <v>4</v>
      </c>
      <c r="IV26" s="1077">
        <v>5</v>
      </c>
      <c r="IW26" s="1026">
        <v>4</v>
      </c>
      <c r="IX26" s="1026">
        <v>0</v>
      </c>
      <c r="IY26" s="1026">
        <v>7</v>
      </c>
      <c r="IZ26" s="649"/>
      <c r="JA26" s="1026">
        <v>3</v>
      </c>
      <c r="JB26" s="1026">
        <v>0</v>
      </c>
      <c r="JC26" s="1026">
        <v>2</v>
      </c>
      <c r="JD26" s="1026">
        <v>1</v>
      </c>
      <c r="JE26" s="1026">
        <v>0</v>
      </c>
      <c r="JF26" s="1026">
        <v>1</v>
      </c>
      <c r="JG26" s="1026">
        <v>0</v>
      </c>
      <c r="JH26" s="1026">
        <v>4</v>
      </c>
      <c r="JI26" s="653"/>
      <c r="JJ26" s="1093"/>
      <c r="JK26" s="1093"/>
      <c r="JL26" s="1093"/>
      <c r="JM26" s="1093"/>
      <c r="JN26" s="653"/>
      <c r="JO26" s="653"/>
      <c r="JP26" s="653"/>
      <c r="JQ26" s="653"/>
      <c r="JR26" s="653"/>
      <c r="JS26" s="653"/>
      <c r="JT26" s="653"/>
      <c r="JU26" s="653"/>
      <c r="JV26" s="653"/>
      <c r="JW26" s="653"/>
      <c r="JX26" s="653"/>
      <c r="JY26" s="653"/>
      <c r="JZ26" s="653"/>
      <c r="KA26" s="653"/>
      <c r="KB26" s="653"/>
      <c r="KC26" s="1048"/>
      <c r="KD26" s="653"/>
      <c r="KE26" s="653"/>
      <c r="KF26" s="653"/>
      <c r="KG26" s="653"/>
      <c r="KH26" s="653"/>
      <c r="KI26" s="653"/>
      <c r="KJ26" s="1048"/>
      <c r="KK26" s="1026">
        <v>6</v>
      </c>
      <c r="KL26" s="1026">
        <v>1</v>
      </c>
      <c r="KM26" s="1026">
        <v>4</v>
      </c>
      <c r="KN26" s="1026">
        <v>4</v>
      </c>
      <c r="KO26" s="1026">
        <v>2</v>
      </c>
      <c r="KP26" s="1026">
        <v>0</v>
      </c>
      <c r="KQ26" s="1026">
        <v>9</v>
      </c>
      <c r="KR26" s="653"/>
      <c r="KS26" s="653"/>
      <c r="KT26" s="1093"/>
      <c r="KU26" s="1093"/>
      <c r="KV26" s="1093"/>
      <c r="KW26" s="1093"/>
      <c r="KX26" s="653"/>
      <c r="KY26" s="653"/>
      <c r="KZ26" s="653"/>
      <c r="LA26" s="653"/>
      <c r="LB26" s="653"/>
      <c r="LC26" s="653"/>
      <c r="LD26" s="653"/>
      <c r="LE26" s="653"/>
      <c r="LF26" s="653"/>
      <c r="LG26" s="653"/>
      <c r="LH26" s="653"/>
      <c r="LI26" s="653"/>
      <c r="LJ26" s="653"/>
      <c r="LK26" s="653"/>
      <c r="LL26" s="653"/>
      <c r="LM26" s="1048"/>
      <c r="LN26" s="653"/>
      <c r="LO26" s="653"/>
      <c r="LP26" s="653"/>
      <c r="LQ26" s="653"/>
      <c r="LR26" s="653"/>
      <c r="LS26" s="653"/>
      <c r="LT26" s="1048"/>
      <c r="LU26" s="1026">
        <v>6</v>
      </c>
      <c r="LV26" s="1026">
        <v>3</v>
      </c>
      <c r="LW26" s="1026">
        <v>4</v>
      </c>
      <c r="LX26" s="1026">
        <v>5</v>
      </c>
      <c r="LY26" s="1026">
        <v>2</v>
      </c>
      <c r="LZ26" s="1026">
        <v>0</v>
      </c>
      <c r="MA26" s="1026">
        <v>9</v>
      </c>
      <c r="MB26" s="653"/>
    </row>
    <row r="27" spans="1:340" s="1" customFormat="1" ht="12" customHeight="1">
      <c r="A27" s="794" t="s">
        <v>207</v>
      </c>
      <c r="B27" s="794" t="s">
        <v>207</v>
      </c>
      <c r="C27" s="1095"/>
      <c r="D27" s="1100"/>
      <c r="E27" s="1092"/>
      <c r="F27" s="1058"/>
      <c r="G27" s="1058"/>
      <c r="H27" s="1091"/>
      <c r="I27" s="1026"/>
      <c r="J27" s="1026"/>
      <c r="K27" s="1026"/>
      <c r="L27" s="1026"/>
      <c r="M27" s="1026"/>
      <c r="N27" s="1091"/>
      <c r="O27" s="1026"/>
      <c r="P27" s="1026"/>
      <c r="Q27" s="1026"/>
      <c r="R27" s="1026"/>
      <c r="S27" s="1026"/>
      <c r="T27" s="1026"/>
      <c r="U27" s="1087"/>
      <c r="V27" s="1087"/>
      <c r="W27" s="1087"/>
      <c r="X27" s="1087"/>
      <c r="Y27" s="1076"/>
      <c r="Z27" s="1026"/>
      <c r="AA27" s="1026"/>
      <c r="AB27" s="1026"/>
      <c r="AC27" s="1026"/>
      <c r="AD27" s="1026"/>
      <c r="AE27" s="1026"/>
      <c r="AF27" s="1085"/>
      <c r="AG27" s="1026"/>
      <c r="AH27" s="1047"/>
      <c r="AI27" s="1037"/>
      <c r="AJ27" s="1036"/>
      <c r="AK27" s="1036"/>
      <c r="AL27" s="1036"/>
      <c r="AM27" s="1105"/>
      <c r="AN27" s="1039"/>
      <c r="AO27" s="849"/>
      <c r="AP27" s="865"/>
      <c r="AQ27" s="865"/>
      <c r="AR27" s="865"/>
      <c r="AS27" s="865"/>
      <c r="AT27" s="865"/>
      <c r="AU27" s="865"/>
      <c r="AV27" s="866"/>
      <c r="AW27" s="1041"/>
      <c r="AX27" s="1041"/>
      <c r="AY27" s="1041"/>
      <c r="AZ27" s="1041"/>
      <c r="BA27" s="1041"/>
      <c r="BB27" s="1113"/>
      <c r="BC27" s="1026"/>
      <c r="BD27" s="1026"/>
      <c r="BE27" s="1026"/>
      <c r="BF27" s="1026"/>
      <c r="BG27" s="1026"/>
      <c r="BH27" s="1026"/>
      <c r="BI27" s="1077"/>
      <c r="BJ27" s="1110"/>
      <c r="BK27" s="1110"/>
      <c r="BL27" s="1048"/>
      <c r="BM27" s="1026"/>
      <c r="BN27" s="1026"/>
      <c r="BO27" s="1026"/>
      <c r="BP27" s="1048"/>
      <c r="BQ27" s="1026"/>
      <c r="BR27" s="1026"/>
      <c r="BS27" s="1026"/>
      <c r="BT27" s="1067"/>
      <c r="BU27" s="1073"/>
      <c r="BV27" s="1048"/>
      <c r="BW27" s="1069"/>
      <c r="BX27" s="1069"/>
      <c r="BY27" s="1052"/>
      <c r="BZ27" s="1052"/>
      <c r="CA27" s="653"/>
      <c r="CB27" s="653"/>
      <c r="CC27" s="653"/>
      <c r="CD27" s="653"/>
      <c r="CE27" s="653"/>
      <c r="CF27" s="653"/>
      <c r="CG27" s="653"/>
      <c r="CH27" s="653"/>
      <c r="CI27" s="653"/>
      <c r="CJ27" s="653"/>
      <c r="CK27" s="653"/>
      <c r="CL27" s="653"/>
      <c r="CM27" s="653"/>
      <c r="CN27" s="653"/>
      <c r="CO27" s="1026"/>
      <c r="CP27" s="1026"/>
      <c r="CQ27" s="1026"/>
      <c r="CR27" s="1026"/>
      <c r="CS27" s="1026"/>
      <c r="CT27" s="1073"/>
      <c r="CU27" s="1048"/>
      <c r="CV27" s="1069"/>
      <c r="CW27" s="1069"/>
      <c r="CX27" s="1052"/>
      <c r="CY27" s="1052"/>
      <c r="CZ27" s="1052"/>
      <c r="DA27" s="653"/>
      <c r="DB27" s="653"/>
      <c r="DC27" s="653"/>
      <c r="DD27" s="653"/>
      <c r="DE27" s="653"/>
      <c r="DF27" s="653"/>
      <c r="DG27" s="653"/>
      <c r="DH27" s="653"/>
      <c r="DI27" s="653"/>
      <c r="DJ27" s="653"/>
      <c r="DK27" s="653"/>
      <c r="DL27" s="653"/>
      <c r="DM27" s="653"/>
      <c r="DN27" s="653"/>
      <c r="DO27" s="1026"/>
      <c r="DP27" s="1026"/>
      <c r="DQ27" s="1026"/>
      <c r="DR27" s="1026"/>
      <c r="DS27" s="1026"/>
      <c r="DT27" s="1026"/>
      <c r="DU27" s="1080"/>
      <c r="DV27" s="1026"/>
      <c r="DW27" s="1026"/>
      <c r="DX27" s="1026"/>
      <c r="DY27" s="1080"/>
      <c r="DZ27" s="1026"/>
      <c r="EA27" s="1026"/>
      <c r="EB27" s="1026"/>
      <c r="EC27" s="1061"/>
      <c r="ED27" s="1026"/>
      <c r="EE27" s="1026"/>
      <c r="EF27" s="1026"/>
      <c r="EG27" s="1026"/>
      <c r="EH27" s="1026"/>
      <c r="EI27" s="1026"/>
      <c r="EJ27" s="1026"/>
      <c r="EK27" s="1026"/>
      <c r="EL27" s="1026"/>
      <c r="EM27" s="1026"/>
      <c r="EN27" s="1026"/>
      <c r="EO27" s="653"/>
      <c r="EP27" s="1080"/>
      <c r="EQ27" s="1026"/>
      <c r="ER27" s="1026"/>
      <c r="ES27" s="1026"/>
      <c r="ET27" s="1080"/>
      <c r="EU27" s="1026"/>
      <c r="EV27" s="1026"/>
      <c r="EW27" s="1026"/>
      <c r="EX27" s="1026"/>
      <c r="EY27" s="1061"/>
      <c r="EZ27" s="1077"/>
      <c r="FA27" s="1077"/>
      <c r="FB27" s="1077"/>
      <c r="FC27" s="1077"/>
      <c r="FD27" s="1061"/>
      <c r="FE27" s="1062"/>
      <c r="FF27" s="1064"/>
      <c r="FG27" s="1064"/>
      <c r="FH27" s="1064"/>
      <c r="FI27" s="1064"/>
      <c r="FJ27" s="1064"/>
      <c r="FK27" s="1064"/>
      <c r="FL27" s="1052"/>
      <c r="FM27" s="1052"/>
      <c r="FN27" s="653"/>
      <c r="FO27" s="653"/>
      <c r="FP27" s="653"/>
      <c r="FQ27" s="653"/>
      <c r="FR27" s="653"/>
      <c r="FS27" s="653"/>
      <c r="FT27" s="653"/>
      <c r="FU27" s="653"/>
      <c r="FV27" s="653"/>
      <c r="FW27" s="653"/>
      <c r="FX27" s="653"/>
      <c r="FY27" s="653"/>
      <c r="FZ27" s="653"/>
      <c r="GA27" s="653"/>
      <c r="GB27" s="653"/>
      <c r="GC27" s="653"/>
      <c r="GD27" s="653"/>
      <c r="GE27" s="653"/>
      <c r="GF27" s="653"/>
      <c r="GG27" s="653"/>
      <c r="GH27" s="653"/>
      <c r="GI27" s="653"/>
      <c r="GJ27" s="653"/>
      <c r="GK27" s="653"/>
      <c r="GL27" s="653"/>
      <c r="GM27" s="653"/>
      <c r="GN27" s="653"/>
      <c r="GO27" s="653"/>
      <c r="GP27" s="653"/>
      <c r="GQ27" s="653"/>
      <c r="GR27" s="653"/>
      <c r="GS27" s="653"/>
      <c r="GT27" s="653"/>
      <c r="GU27" s="653"/>
      <c r="GV27" s="653"/>
      <c r="GW27" s="653"/>
      <c r="GX27" s="653"/>
      <c r="GY27" s="653"/>
      <c r="GZ27" s="653"/>
      <c r="HA27" s="653"/>
      <c r="HB27" s="653"/>
      <c r="HC27" s="653"/>
      <c r="HD27" s="653"/>
      <c r="HE27" s="653"/>
      <c r="HF27" s="653"/>
      <c r="HG27" s="653"/>
      <c r="HH27" s="653"/>
      <c r="HI27" s="653"/>
      <c r="HJ27" s="653"/>
      <c r="HK27" s="653"/>
      <c r="HL27" s="653"/>
      <c r="HM27" s="653"/>
      <c r="HN27" s="653"/>
      <c r="HO27" s="653"/>
      <c r="HP27" s="653"/>
      <c r="HQ27" s="653"/>
      <c r="HR27" s="653"/>
      <c r="HS27" s="653"/>
      <c r="HT27" s="653"/>
      <c r="HU27" s="653"/>
      <c r="HV27" s="1026"/>
      <c r="HW27" s="1026"/>
      <c r="HX27" s="1026"/>
      <c r="HY27" s="1026"/>
      <c r="HZ27" s="1026"/>
      <c r="IA27" s="1026"/>
      <c r="IB27" s="1026"/>
      <c r="IC27" s="1026"/>
      <c r="ID27" s="1026"/>
      <c r="IE27" s="653"/>
      <c r="IF27" s="1080"/>
      <c r="IG27" s="1026"/>
      <c r="IH27" s="1026"/>
      <c r="II27" s="1026"/>
      <c r="IJ27" s="1080"/>
      <c r="IK27" s="1026"/>
      <c r="IL27" s="1026"/>
      <c r="IM27" s="1026"/>
      <c r="IN27" s="1026"/>
      <c r="IO27" s="1061"/>
      <c r="IP27" s="1039"/>
      <c r="IQ27" s="1026"/>
      <c r="IR27" s="1077"/>
      <c r="IS27" s="1026"/>
      <c r="IT27" s="1026"/>
      <c r="IU27" s="1026"/>
      <c r="IV27" s="1077"/>
      <c r="IW27" s="1026"/>
      <c r="IX27" s="1026"/>
      <c r="IY27" s="1026"/>
      <c r="IZ27" s="649"/>
      <c r="JA27" s="1026"/>
      <c r="JB27" s="1026"/>
      <c r="JC27" s="1026"/>
      <c r="JD27" s="1026"/>
      <c r="JE27" s="1026"/>
      <c r="JF27" s="1026"/>
      <c r="JG27" s="1026"/>
      <c r="JH27" s="1026"/>
      <c r="JI27" s="653"/>
      <c r="JJ27" s="1093"/>
      <c r="JK27" s="1093"/>
      <c r="JL27" s="1093"/>
      <c r="JM27" s="1093"/>
      <c r="JN27" s="653"/>
      <c r="JO27" s="653"/>
      <c r="JP27" s="653"/>
      <c r="JQ27" s="653"/>
      <c r="JR27" s="653"/>
      <c r="JS27" s="653"/>
      <c r="JT27" s="653"/>
      <c r="JU27" s="653"/>
      <c r="JV27" s="653"/>
      <c r="JW27" s="653"/>
      <c r="JX27" s="653"/>
      <c r="JY27" s="653"/>
      <c r="JZ27" s="653"/>
      <c r="KA27" s="653"/>
      <c r="KB27" s="653"/>
      <c r="KC27" s="1049"/>
      <c r="KD27" s="653"/>
      <c r="KE27" s="653"/>
      <c r="KF27" s="653"/>
      <c r="KG27" s="653"/>
      <c r="KH27" s="653"/>
      <c r="KI27" s="653"/>
      <c r="KJ27" s="1049"/>
      <c r="KK27" s="1026"/>
      <c r="KL27" s="1026"/>
      <c r="KM27" s="1026"/>
      <c r="KN27" s="1026"/>
      <c r="KO27" s="1026"/>
      <c r="KP27" s="1026"/>
      <c r="KQ27" s="1026"/>
      <c r="KR27" s="653"/>
      <c r="KS27" s="653"/>
      <c r="KT27" s="1093"/>
      <c r="KU27" s="1093"/>
      <c r="KV27" s="1093"/>
      <c r="KW27" s="1093"/>
      <c r="KX27" s="653"/>
      <c r="KY27" s="653"/>
      <c r="KZ27" s="653"/>
      <c r="LA27" s="653"/>
      <c r="LB27" s="653"/>
      <c r="LC27" s="653"/>
      <c r="LD27" s="653"/>
      <c r="LE27" s="653"/>
      <c r="LF27" s="653"/>
      <c r="LG27" s="653"/>
      <c r="LH27" s="653"/>
      <c r="LI27" s="653"/>
      <c r="LJ27" s="653"/>
      <c r="LK27" s="653"/>
      <c r="LL27" s="653"/>
      <c r="LM27" s="1049"/>
      <c r="LN27" s="653"/>
      <c r="LO27" s="653"/>
      <c r="LP27" s="653"/>
      <c r="LQ27" s="653"/>
      <c r="LR27" s="653"/>
      <c r="LS27" s="653"/>
      <c r="LT27" s="1049"/>
      <c r="LU27" s="1026"/>
      <c r="LV27" s="1026"/>
      <c r="LW27" s="1026"/>
      <c r="LX27" s="1026"/>
      <c r="LY27" s="1026"/>
      <c r="LZ27" s="1026"/>
      <c r="MA27" s="1026"/>
      <c r="MB27" s="653"/>
    </row>
    <row r="28" spans="1:340" s="1" customFormat="1" ht="12" customHeight="1">
      <c r="A28" s="794" t="s">
        <v>520</v>
      </c>
      <c r="B28" s="636" t="s">
        <v>461</v>
      </c>
      <c r="C28" s="1095" t="s">
        <v>545</v>
      </c>
      <c r="D28" s="1100">
        <v>156</v>
      </c>
      <c r="E28" s="1092">
        <v>2453</v>
      </c>
      <c r="F28" s="1058">
        <v>1135.7962962962963</v>
      </c>
      <c r="G28" s="1058">
        <v>1807.4408602150538</v>
      </c>
      <c r="H28" s="1091"/>
      <c r="I28" s="1026">
        <v>18</v>
      </c>
      <c r="J28" s="1026">
        <v>56</v>
      </c>
      <c r="K28" s="1026">
        <v>73</v>
      </c>
      <c r="L28" s="1026">
        <v>5</v>
      </c>
      <c r="M28" s="1026">
        <v>4</v>
      </c>
      <c r="N28" s="1091"/>
      <c r="O28" s="1026">
        <v>3</v>
      </c>
      <c r="P28" s="1026">
        <v>20</v>
      </c>
      <c r="Q28" s="1026">
        <v>33</v>
      </c>
      <c r="R28" s="1026">
        <v>16</v>
      </c>
      <c r="S28" s="1026">
        <v>20</v>
      </c>
      <c r="T28" s="1026">
        <v>64</v>
      </c>
      <c r="U28" s="1087">
        <v>39.798445945945936</v>
      </c>
      <c r="V28" s="1087">
        <v>25.494457831325303</v>
      </c>
      <c r="W28" s="1087">
        <v>39.022371134020617</v>
      </c>
      <c r="X28" s="1087">
        <v>39.250555555555557</v>
      </c>
      <c r="Y28" s="1076">
        <v>143</v>
      </c>
      <c r="Z28" s="1026">
        <v>64</v>
      </c>
      <c r="AA28" s="1026">
        <v>9</v>
      </c>
      <c r="AB28" s="1026">
        <v>15</v>
      </c>
      <c r="AC28" s="1026">
        <v>14</v>
      </c>
      <c r="AD28" s="1026">
        <v>4</v>
      </c>
      <c r="AE28" s="1026">
        <v>37</v>
      </c>
      <c r="AF28" s="1085">
        <v>9</v>
      </c>
      <c r="AG28" s="1026">
        <v>4</v>
      </c>
      <c r="AH28" s="1046">
        <v>77</v>
      </c>
      <c r="AI28" s="1037">
        <v>4</v>
      </c>
      <c r="AJ28" s="1035">
        <v>9</v>
      </c>
      <c r="AK28" s="1035">
        <v>63</v>
      </c>
      <c r="AL28" s="1035">
        <v>1</v>
      </c>
      <c r="AM28" s="1104">
        <v>67</v>
      </c>
      <c r="AN28" s="1038">
        <v>12</v>
      </c>
      <c r="AO28" s="849"/>
      <c r="AP28" s="865"/>
      <c r="AQ28" s="865"/>
      <c r="AR28" s="865"/>
      <c r="AS28" s="865"/>
      <c r="AT28" s="865"/>
      <c r="AU28" s="865"/>
      <c r="AV28" s="866"/>
      <c r="AW28" s="1041"/>
      <c r="AX28" s="1041"/>
      <c r="AY28" s="1041"/>
      <c r="AZ28" s="1041"/>
      <c r="BA28" s="1041"/>
      <c r="BB28" s="1112"/>
      <c r="BC28" s="1026">
        <v>4</v>
      </c>
      <c r="BD28" s="1026">
        <v>9</v>
      </c>
      <c r="BE28" s="1026">
        <v>64</v>
      </c>
      <c r="BF28" s="1026">
        <v>1</v>
      </c>
      <c r="BG28" s="1026">
        <v>67</v>
      </c>
      <c r="BH28" s="1026">
        <v>12</v>
      </c>
      <c r="BI28" s="1108">
        <v>9.9503546099290787</v>
      </c>
      <c r="BJ28" s="1109">
        <v>211.87878787878788</v>
      </c>
      <c r="BK28" s="1109">
        <v>99.798449612403104</v>
      </c>
      <c r="BL28" s="1048"/>
      <c r="BM28" s="1026">
        <v>91</v>
      </c>
      <c r="BN28" s="1026">
        <v>44</v>
      </c>
      <c r="BO28" s="1026">
        <v>21</v>
      </c>
      <c r="BP28" s="1048"/>
      <c r="BQ28" s="1026">
        <v>92</v>
      </c>
      <c r="BR28" s="1026">
        <v>60</v>
      </c>
      <c r="BS28" s="1026">
        <v>4</v>
      </c>
      <c r="BT28" s="1067">
        <v>63.553846153846152</v>
      </c>
      <c r="BU28" s="1072">
        <v>106</v>
      </c>
      <c r="BV28" s="1048">
        <v>25</v>
      </c>
      <c r="BW28" s="1068">
        <v>50</v>
      </c>
      <c r="BX28" s="1068">
        <v>31</v>
      </c>
      <c r="BY28" s="1051">
        <v>34</v>
      </c>
      <c r="BZ28" s="1051">
        <v>16</v>
      </c>
      <c r="CA28" s="653"/>
      <c r="CB28" s="653"/>
      <c r="CC28" s="653"/>
      <c r="CD28" s="653"/>
      <c r="CE28" s="653"/>
      <c r="CF28" s="653"/>
      <c r="CG28" s="653"/>
      <c r="CH28" s="653"/>
      <c r="CI28" s="653"/>
      <c r="CJ28" s="653"/>
      <c r="CK28" s="653"/>
      <c r="CL28" s="653"/>
      <c r="CM28" s="653"/>
      <c r="CN28" s="653"/>
      <c r="CO28" s="1026">
        <v>25</v>
      </c>
      <c r="CP28" s="1026">
        <v>51</v>
      </c>
      <c r="CQ28" s="1026">
        <v>31</v>
      </c>
      <c r="CR28" s="1026">
        <v>36</v>
      </c>
      <c r="CS28" s="1026">
        <v>16</v>
      </c>
      <c r="CT28" s="1072">
        <v>97</v>
      </c>
      <c r="CU28" s="1048">
        <v>6</v>
      </c>
      <c r="CV28" s="1068">
        <v>50</v>
      </c>
      <c r="CW28" s="1068">
        <v>30</v>
      </c>
      <c r="CX28" s="1051">
        <v>11</v>
      </c>
      <c r="CY28" s="1051">
        <v>40</v>
      </c>
      <c r="CZ28" s="1051">
        <v>19</v>
      </c>
      <c r="DA28" s="653"/>
      <c r="DB28" s="653"/>
      <c r="DC28" s="653"/>
      <c r="DD28" s="653"/>
      <c r="DE28" s="653"/>
      <c r="DF28" s="653"/>
      <c r="DG28" s="653"/>
      <c r="DH28" s="653"/>
      <c r="DI28" s="653"/>
      <c r="DJ28" s="653"/>
      <c r="DK28" s="653"/>
      <c r="DL28" s="653"/>
      <c r="DM28" s="653"/>
      <c r="DN28" s="653"/>
      <c r="DO28" s="1026">
        <v>6</v>
      </c>
      <c r="DP28" s="1026">
        <v>51</v>
      </c>
      <c r="DQ28" s="1026">
        <v>30</v>
      </c>
      <c r="DR28" s="1026">
        <v>11</v>
      </c>
      <c r="DS28" s="1026">
        <v>41</v>
      </c>
      <c r="DT28" s="1026">
        <v>19</v>
      </c>
      <c r="DU28" s="1080"/>
      <c r="DV28" s="1026">
        <v>95</v>
      </c>
      <c r="DW28" s="1026">
        <v>48</v>
      </c>
      <c r="DX28" s="1026">
        <v>13</v>
      </c>
      <c r="DY28" s="1080"/>
      <c r="DZ28" s="1026">
        <v>12</v>
      </c>
      <c r="EA28" s="1026">
        <v>111</v>
      </c>
      <c r="EB28" s="1026">
        <v>33</v>
      </c>
      <c r="EC28" s="1059">
        <v>135</v>
      </c>
      <c r="ED28" s="1026">
        <v>0</v>
      </c>
      <c r="EE28" s="1026">
        <v>11</v>
      </c>
      <c r="EF28" s="1026">
        <v>1</v>
      </c>
      <c r="EG28" s="1026">
        <v>52</v>
      </c>
      <c r="EH28" s="1026">
        <v>35</v>
      </c>
      <c r="EI28" s="1026">
        <v>5</v>
      </c>
      <c r="EJ28" s="1026">
        <v>1</v>
      </c>
      <c r="EK28" s="1026">
        <v>29</v>
      </c>
      <c r="EL28" s="1026">
        <v>1</v>
      </c>
      <c r="EM28" s="1026">
        <v>15</v>
      </c>
      <c r="EN28" s="1026">
        <v>6</v>
      </c>
      <c r="EO28" s="653"/>
      <c r="EP28" s="1080"/>
      <c r="EQ28" s="1026">
        <v>84</v>
      </c>
      <c r="ER28" s="1026">
        <v>64</v>
      </c>
      <c r="ES28" s="1026">
        <v>8</v>
      </c>
      <c r="ET28" s="1080"/>
      <c r="EU28" s="1026">
        <v>37</v>
      </c>
      <c r="EV28" s="1026">
        <v>34</v>
      </c>
      <c r="EW28" s="1026">
        <v>5</v>
      </c>
      <c r="EX28" s="1026">
        <v>3</v>
      </c>
      <c r="EY28" s="1059">
        <v>5</v>
      </c>
      <c r="EZ28" s="1077">
        <v>15</v>
      </c>
      <c r="FA28" s="1077">
        <v>8</v>
      </c>
      <c r="FB28" s="1077">
        <v>8</v>
      </c>
      <c r="FC28" s="1077">
        <v>10</v>
      </c>
      <c r="FD28" s="1059">
        <v>67</v>
      </c>
      <c r="FE28" s="1062">
        <v>49</v>
      </c>
      <c r="FF28" s="1063">
        <v>6</v>
      </c>
      <c r="FG28" s="1063">
        <v>2</v>
      </c>
      <c r="FH28" s="1063">
        <v>0</v>
      </c>
      <c r="FI28" s="1063">
        <v>6</v>
      </c>
      <c r="FJ28" s="1063">
        <v>1</v>
      </c>
      <c r="FK28" s="1063">
        <v>3</v>
      </c>
      <c r="FL28" s="1051">
        <v>74</v>
      </c>
      <c r="FM28" s="1051">
        <v>15</v>
      </c>
      <c r="FN28" s="653"/>
      <c r="FO28" s="653"/>
      <c r="FP28" s="653"/>
      <c r="FQ28" s="653"/>
      <c r="FR28" s="653"/>
      <c r="FS28" s="653"/>
      <c r="FT28" s="653"/>
      <c r="FU28" s="653"/>
      <c r="FV28" s="653"/>
      <c r="FW28" s="653"/>
      <c r="FX28" s="653"/>
      <c r="FY28" s="653"/>
      <c r="FZ28" s="653"/>
      <c r="GA28" s="653"/>
      <c r="GB28" s="653"/>
      <c r="GC28" s="653"/>
      <c r="GD28" s="653"/>
      <c r="GE28" s="653"/>
      <c r="GF28" s="653"/>
      <c r="GG28" s="653"/>
      <c r="GH28" s="653"/>
      <c r="GI28" s="653"/>
      <c r="GJ28" s="653"/>
      <c r="GK28" s="653"/>
      <c r="GL28" s="653"/>
      <c r="GM28" s="653"/>
      <c r="GN28" s="653"/>
      <c r="GO28" s="653"/>
      <c r="GP28" s="653"/>
      <c r="GQ28" s="653"/>
      <c r="GR28" s="653"/>
      <c r="GS28" s="653"/>
      <c r="GT28" s="653"/>
      <c r="GU28" s="653"/>
      <c r="GV28" s="653"/>
      <c r="GW28" s="653"/>
      <c r="GX28" s="653"/>
      <c r="GY28" s="653"/>
      <c r="GZ28" s="653"/>
      <c r="HA28" s="653"/>
      <c r="HB28" s="653"/>
      <c r="HC28" s="653"/>
      <c r="HD28" s="653"/>
      <c r="HE28" s="653"/>
      <c r="HF28" s="653"/>
      <c r="HG28" s="653"/>
      <c r="HH28" s="653"/>
      <c r="HI28" s="653"/>
      <c r="HJ28" s="653"/>
      <c r="HK28" s="653"/>
      <c r="HL28" s="653"/>
      <c r="HM28" s="653"/>
      <c r="HN28" s="653"/>
      <c r="HO28" s="653"/>
      <c r="HP28" s="653"/>
      <c r="HQ28" s="653"/>
      <c r="HR28" s="653"/>
      <c r="HS28" s="653"/>
      <c r="HT28" s="653"/>
      <c r="HU28" s="653"/>
      <c r="HV28" s="1026">
        <v>49</v>
      </c>
      <c r="HW28" s="1026">
        <v>13</v>
      </c>
      <c r="HX28" s="1026">
        <v>17</v>
      </c>
      <c r="HY28" s="1026">
        <v>0</v>
      </c>
      <c r="HZ28" s="1026">
        <v>20</v>
      </c>
      <c r="IA28" s="1026">
        <v>5</v>
      </c>
      <c r="IB28" s="1026">
        <v>21</v>
      </c>
      <c r="IC28" s="1026">
        <v>74</v>
      </c>
      <c r="ID28" s="1026">
        <v>15</v>
      </c>
      <c r="IE28" s="653"/>
      <c r="IF28" s="1080"/>
      <c r="IG28" s="1026">
        <v>73</v>
      </c>
      <c r="IH28" s="1026">
        <v>76</v>
      </c>
      <c r="II28" s="1026">
        <v>7</v>
      </c>
      <c r="IJ28" s="1080"/>
      <c r="IK28" s="1026">
        <v>48</v>
      </c>
      <c r="IL28" s="1026">
        <v>12</v>
      </c>
      <c r="IM28" s="1026">
        <v>3</v>
      </c>
      <c r="IN28" s="1026">
        <v>2</v>
      </c>
      <c r="IO28" s="1059">
        <v>8</v>
      </c>
      <c r="IP28" s="1038">
        <v>0</v>
      </c>
      <c r="IQ28" s="1026">
        <v>3</v>
      </c>
      <c r="IR28" s="1077">
        <v>239</v>
      </c>
      <c r="IS28" s="1026">
        <v>96</v>
      </c>
      <c r="IT28" s="1026">
        <v>0</v>
      </c>
      <c r="IU28" s="1026">
        <v>60</v>
      </c>
      <c r="IV28" s="1077">
        <v>73</v>
      </c>
      <c r="IW28" s="1026">
        <v>58</v>
      </c>
      <c r="IX28" s="1026">
        <v>0</v>
      </c>
      <c r="IY28" s="1026">
        <v>98</v>
      </c>
      <c r="IZ28" s="649"/>
      <c r="JA28" s="1026">
        <v>54</v>
      </c>
      <c r="JB28" s="1026">
        <v>2</v>
      </c>
      <c r="JC28" s="1026">
        <v>3</v>
      </c>
      <c r="JD28" s="1026">
        <v>5</v>
      </c>
      <c r="JE28" s="1026">
        <v>12</v>
      </c>
      <c r="JF28" s="1026">
        <v>1</v>
      </c>
      <c r="JG28" s="1026">
        <v>35</v>
      </c>
      <c r="JH28" s="1026">
        <v>44</v>
      </c>
      <c r="JI28" s="653"/>
      <c r="JJ28" s="1093"/>
      <c r="JK28" s="1093"/>
      <c r="JL28" s="1093"/>
      <c r="JM28" s="1093"/>
      <c r="JN28" s="653"/>
      <c r="JO28" s="653"/>
      <c r="JP28" s="653"/>
      <c r="JQ28" s="653"/>
      <c r="JR28" s="653"/>
      <c r="JS28" s="653"/>
      <c r="JT28" s="653"/>
      <c r="JU28" s="653"/>
      <c r="JV28" s="653"/>
      <c r="JW28" s="653"/>
      <c r="JX28" s="653"/>
      <c r="JY28" s="653"/>
      <c r="JZ28" s="653"/>
      <c r="KA28" s="653"/>
      <c r="KB28" s="653"/>
      <c r="KC28" s="1048"/>
      <c r="KD28" s="653"/>
      <c r="KE28" s="653"/>
      <c r="KF28" s="653"/>
      <c r="KG28" s="653"/>
      <c r="KH28" s="653"/>
      <c r="KI28" s="653"/>
      <c r="KJ28" s="1048"/>
      <c r="KK28" s="1026">
        <v>18</v>
      </c>
      <c r="KL28" s="1026">
        <v>7</v>
      </c>
      <c r="KM28" s="1026">
        <v>36</v>
      </c>
      <c r="KN28" s="1026">
        <v>20</v>
      </c>
      <c r="KO28" s="1026">
        <v>84</v>
      </c>
      <c r="KP28" s="1026">
        <v>10</v>
      </c>
      <c r="KQ28" s="1026">
        <v>62</v>
      </c>
      <c r="KR28" s="653"/>
      <c r="KS28" s="653"/>
      <c r="KT28" s="1093"/>
      <c r="KU28" s="1093"/>
      <c r="KV28" s="1093"/>
      <c r="KW28" s="1093"/>
      <c r="KX28" s="653"/>
      <c r="KY28" s="653"/>
      <c r="KZ28" s="653"/>
      <c r="LA28" s="653"/>
      <c r="LB28" s="653"/>
      <c r="LC28" s="653"/>
      <c r="LD28" s="653"/>
      <c r="LE28" s="653"/>
      <c r="LF28" s="653"/>
      <c r="LG28" s="653"/>
      <c r="LH28" s="653"/>
      <c r="LI28" s="653"/>
      <c r="LJ28" s="653"/>
      <c r="LK28" s="653"/>
      <c r="LL28" s="653"/>
      <c r="LM28" s="1048"/>
      <c r="LN28" s="653"/>
      <c r="LO28" s="653"/>
      <c r="LP28" s="653"/>
      <c r="LQ28" s="653"/>
      <c r="LR28" s="653"/>
      <c r="LS28" s="653"/>
      <c r="LT28" s="1048"/>
      <c r="LU28" s="1026">
        <v>18</v>
      </c>
      <c r="LV28" s="1026">
        <v>8</v>
      </c>
      <c r="LW28" s="1026">
        <v>36</v>
      </c>
      <c r="LX28" s="1026">
        <v>21</v>
      </c>
      <c r="LY28" s="1026">
        <v>82</v>
      </c>
      <c r="LZ28" s="1026">
        <v>11</v>
      </c>
      <c r="MA28" s="1026">
        <v>63</v>
      </c>
      <c r="MB28" s="653"/>
    </row>
    <row r="29" spans="1:340" s="1" customFormat="1" ht="12" customHeight="1">
      <c r="A29" s="794" t="s">
        <v>207</v>
      </c>
      <c r="B29" s="794" t="s">
        <v>207</v>
      </c>
      <c r="C29" s="1095"/>
      <c r="D29" s="1100"/>
      <c r="E29" s="1092"/>
      <c r="F29" s="1058"/>
      <c r="G29" s="1058"/>
      <c r="H29" s="1091"/>
      <c r="I29" s="1026"/>
      <c r="J29" s="1026"/>
      <c r="K29" s="1026"/>
      <c r="L29" s="1026"/>
      <c r="M29" s="1026"/>
      <c r="N29" s="1091"/>
      <c r="O29" s="1026"/>
      <c r="P29" s="1026"/>
      <c r="Q29" s="1026"/>
      <c r="R29" s="1026"/>
      <c r="S29" s="1026"/>
      <c r="T29" s="1026"/>
      <c r="U29" s="1087"/>
      <c r="V29" s="1087"/>
      <c r="W29" s="1087"/>
      <c r="X29" s="1087"/>
      <c r="Y29" s="1076"/>
      <c r="Z29" s="1026"/>
      <c r="AA29" s="1026"/>
      <c r="AB29" s="1026"/>
      <c r="AC29" s="1026"/>
      <c r="AD29" s="1026"/>
      <c r="AE29" s="1026"/>
      <c r="AF29" s="1085"/>
      <c r="AG29" s="1026"/>
      <c r="AH29" s="1047"/>
      <c r="AI29" s="1037"/>
      <c r="AJ29" s="1036"/>
      <c r="AK29" s="1036"/>
      <c r="AL29" s="1036"/>
      <c r="AM29" s="1105"/>
      <c r="AN29" s="1039"/>
      <c r="AO29" s="849"/>
      <c r="AP29" s="865"/>
      <c r="AQ29" s="865"/>
      <c r="AR29" s="865"/>
      <c r="AS29" s="865"/>
      <c r="AT29" s="865"/>
      <c r="AU29" s="865"/>
      <c r="AV29" s="866"/>
      <c r="AW29" s="1041"/>
      <c r="AX29" s="1041"/>
      <c r="AY29" s="1041"/>
      <c r="AZ29" s="1041"/>
      <c r="BA29" s="1041"/>
      <c r="BB29" s="1113"/>
      <c r="BC29" s="1026"/>
      <c r="BD29" s="1026"/>
      <c r="BE29" s="1026"/>
      <c r="BF29" s="1026"/>
      <c r="BG29" s="1026"/>
      <c r="BH29" s="1026"/>
      <c r="BI29" s="1077"/>
      <c r="BJ29" s="1110"/>
      <c r="BK29" s="1110"/>
      <c r="BL29" s="1048"/>
      <c r="BM29" s="1026"/>
      <c r="BN29" s="1026"/>
      <c r="BO29" s="1026"/>
      <c r="BP29" s="1048"/>
      <c r="BQ29" s="1026"/>
      <c r="BR29" s="1026"/>
      <c r="BS29" s="1026"/>
      <c r="BT29" s="1067"/>
      <c r="BU29" s="1073"/>
      <c r="BV29" s="1048"/>
      <c r="BW29" s="1069"/>
      <c r="BX29" s="1069"/>
      <c r="BY29" s="1052"/>
      <c r="BZ29" s="1052"/>
      <c r="CA29" s="653"/>
      <c r="CB29" s="653"/>
      <c r="CC29" s="653"/>
      <c r="CD29" s="653"/>
      <c r="CE29" s="653"/>
      <c r="CF29" s="653"/>
      <c r="CG29" s="653"/>
      <c r="CH29" s="653"/>
      <c r="CI29" s="653"/>
      <c r="CJ29" s="653"/>
      <c r="CK29" s="653"/>
      <c r="CL29" s="653"/>
      <c r="CM29" s="653"/>
      <c r="CN29" s="653"/>
      <c r="CO29" s="1026"/>
      <c r="CP29" s="1026"/>
      <c r="CQ29" s="1026"/>
      <c r="CR29" s="1026"/>
      <c r="CS29" s="1026"/>
      <c r="CT29" s="1073"/>
      <c r="CU29" s="1048"/>
      <c r="CV29" s="1069"/>
      <c r="CW29" s="1069"/>
      <c r="CX29" s="1052"/>
      <c r="CY29" s="1052"/>
      <c r="CZ29" s="1052"/>
      <c r="DA29" s="653"/>
      <c r="DB29" s="653"/>
      <c r="DC29" s="653"/>
      <c r="DD29" s="653"/>
      <c r="DE29" s="653"/>
      <c r="DF29" s="653"/>
      <c r="DG29" s="653"/>
      <c r="DH29" s="653"/>
      <c r="DI29" s="653"/>
      <c r="DJ29" s="653"/>
      <c r="DK29" s="653"/>
      <c r="DL29" s="653"/>
      <c r="DM29" s="653"/>
      <c r="DN29" s="653"/>
      <c r="DO29" s="1026"/>
      <c r="DP29" s="1026"/>
      <c r="DQ29" s="1026"/>
      <c r="DR29" s="1026"/>
      <c r="DS29" s="1026"/>
      <c r="DT29" s="1026"/>
      <c r="DU29" s="1080"/>
      <c r="DV29" s="1026"/>
      <c r="DW29" s="1026"/>
      <c r="DX29" s="1026"/>
      <c r="DY29" s="1080"/>
      <c r="DZ29" s="1026"/>
      <c r="EA29" s="1026"/>
      <c r="EB29" s="1026"/>
      <c r="EC29" s="1061"/>
      <c r="ED29" s="1026"/>
      <c r="EE29" s="1026"/>
      <c r="EF29" s="1026"/>
      <c r="EG29" s="1026"/>
      <c r="EH29" s="1026"/>
      <c r="EI29" s="1026"/>
      <c r="EJ29" s="1026"/>
      <c r="EK29" s="1026"/>
      <c r="EL29" s="1026"/>
      <c r="EM29" s="1026"/>
      <c r="EN29" s="1026"/>
      <c r="EO29" s="653"/>
      <c r="EP29" s="1080"/>
      <c r="EQ29" s="1026"/>
      <c r="ER29" s="1026"/>
      <c r="ES29" s="1026"/>
      <c r="ET29" s="1080"/>
      <c r="EU29" s="1026"/>
      <c r="EV29" s="1026"/>
      <c r="EW29" s="1026"/>
      <c r="EX29" s="1026"/>
      <c r="EY29" s="1061"/>
      <c r="EZ29" s="1077"/>
      <c r="FA29" s="1077"/>
      <c r="FB29" s="1077"/>
      <c r="FC29" s="1077"/>
      <c r="FD29" s="1061"/>
      <c r="FE29" s="1062"/>
      <c r="FF29" s="1064"/>
      <c r="FG29" s="1064"/>
      <c r="FH29" s="1064"/>
      <c r="FI29" s="1064"/>
      <c r="FJ29" s="1064"/>
      <c r="FK29" s="1064"/>
      <c r="FL29" s="1052"/>
      <c r="FM29" s="1052"/>
      <c r="FN29" s="653"/>
      <c r="FO29" s="653"/>
      <c r="FP29" s="653"/>
      <c r="FQ29" s="653"/>
      <c r="FR29" s="653"/>
      <c r="FS29" s="653"/>
      <c r="FT29" s="653"/>
      <c r="FU29" s="653"/>
      <c r="FV29" s="653"/>
      <c r="FW29" s="653"/>
      <c r="FX29" s="653"/>
      <c r="FY29" s="653"/>
      <c r="FZ29" s="653"/>
      <c r="GA29" s="653"/>
      <c r="GB29" s="653"/>
      <c r="GC29" s="653"/>
      <c r="GD29" s="653"/>
      <c r="GE29" s="653"/>
      <c r="GF29" s="653"/>
      <c r="GG29" s="653"/>
      <c r="GH29" s="653"/>
      <c r="GI29" s="653"/>
      <c r="GJ29" s="653"/>
      <c r="GK29" s="653"/>
      <c r="GL29" s="653"/>
      <c r="GM29" s="653"/>
      <c r="GN29" s="653"/>
      <c r="GO29" s="653"/>
      <c r="GP29" s="653"/>
      <c r="GQ29" s="653"/>
      <c r="GR29" s="653"/>
      <c r="GS29" s="653"/>
      <c r="GT29" s="653"/>
      <c r="GU29" s="653"/>
      <c r="GV29" s="653"/>
      <c r="GW29" s="653"/>
      <c r="GX29" s="653"/>
      <c r="GY29" s="653"/>
      <c r="GZ29" s="653"/>
      <c r="HA29" s="653"/>
      <c r="HB29" s="653"/>
      <c r="HC29" s="653"/>
      <c r="HD29" s="653"/>
      <c r="HE29" s="653"/>
      <c r="HF29" s="653"/>
      <c r="HG29" s="653"/>
      <c r="HH29" s="653"/>
      <c r="HI29" s="653"/>
      <c r="HJ29" s="653"/>
      <c r="HK29" s="653"/>
      <c r="HL29" s="653"/>
      <c r="HM29" s="653"/>
      <c r="HN29" s="653"/>
      <c r="HO29" s="653"/>
      <c r="HP29" s="653"/>
      <c r="HQ29" s="653"/>
      <c r="HR29" s="653"/>
      <c r="HS29" s="653"/>
      <c r="HT29" s="653"/>
      <c r="HU29" s="653"/>
      <c r="HV29" s="1026"/>
      <c r="HW29" s="1026"/>
      <c r="HX29" s="1026"/>
      <c r="HY29" s="1026"/>
      <c r="HZ29" s="1026"/>
      <c r="IA29" s="1026"/>
      <c r="IB29" s="1026"/>
      <c r="IC29" s="1026"/>
      <c r="ID29" s="1026"/>
      <c r="IE29" s="653"/>
      <c r="IF29" s="1080"/>
      <c r="IG29" s="1026"/>
      <c r="IH29" s="1026"/>
      <c r="II29" s="1026"/>
      <c r="IJ29" s="1080"/>
      <c r="IK29" s="1026"/>
      <c r="IL29" s="1026"/>
      <c r="IM29" s="1026"/>
      <c r="IN29" s="1026"/>
      <c r="IO29" s="1061"/>
      <c r="IP29" s="1039"/>
      <c r="IQ29" s="1026"/>
      <c r="IR29" s="1077"/>
      <c r="IS29" s="1026"/>
      <c r="IT29" s="1026"/>
      <c r="IU29" s="1026"/>
      <c r="IV29" s="1077"/>
      <c r="IW29" s="1026"/>
      <c r="IX29" s="1026"/>
      <c r="IY29" s="1026"/>
      <c r="IZ29" s="649"/>
      <c r="JA29" s="1026"/>
      <c r="JB29" s="1026"/>
      <c r="JC29" s="1026"/>
      <c r="JD29" s="1026"/>
      <c r="JE29" s="1026"/>
      <c r="JF29" s="1026"/>
      <c r="JG29" s="1026"/>
      <c r="JH29" s="1026"/>
      <c r="JI29" s="653"/>
      <c r="JJ29" s="1093"/>
      <c r="JK29" s="1093"/>
      <c r="JL29" s="1093"/>
      <c r="JM29" s="1093"/>
      <c r="JN29" s="653"/>
      <c r="JO29" s="653"/>
      <c r="JP29" s="653"/>
      <c r="JQ29" s="653"/>
      <c r="JR29" s="653"/>
      <c r="JS29" s="653"/>
      <c r="JT29" s="653"/>
      <c r="JU29" s="653"/>
      <c r="JV29" s="653"/>
      <c r="JW29" s="653"/>
      <c r="JX29" s="653"/>
      <c r="JY29" s="653"/>
      <c r="JZ29" s="653"/>
      <c r="KA29" s="653"/>
      <c r="KB29" s="653"/>
      <c r="KC29" s="1049"/>
      <c r="KD29" s="653"/>
      <c r="KE29" s="653"/>
      <c r="KF29" s="653"/>
      <c r="KG29" s="653"/>
      <c r="KH29" s="653"/>
      <c r="KI29" s="653"/>
      <c r="KJ29" s="1049"/>
      <c r="KK29" s="1026"/>
      <c r="KL29" s="1026"/>
      <c r="KM29" s="1026"/>
      <c r="KN29" s="1026"/>
      <c r="KO29" s="1026"/>
      <c r="KP29" s="1026"/>
      <c r="KQ29" s="1026"/>
      <c r="KR29" s="653"/>
      <c r="KS29" s="653"/>
      <c r="KT29" s="1093"/>
      <c r="KU29" s="1093"/>
      <c r="KV29" s="1093"/>
      <c r="KW29" s="1093"/>
      <c r="KX29" s="653"/>
      <c r="KY29" s="653"/>
      <c r="KZ29" s="653"/>
      <c r="LA29" s="653"/>
      <c r="LB29" s="653"/>
      <c r="LC29" s="653"/>
      <c r="LD29" s="653"/>
      <c r="LE29" s="653"/>
      <c r="LF29" s="653"/>
      <c r="LG29" s="653"/>
      <c r="LH29" s="653"/>
      <c r="LI29" s="653"/>
      <c r="LJ29" s="653"/>
      <c r="LK29" s="653"/>
      <c r="LL29" s="653"/>
      <c r="LM29" s="1049"/>
      <c r="LN29" s="653"/>
      <c r="LO29" s="653"/>
      <c r="LP29" s="653"/>
      <c r="LQ29" s="653"/>
      <c r="LR29" s="653"/>
      <c r="LS29" s="653"/>
      <c r="LT29" s="1049"/>
      <c r="LU29" s="1026"/>
      <c r="LV29" s="1026"/>
      <c r="LW29" s="1026"/>
      <c r="LX29" s="1026"/>
      <c r="LY29" s="1026"/>
      <c r="LZ29" s="1026"/>
      <c r="MA29" s="1026"/>
      <c r="MB29" s="653"/>
    </row>
    <row r="30" spans="1:340" s="1" customFormat="1" ht="12" customHeight="1">
      <c r="A30" s="794" t="s">
        <v>522</v>
      </c>
      <c r="B30" s="636" t="s">
        <v>523</v>
      </c>
      <c r="C30" s="1095" t="s">
        <v>546</v>
      </c>
      <c r="D30" s="1100">
        <v>217</v>
      </c>
      <c r="E30" s="1092">
        <v>2382</v>
      </c>
      <c r="F30" s="1058">
        <v>1360.4230769230769</v>
      </c>
      <c r="G30" s="1058">
        <v>1155.4027777777778</v>
      </c>
      <c r="H30" s="1091"/>
      <c r="I30" s="1026">
        <v>27</v>
      </c>
      <c r="J30" s="1026">
        <v>58</v>
      </c>
      <c r="K30" s="1026">
        <v>117</v>
      </c>
      <c r="L30" s="1026">
        <v>2</v>
      </c>
      <c r="M30" s="1026">
        <v>13</v>
      </c>
      <c r="N30" s="1091"/>
      <c r="O30" s="1026">
        <v>6</v>
      </c>
      <c r="P30" s="1026">
        <v>15</v>
      </c>
      <c r="Q30" s="1026">
        <v>27</v>
      </c>
      <c r="R30" s="1026">
        <v>11</v>
      </c>
      <c r="S30" s="1026">
        <v>18</v>
      </c>
      <c r="T30" s="1026">
        <v>140</v>
      </c>
      <c r="U30" s="1087">
        <v>40.157287234042549</v>
      </c>
      <c r="V30" s="1087">
        <v>23.183802816901412</v>
      </c>
      <c r="W30" s="1087">
        <v>34.714488188976368</v>
      </c>
      <c r="X30" s="1087">
        <v>24.555882352941175</v>
      </c>
      <c r="Y30" s="1076">
        <v>171</v>
      </c>
      <c r="Z30" s="1026">
        <v>54</v>
      </c>
      <c r="AA30" s="1026">
        <v>15</v>
      </c>
      <c r="AB30" s="1026">
        <v>32</v>
      </c>
      <c r="AC30" s="1026">
        <v>28</v>
      </c>
      <c r="AD30" s="1026">
        <v>9</v>
      </c>
      <c r="AE30" s="1026">
        <v>33</v>
      </c>
      <c r="AF30" s="1085">
        <v>40</v>
      </c>
      <c r="AG30" s="1026">
        <v>6</v>
      </c>
      <c r="AH30" s="1046">
        <v>96</v>
      </c>
      <c r="AI30" s="1037">
        <v>5</v>
      </c>
      <c r="AJ30" s="1035">
        <v>16</v>
      </c>
      <c r="AK30" s="1035">
        <v>72</v>
      </c>
      <c r="AL30" s="1035">
        <v>3</v>
      </c>
      <c r="AM30" s="1104">
        <v>103</v>
      </c>
      <c r="AN30" s="1038">
        <v>18</v>
      </c>
      <c r="AO30" s="849"/>
      <c r="AP30" s="865"/>
      <c r="AQ30" s="865"/>
      <c r="AR30" s="865"/>
      <c r="AS30" s="865"/>
      <c r="AT30" s="865"/>
      <c r="AU30" s="865"/>
      <c r="AV30" s="866"/>
      <c r="AW30" s="1041"/>
      <c r="AX30" s="1041"/>
      <c r="AY30" s="1041"/>
      <c r="AZ30" s="1041"/>
      <c r="BA30" s="1041"/>
      <c r="BB30" s="1112"/>
      <c r="BC30" s="1026">
        <v>5</v>
      </c>
      <c r="BD30" s="1026">
        <v>16</v>
      </c>
      <c r="BE30" s="1026">
        <v>74</v>
      </c>
      <c r="BF30" s="1026">
        <v>4</v>
      </c>
      <c r="BG30" s="1026">
        <v>103</v>
      </c>
      <c r="BH30" s="1026">
        <v>18</v>
      </c>
      <c r="BI30" s="1108">
        <v>9.1515151515151523</v>
      </c>
      <c r="BJ30" s="1109">
        <v>205.54285714285714</v>
      </c>
      <c r="BK30" s="1109">
        <v>93.526011560693647</v>
      </c>
      <c r="BL30" s="1048"/>
      <c r="BM30" s="1026">
        <v>73</v>
      </c>
      <c r="BN30" s="1026">
        <v>83</v>
      </c>
      <c r="BO30" s="1026">
        <v>61</v>
      </c>
      <c r="BP30" s="1048"/>
      <c r="BQ30" s="1026">
        <v>130</v>
      </c>
      <c r="BR30" s="1026">
        <v>80</v>
      </c>
      <c r="BS30" s="1026">
        <v>7</v>
      </c>
      <c r="BT30" s="1067">
        <v>63.379746835443036</v>
      </c>
      <c r="BU30" s="1072">
        <v>160</v>
      </c>
      <c r="BV30" s="1048">
        <v>43</v>
      </c>
      <c r="BW30" s="1068">
        <v>76</v>
      </c>
      <c r="BX30" s="1068">
        <v>41</v>
      </c>
      <c r="BY30" s="1051">
        <v>38</v>
      </c>
      <c r="BZ30" s="1051">
        <v>19</v>
      </c>
      <c r="CA30" s="653"/>
      <c r="CB30" s="653"/>
      <c r="CC30" s="653"/>
      <c r="CD30" s="653"/>
      <c r="CE30" s="653"/>
      <c r="CF30" s="653"/>
      <c r="CG30" s="653"/>
      <c r="CH30" s="653"/>
      <c r="CI30" s="653"/>
      <c r="CJ30" s="653"/>
      <c r="CK30" s="653"/>
      <c r="CL30" s="653"/>
      <c r="CM30" s="653"/>
      <c r="CN30" s="653"/>
      <c r="CO30" s="1026">
        <v>43</v>
      </c>
      <c r="CP30" s="1026">
        <v>81</v>
      </c>
      <c r="CQ30" s="1026">
        <v>42</v>
      </c>
      <c r="CR30" s="1026">
        <v>39</v>
      </c>
      <c r="CS30" s="1026">
        <v>19</v>
      </c>
      <c r="CT30" s="1072">
        <v>129</v>
      </c>
      <c r="CU30" s="1048">
        <v>13</v>
      </c>
      <c r="CV30" s="1068">
        <v>65</v>
      </c>
      <c r="CW30" s="1068">
        <v>39</v>
      </c>
      <c r="CX30" s="1051">
        <v>12</v>
      </c>
      <c r="CY30" s="1051">
        <v>65</v>
      </c>
      <c r="CZ30" s="1051">
        <v>23</v>
      </c>
      <c r="DA30" s="653"/>
      <c r="DB30" s="653"/>
      <c r="DC30" s="653"/>
      <c r="DD30" s="653"/>
      <c r="DE30" s="653"/>
      <c r="DF30" s="653"/>
      <c r="DG30" s="653"/>
      <c r="DH30" s="653"/>
      <c r="DI30" s="653"/>
      <c r="DJ30" s="653"/>
      <c r="DK30" s="653"/>
      <c r="DL30" s="653"/>
      <c r="DM30" s="653"/>
      <c r="DN30" s="653"/>
      <c r="DO30" s="1026">
        <v>13</v>
      </c>
      <c r="DP30" s="1026">
        <v>70</v>
      </c>
      <c r="DQ30" s="1026">
        <v>40</v>
      </c>
      <c r="DR30" s="1026">
        <v>12</v>
      </c>
      <c r="DS30" s="1026">
        <v>66</v>
      </c>
      <c r="DT30" s="1026">
        <v>23</v>
      </c>
      <c r="DU30" s="1080"/>
      <c r="DV30" s="1026">
        <v>172</v>
      </c>
      <c r="DW30" s="1026">
        <v>44</v>
      </c>
      <c r="DX30" s="1026">
        <v>1</v>
      </c>
      <c r="DY30" s="1080"/>
      <c r="DZ30" s="1026">
        <v>23</v>
      </c>
      <c r="EA30" s="1026">
        <v>107</v>
      </c>
      <c r="EB30" s="1026">
        <v>87</v>
      </c>
      <c r="EC30" s="1059">
        <v>195</v>
      </c>
      <c r="ED30" s="1026">
        <v>1</v>
      </c>
      <c r="EE30" s="1026">
        <v>33</v>
      </c>
      <c r="EF30" s="1026">
        <v>2</v>
      </c>
      <c r="EG30" s="1026">
        <v>93</v>
      </c>
      <c r="EH30" s="1026">
        <v>45</v>
      </c>
      <c r="EI30" s="1026">
        <v>9</v>
      </c>
      <c r="EJ30" s="1026">
        <v>3</v>
      </c>
      <c r="EK30" s="1026">
        <v>9</v>
      </c>
      <c r="EL30" s="1026">
        <v>0</v>
      </c>
      <c r="EM30" s="1026">
        <v>15</v>
      </c>
      <c r="EN30" s="1026">
        <v>7</v>
      </c>
      <c r="EO30" s="653"/>
      <c r="EP30" s="1080"/>
      <c r="EQ30" s="1026">
        <v>118</v>
      </c>
      <c r="ER30" s="1026">
        <v>92</v>
      </c>
      <c r="ES30" s="1026">
        <v>7</v>
      </c>
      <c r="ET30" s="1080"/>
      <c r="EU30" s="1026">
        <v>63</v>
      </c>
      <c r="EV30" s="1026">
        <v>37</v>
      </c>
      <c r="EW30" s="1026">
        <v>10</v>
      </c>
      <c r="EX30" s="1026">
        <v>4</v>
      </c>
      <c r="EY30" s="1059">
        <v>4</v>
      </c>
      <c r="EZ30" s="1077">
        <v>27</v>
      </c>
      <c r="FA30" s="1077">
        <v>13</v>
      </c>
      <c r="FB30" s="1077">
        <v>9</v>
      </c>
      <c r="FC30" s="1077">
        <v>8</v>
      </c>
      <c r="FD30" s="1059">
        <v>92</v>
      </c>
      <c r="FE30" s="1062">
        <v>69</v>
      </c>
      <c r="FF30" s="1063">
        <v>3</v>
      </c>
      <c r="FG30" s="1063">
        <v>7</v>
      </c>
      <c r="FH30" s="1063">
        <v>0</v>
      </c>
      <c r="FI30" s="1063">
        <v>7</v>
      </c>
      <c r="FJ30" s="1063">
        <v>2</v>
      </c>
      <c r="FK30" s="1063">
        <v>4</v>
      </c>
      <c r="FL30" s="1051">
        <v>107</v>
      </c>
      <c r="FM30" s="1051">
        <v>18</v>
      </c>
      <c r="FN30" s="653"/>
      <c r="FO30" s="653"/>
      <c r="FP30" s="653"/>
      <c r="FQ30" s="653"/>
      <c r="FR30" s="653"/>
      <c r="FS30" s="653"/>
      <c r="FT30" s="653"/>
      <c r="FU30" s="653"/>
      <c r="FV30" s="653"/>
      <c r="FW30" s="653"/>
      <c r="FX30" s="653"/>
      <c r="FY30" s="653"/>
      <c r="FZ30" s="653"/>
      <c r="GA30" s="653"/>
      <c r="GB30" s="653"/>
      <c r="GC30" s="653"/>
      <c r="GD30" s="653"/>
      <c r="GE30" s="653"/>
      <c r="GF30" s="653"/>
      <c r="GG30" s="653"/>
      <c r="GH30" s="653"/>
      <c r="GI30" s="653"/>
      <c r="GJ30" s="653"/>
      <c r="GK30" s="653"/>
      <c r="GL30" s="653"/>
      <c r="GM30" s="653"/>
      <c r="GN30" s="653"/>
      <c r="GO30" s="653"/>
      <c r="GP30" s="653"/>
      <c r="GQ30" s="653"/>
      <c r="GR30" s="653"/>
      <c r="GS30" s="653"/>
      <c r="GT30" s="653"/>
      <c r="GU30" s="653"/>
      <c r="GV30" s="653"/>
      <c r="GW30" s="653"/>
      <c r="GX30" s="653"/>
      <c r="GY30" s="653"/>
      <c r="GZ30" s="653"/>
      <c r="HA30" s="653"/>
      <c r="HB30" s="653"/>
      <c r="HC30" s="653"/>
      <c r="HD30" s="653"/>
      <c r="HE30" s="653"/>
      <c r="HF30" s="653"/>
      <c r="HG30" s="653"/>
      <c r="HH30" s="653"/>
      <c r="HI30" s="653"/>
      <c r="HJ30" s="653"/>
      <c r="HK30" s="653"/>
      <c r="HL30" s="653"/>
      <c r="HM30" s="653"/>
      <c r="HN30" s="653"/>
      <c r="HO30" s="653"/>
      <c r="HP30" s="653"/>
      <c r="HQ30" s="653"/>
      <c r="HR30" s="653"/>
      <c r="HS30" s="653"/>
      <c r="HT30" s="653"/>
      <c r="HU30" s="653"/>
      <c r="HV30" s="1026">
        <v>69</v>
      </c>
      <c r="HW30" s="1026">
        <v>13</v>
      </c>
      <c r="HX30" s="1026">
        <v>30</v>
      </c>
      <c r="HY30" s="1026">
        <v>0</v>
      </c>
      <c r="HZ30" s="1026">
        <v>25</v>
      </c>
      <c r="IA30" s="1026">
        <v>17</v>
      </c>
      <c r="IB30" s="1026">
        <v>33</v>
      </c>
      <c r="IC30" s="1026">
        <v>107</v>
      </c>
      <c r="ID30" s="1026">
        <v>18</v>
      </c>
      <c r="IE30" s="653"/>
      <c r="IF30" s="1080"/>
      <c r="IG30" s="1026">
        <v>95</v>
      </c>
      <c r="IH30" s="1026">
        <v>116</v>
      </c>
      <c r="II30" s="1026">
        <v>6</v>
      </c>
      <c r="IJ30" s="1080"/>
      <c r="IK30" s="1026">
        <v>67</v>
      </c>
      <c r="IL30" s="1026">
        <v>14</v>
      </c>
      <c r="IM30" s="1026">
        <v>5</v>
      </c>
      <c r="IN30" s="1026">
        <v>2</v>
      </c>
      <c r="IO30" s="1059">
        <v>7</v>
      </c>
      <c r="IP30" s="1038">
        <v>5</v>
      </c>
      <c r="IQ30" s="1026">
        <v>4</v>
      </c>
      <c r="IR30" s="1077">
        <v>431</v>
      </c>
      <c r="IS30" s="1026">
        <v>152</v>
      </c>
      <c r="IT30" s="1026">
        <v>0</v>
      </c>
      <c r="IU30" s="1026">
        <v>65</v>
      </c>
      <c r="IV30" s="1077">
        <v>83</v>
      </c>
      <c r="IW30" s="1026">
        <v>70</v>
      </c>
      <c r="IX30" s="1026">
        <v>0</v>
      </c>
      <c r="IY30" s="1026">
        <v>147</v>
      </c>
      <c r="IZ30" s="649"/>
      <c r="JA30" s="1026">
        <v>89</v>
      </c>
      <c r="JB30" s="1026">
        <v>3</v>
      </c>
      <c r="JC30" s="1026">
        <v>4</v>
      </c>
      <c r="JD30" s="1026">
        <v>12</v>
      </c>
      <c r="JE30" s="1026">
        <v>15</v>
      </c>
      <c r="JF30" s="1026">
        <v>2</v>
      </c>
      <c r="JG30" s="1026">
        <v>34</v>
      </c>
      <c r="JH30" s="1026">
        <v>58</v>
      </c>
      <c r="JI30" s="653"/>
      <c r="JJ30" s="1093"/>
      <c r="JK30" s="1093"/>
      <c r="JL30" s="1093"/>
      <c r="JM30" s="1093"/>
      <c r="JN30" s="653"/>
      <c r="JO30" s="653"/>
      <c r="JP30" s="653"/>
      <c r="JQ30" s="653"/>
      <c r="JR30" s="653"/>
      <c r="JS30" s="653"/>
      <c r="JT30" s="653"/>
      <c r="JU30" s="653"/>
      <c r="JV30" s="653"/>
      <c r="JW30" s="653"/>
      <c r="JX30" s="653"/>
      <c r="JY30" s="653"/>
      <c r="JZ30" s="653"/>
      <c r="KA30" s="653"/>
      <c r="KB30" s="653"/>
      <c r="KC30" s="1048"/>
      <c r="KD30" s="653"/>
      <c r="KE30" s="653"/>
      <c r="KF30" s="653"/>
      <c r="KG30" s="653"/>
      <c r="KH30" s="653"/>
      <c r="KI30" s="653"/>
      <c r="KJ30" s="1048"/>
      <c r="KK30" s="1026">
        <v>25</v>
      </c>
      <c r="KL30" s="1026">
        <v>14</v>
      </c>
      <c r="KM30" s="1026">
        <v>30</v>
      </c>
      <c r="KN30" s="1026">
        <v>26</v>
      </c>
      <c r="KO30" s="1026">
        <v>143</v>
      </c>
      <c r="KP30" s="1026">
        <v>8</v>
      </c>
      <c r="KQ30" s="1026">
        <v>66</v>
      </c>
      <c r="KR30" s="653"/>
      <c r="KS30" s="653"/>
      <c r="KT30" s="1093"/>
      <c r="KU30" s="1093"/>
      <c r="KV30" s="1093"/>
      <c r="KW30" s="1093"/>
      <c r="KX30" s="653"/>
      <c r="KY30" s="653"/>
      <c r="KZ30" s="653"/>
      <c r="LA30" s="653"/>
      <c r="LB30" s="653"/>
      <c r="LC30" s="653"/>
      <c r="LD30" s="653"/>
      <c r="LE30" s="653"/>
      <c r="LF30" s="653"/>
      <c r="LG30" s="653"/>
      <c r="LH30" s="653"/>
      <c r="LI30" s="653"/>
      <c r="LJ30" s="653"/>
      <c r="LK30" s="653"/>
      <c r="LL30" s="653"/>
      <c r="LM30" s="1048"/>
      <c r="LN30" s="653"/>
      <c r="LO30" s="653"/>
      <c r="LP30" s="653"/>
      <c r="LQ30" s="653"/>
      <c r="LR30" s="653"/>
      <c r="LS30" s="653"/>
      <c r="LT30" s="1048"/>
      <c r="LU30" s="1026">
        <v>27</v>
      </c>
      <c r="LV30" s="1026">
        <v>15</v>
      </c>
      <c r="LW30" s="1026">
        <v>34</v>
      </c>
      <c r="LX30" s="1026">
        <v>25</v>
      </c>
      <c r="LY30" s="1026">
        <v>138</v>
      </c>
      <c r="LZ30" s="1026">
        <v>10</v>
      </c>
      <c r="MA30" s="1026">
        <v>69</v>
      </c>
      <c r="MB30" s="653"/>
    </row>
    <row r="31" spans="1:340" s="1" customFormat="1" ht="12" customHeight="1">
      <c r="A31" s="794" t="s">
        <v>207</v>
      </c>
      <c r="B31" s="794" t="s">
        <v>207</v>
      </c>
      <c r="C31" s="1095"/>
      <c r="D31" s="1100"/>
      <c r="E31" s="1092"/>
      <c r="F31" s="1058"/>
      <c r="G31" s="1058"/>
      <c r="H31" s="1091"/>
      <c r="I31" s="1026"/>
      <c r="J31" s="1026"/>
      <c r="K31" s="1026"/>
      <c r="L31" s="1026"/>
      <c r="M31" s="1026"/>
      <c r="N31" s="1091"/>
      <c r="O31" s="1026"/>
      <c r="P31" s="1026"/>
      <c r="Q31" s="1026"/>
      <c r="R31" s="1026"/>
      <c r="S31" s="1026"/>
      <c r="T31" s="1026"/>
      <c r="U31" s="1087"/>
      <c r="V31" s="1087"/>
      <c r="W31" s="1087"/>
      <c r="X31" s="1087"/>
      <c r="Y31" s="1076"/>
      <c r="Z31" s="1026"/>
      <c r="AA31" s="1026"/>
      <c r="AB31" s="1026"/>
      <c r="AC31" s="1026"/>
      <c r="AD31" s="1026"/>
      <c r="AE31" s="1026"/>
      <c r="AF31" s="1085"/>
      <c r="AG31" s="1026"/>
      <c r="AH31" s="1047"/>
      <c r="AI31" s="1037"/>
      <c r="AJ31" s="1036"/>
      <c r="AK31" s="1036"/>
      <c r="AL31" s="1036"/>
      <c r="AM31" s="1105"/>
      <c r="AN31" s="1039"/>
      <c r="AO31" s="849"/>
      <c r="AP31" s="865"/>
      <c r="AQ31" s="865"/>
      <c r="AR31" s="865"/>
      <c r="AS31" s="865"/>
      <c r="AT31" s="865"/>
      <c r="AU31" s="865"/>
      <c r="AV31" s="866"/>
      <c r="AW31" s="1041"/>
      <c r="AX31" s="1041"/>
      <c r="AY31" s="1041"/>
      <c r="AZ31" s="1041"/>
      <c r="BA31" s="1041"/>
      <c r="BB31" s="1113"/>
      <c r="BC31" s="1026"/>
      <c r="BD31" s="1026"/>
      <c r="BE31" s="1026"/>
      <c r="BF31" s="1026"/>
      <c r="BG31" s="1026"/>
      <c r="BH31" s="1026"/>
      <c r="BI31" s="1077"/>
      <c r="BJ31" s="1110"/>
      <c r="BK31" s="1110"/>
      <c r="BL31" s="1048"/>
      <c r="BM31" s="1026"/>
      <c r="BN31" s="1026"/>
      <c r="BO31" s="1026"/>
      <c r="BP31" s="1048"/>
      <c r="BQ31" s="1026"/>
      <c r="BR31" s="1026"/>
      <c r="BS31" s="1026"/>
      <c r="BT31" s="1067"/>
      <c r="BU31" s="1073"/>
      <c r="BV31" s="1048"/>
      <c r="BW31" s="1069"/>
      <c r="BX31" s="1069"/>
      <c r="BY31" s="1052"/>
      <c r="BZ31" s="1052"/>
      <c r="CA31" s="653"/>
      <c r="CB31" s="653"/>
      <c r="CC31" s="653"/>
      <c r="CD31" s="653"/>
      <c r="CE31" s="653"/>
      <c r="CF31" s="653"/>
      <c r="CG31" s="653"/>
      <c r="CH31" s="653"/>
      <c r="CI31" s="653"/>
      <c r="CJ31" s="653"/>
      <c r="CK31" s="653"/>
      <c r="CL31" s="653"/>
      <c r="CM31" s="653"/>
      <c r="CN31" s="653"/>
      <c r="CO31" s="1026"/>
      <c r="CP31" s="1026"/>
      <c r="CQ31" s="1026"/>
      <c r="CR31" s="1026"/>
      <c r="CS31" s="1026"/>
      <c r="CT31" s="1073"/>
      <c r="CU31" s="1048"/>
      <c r="CV31" s="1069"/>
      <c r="CW31" s="1069"/>
      <c r="CX31" s="1052"/>
      <c r="CY31" s="1052"/>
      <c r="CZ31" s="1052"/>
      <c r="DA31" s="653"/>
      <c r="DB31" s="653"/>
      <c r="DC31" s="653"/>
      <c r="DD31" s="653"/>
      <c r="DE31" s="653"/>
      <c r="DF31" s="653"/>
      <c r="DG31" s="653"/>
      <c r="DH31" s="653"/>
      <c r="DI31" s="653"/>
      <c r="DJ31" s="653"/>
      <c r="DK31" s="653"/>
      <c r="DL31" s="653"/>
      <c r="DM31" s="653"/>
      <c r="DN31" s="653"/>
      <c r="DO31" s="1026"/>
      <c r="DP31" s="1026"/>
      <c r="DQ31" s="1026"/>
      <c r="DR31" s="1026"/>
      <c r="DS31" s="1026"/>
      <c r="DT31" s="1026"/>
      <c r="DU31" s="1080"/>
      <c r="DV31" s="1026"/>
      <c r="DW31" s="1026"/>
      <c r="DX31" s="1026"/>
      <c r="DY31" s="1080"/>
      <c r="DZ31" s="1026"/>
      <c r="EA31" s="1026"/>
      <c r="EB31" s="1026"/>
      <c r="EC31" s="1061"/>
      <c r="ED31" s="1026"/>
      <c r="EE31" s="1026"/>
      <c r="EF31" s="1026"/>
      <c r="EG31" s="1026"/>
      <c r="EH31" s="1026"/>
      <c r="EI31" s="1026"/>
      <c r="EJ31" s="1026"/>
      <c r="EK31" s="1026"/>
      <c r="EL31" s="1026"/>
      <c r="EM31" s="1026"/>
      <c r="EN31" s="1026"/>
      <c r="EO31" s="653"/>
      <c r="EP31" s="1080"/>
      <c r="EQ31" s="1026"/>
      <c r="ER31" s="1026"/>
      <c r="ES31" s="1026"/>
      <c r="ET31" s="1080"/>
      <c r="EU31" s="1026"/>
      <c r="EV31" s="1026"/>
      <c r="EW31" s="1026"/>
      <c r="EX31" s="1026"/>
      <c r="EY31" s="1061"/>
      <c r="EZ31" s="1077"/>
      <c r="FA31" s="1077"/>
      <c r="FB31" s="1077"/>
      <c r="FC31" s="1077"/>
      <c r="FD31" s="1061"/>
      <c r="FE31" s="1062"/>
      <c r="FF31" s="1064"/>
      <c r="FG31" s="1064"/>
      <c r="FH31" s="1064"/>
      <c r="FI31" s="1064"/>
      <c r="FJ31" s="1064"/>
      <c r="FK31" s="1064"/>
      <c r="FL31" s="1052"/>
      <c r="FM31" s="1052"/>
      <c r="FN31" s="653"/>
      <c r="FO31" s="653"/>
      <c r="FP31" s="653"/>
      <c r="FQ31" s="653"/>
      <c r="FR31" s="653"/>
      <c r="FS31" s="653"/>
      <c r="FT31" s="653"/>
      <c r="FU31" s="653"/>
      <c r="FV31" s="653"/>
      <c r="FW31" s="653"/>
      <c r="FX31" s="653"/>
      <c r="FY31" s="653"/>
      <c r="FZ31" s="653"/>
      <c r="GA31" s="653"/>
      <c r="GB31" s="653"/>
      <c r="GC31" s="653"/>
      <c r="GD31" s="653"/>
      <c r="GE31" s="653"/>
      <c r="GF31" s="653"/>
      <c r="GG31" s="653"/>
      <c r="GH31" s="653"/>
      <c r="GI31" s="653"/>
      <c r="GJ31" s="653"/>
      <c r="GK31" s="653"/>
      <c r="GL31" s="653"/>
      <c r="GM31" s="653"/>
      <c r="GN31" s="653"/>
      <c r="GO31" s="653"/>
      <c r="GP31" s="653"/>
      <c r="GQ31" s="653"/>
      <c r="GR31" s="653"/>
      <c r="GS31" s="653"/>
      <c r="GT31" s="653"/>
      <c r="GU31" s="653"/>
      <c r="GV31" s="653"/>
      <c r="GW31" s="653"/>
      <c r="GX31" s="653"/>
      <c r="GY31" s="653"/>
      <c r="GZ31" s="653"/>
      <c r="HA31" s="653"/>
      <c r="HB31" s="653"/>
      <c r="HC31" s="653"/>
      <c r="HD31" s="653"/>
      <c r="HE31" s="653"/>
      <c r="HF31" s="653"/>
      <c r="HG31" s="653"/>
      <c r="HH31" s="653"/>
      <c r="HI31" s="653"/>
      <c r="HJ31" s="653"/>
      <c r="HK31" s="653"/>
      <c r="HL31" s="653"/>
      <c r="HM31" s="653"/>
      <c r="HN31" s="653"/>
      <c r="HO31" s="653"/>
      <c r="HP31" s="653"/>
      <c r="HQ31" s="653"/>
      <c r="HR31" s="653"/>
      <c r="HS31" s="653"/>
      <c r="HT31" s="653"/>
      <c r="HU31" s="653"/>
      <c r="HV31" s="1026"/>
      <c r="HW31" s="1026"/>
      <c r="HX31" s="1026"/>
      <c r="HY31" s="1026"/>
      <c r="HZ31" s="1026"/>
      <c r="IA31" s="1026"/>
      <c r="IB31" s="1026"/>
      <c r="IC31" s="1026"/>
      <c r="ID31" s="1026"/>
      <c r="IE31" s="653"/>
      <c r="IF31" s="1080"/>
      <c r="IG31" s="1026"/>
      <c r="IH31" s="1026"/>
      <c r="II31" s="1026"/>
      <c r="IJ31" s="1080"/>
      <c r="IK31" s="1026"/>
      <c r="IL31" s="1026"/>
      <c r="IM31" s="1026"/>
      <c r="IN31" s="1026"/>
      <c r="IO31" s="1061"/>
      <c r="IP31" s="1039"/>
      <c r="IQ31" s="1026"/>
      <c r="IR31" s="1077"/>
      <c r="IS31" s="1026"/>
      <c r="IT31" s="1026"/>
      <c r="IU31" s="1026"/>
      <c r="IV31" s="1077"/>
      <c r="IW31" s="1026"/>
      <c r="IX31" s="1026"/>
      <c r="IY31" s="1026"/>
      <c r="IZ31" s="649"/>
      <c r="JA31" s="1026"/>
      <c r="JB31" s="1026"/>
      <c r="JC31" s="1026"/>
      <c r="JD31" s="1026"/>
      <c r="JE31" s="1026"/>
      <c r="JF31" s="1026"/>
      <c r="JG31" s="1026"/>
      <c r="JH31" s="1026"/>
      <c r="JI31" s="653"/>
      <c r="JJ31" s="1093"/>
      <c r="JK31" s="1093"/>
      <c r="JL31" s="1093"/>
      <c r="JM31" s="1093"/>
      <c r="JN31" s="653"/>
      <c r="JO31" s="653"/>
      <c r="JP31" s="653"/>
      <c r="JQ31" s="653"/>
      <c r="JR31" s="653"/>
      <c r="JS31" s="653"/>
      <c r="JT31" s="653"/>
      <c r="JU31" s="653"/>
      <c r="JV31" s="653"/>
      <c r="JW31" s="653"/>
      <c r="JX31" s="653"/>
      <c r="JY31" s="653"/>
      <c r="JZ31" s="653"/>
      <c r="KA31" s="653"/>
      <c r="KB31" s="654"/>
      <c r="KC31" s="1049"/>
      <c r="KD31" s="653"/>
      <c r="KE31" s="653"/>
      <c r="KF31" s="653"/>
      <c r="KG31" s="653"/>
      <c r="KH31" s="653"/>
      <c r="KI31" s="654"/>
      <c r="KJ31" s="1049"/>
      <c r="KK31" s="1026"/>
      <c r="KL31" s="1026"/>
      <c r="KM31" s="1026"/>
      <c r="KN31" s="1026"/>
      <c r="KO31" s="1026"/>
      <c r="KP31" s="1026"/>
      <c r="KQ31" s="1026"/>
      <c r="KR31" s="653"/>
      <c r="KS31" s="653"/>
      <c r="KT31" s="1093"/>
      <c r="KU31" s="1093"/>
      <c r="KV31" s="1093"/>
      <c r="KW31" s="1093"/>
      <c r="KX31" s="653"/>
      <c r="KY31" s="653"/>
      <c r="KZ31" s="653"/>
      <c r="LA31" s="653"/>
      <c r="LB31" s="653"/>
      <c r="LC31" s="653"/>
      <c r="LD31" s="653"/>
      <c r="LE31" s="653"/>
      <c r="LF31" s="653"/>
      <c r="LG31" s="653"/>
      <c r="LH31" s="653"/>
      <c r="LI31" s="653"/>
      <c r="LJ31" s="653"/>
      <c r="LK31" s="653"/>
      <c r="LL31" s="654"/>
      <c r="LM31" s="1049"/>
      <c r="LN31" s="653"/>
      <c r="LO31" s="653"/>
      <c r="LP31" s="653"/>
      <c r="LQ31" s="653"/>
      <c r="LR31" s="653"/>
      <c r="LS31" s="654"/>
      <c r="LT31" s="1049"/>
      <c r="LU31" s="1026"/>
      <c r="LV31" s="1026"/>
      <c r="LW31" s="1026"/>
      <c r="LX31" s="1026"/>
      <c r="LY31" s="1026"/>
      <c r="LZ31" s="1026"/>
      <c r="MA31" s="1026"/>
      <c r="MB31" s="653"/>
    </row>
    <row r="32" spans="1:340" s="1" customFormat="1" ht="12" customHeight="1">
      <c r="A32" s="794"/>
      <c r="B32" s="636" t="s">
        <v>552</v>
      </c>
      <c r="C32" s="1099" t="s">
        <v>552</v>
      </c>
      <c r="D32" s="1072">
        <v>1119</v>
      </c>
      <c r="E32" s="1092">
        <v>17395</v>
      </c>
      <c r="F32" s="1058">
        <v>1225.6019736842106</v>
      </c>
      <c r="G32" s="1058">
        <v>1257.8899082568807</v>
      </c>
      <c r="H32" s="1091"/>
      <c r="I32" s="1026">
        <v>131</v>
      </c>
      <c r="J32" s="1026">
        <v>224</v>
      </c>
      <c r="K32" s="1026">
        <v>652</v>
      </c>
      <c r="L32" s="1026">
        <v>31</v>
      </c>
      <c r="M32" s="1026">
        <v>81</v>
      </c>
      <c r="N32" s="1091"/>
      <c r="O32" s="1026">
        <v>80</v>
      </c>
      <c r="P32" s="1026">
        <v>130</v>
      </c>
      <c r="Q32" s="1026">
        <v>179</v>
      </c>
      <c r="R32" s="1026">
        <v>113</v>
      </c>
      <c r="S32" s="1026">
        <v>123</v>
      </c>
      <c r="T32" s="1026">
        <v>494</v>
      </c>
      <c r="U32" s="1087">
        <v>40.09229919678716</v>
      </c>
      <c r="V32" s="1087">
        <v>23.500874785591765</v>
      </c>
      <c r="W32" s="1087">
        <v>29.557942122186475</v>
      </c>
      <c r="X32" s="1087">
        <v>20.474184782608692</v>
      </c>
      <c r="Y32" s="1076">
        <v>961</v>
      </c>
      <c r="Z32" s="1026">
        <v>483</v>
      </c>
      <c r="AA32" s="1026">
        <v>65</v>
      </c>
      <c r="AB32" s="1026">
        <v>103</v>
      </c>
      <c r="AC32" s="1026">
        <v>73</v>
      </c>
      <c r="AD32" s="1026">
        <v>33</v>
      </c>
      <c r="AE32" s="1026">
        <v>204</v>
      </c>
      <c r="AF32" s="1085">
        <v>126</v>
      </c>
      <c r="AG32" s="1026">
        <v>32</v>
      </c>
      <c r="AH32" s="1046">
        <v>431</v>
      </c>
      <c r="AI32" s="1037">
        <v>39</v>
      </c>
      <c r="AJ32" s="1037">
        <v>110</v>
      </c>
      <c r="AK32" s="1037">
        <v>239</v>
      </c>
      <c r="AL32" s="1037">
        <v>43</v>
      </c>
      <c r="AM32" s="1076">
        <v>575</v>
      </c>
      <c r="AN32" s="1086">
        <v>113</v>
      </c>
      <c r="AO32" s="849"/>
      <c r="AP32" s="865"/>
      <c r="AQ32" s="865"/>
      <c r="AR32" s="865"/>
      <c r="AS32" s="865"/>
      <c r="AT32" s="865"/>
      <c r="AU32" s="865"/>
      <c r="AV32" s="866"/>
      <c r="AW32" s="1119"/>
      <c r="AX32" s="1119"/>
      <c r="AY32" s="1041"/>
      <c r="AZ32" s="1041"/>
      <c r="BA32" s="1041"/>
      <c r="BB32" s="1119"/>
      <c r="BC32" s="1026">
        <v>39</v>
      </c>
      <c r="BD32" s="1026">
        <v>113</v>
      </c>
      <c r="BE32" s="1026">
        <v>250</v>
      </c>
      <c r="BF32" s="1026">
        <v>52</v>
      </c>
      <c r="BG32" s="1026">
        <v>580</v>
      </c>
      <c r="BH32" s="1086">
        <v>113</v>
      </c>
      <c r="BI32" s="1077">
        <v>10.116923076923078</v>
      </c>
      <c r="BJ32" s="1109">
        <v>221.19791666666666</v>
      </c>
      <c r="BK32" s="1109">
        <v>104.08254716981132</v>
      </c>
      <c r="BL32" s="1117"/>
      <c r="BM32" s="1026">
        <v>597</v>
      </c>
      <c r="BN32" s="1026">
        <v>346</v>
      </c>
      <c r="BO32" s="1026">
        <v>176</v>
      </c>
      <c r="BP32" s="1048"/>
      <c r="BQ32" s="1026">
        <v>656</v>
      </c>
      <c r="BR32" s="1026">
        <v>430</v>
      </c>
      <c r="BS32" s="1026">
        <v>33</v>
      </c>
      <c r="BT32" s="1067">
        <v>62.696902654867259</v>
      </c>
      <c r="BU32" s="1074">
        <v>768</v>
      </c>
      <c r="BV32" s="1048">
        <v>168</v>
      </c>
      <c r="BW32" s="1048">
        <v>425</v>
      </c>
      <c r="BX32" s="1048">
        <v>175</v>
      </c>
      <c r="BY32" s="1076">
        <v>244</v>
      </c>
      <c r="BZ32" s="1026">
        <v>107</v>
      </c>
      <c r="CA32" s="653"/>
      <c r="CB32" s="653"/>
      <c r="CC32" s="653"/>
      <c r="CD32" s="653"/>
      <c r="CE32" s="653"/>
      <c r="CF32" s="653"/>
      <c r="CG32" s="653"/>
      <c r="CH32" s="653"/>
      <c r="CI32" s="653"/>
      <c r="CJ32" s="653"/>
      <c r="CK32" s="653"/>
      <c r="CL32" s="653"/>
      <c r="CM32" s="653"/>
      <c r="CN32" s="653"/>
      <c r="CO32" s="1026">
        <v>168</v>
      </c>
      <c r="CP32" s="1026">
        <v>441</v>
      </c>
      <c r="CQ32" s="1026">
        <v>181</v>
      </c>
      <c r="CR32" s="1026">
        <v>247</v>
      </c>
      <c r="CS32" s="1026">
        <v>107</v>
      </c>
      <c r="CT32" s="1074">
        <v>608</v>
      </c>
      <c r="CU32" s="1048">
        <v>53</v>
      </c>
      <c r="CV32" s="1048">
        <v>308</v>
      </c>
      <c r="CW32" s="1048">
        <v>187</v>
      </c>
      <c r="CX32" s="1076">
        <v>60</v>
      </c>
      <c r="CY32" s="1076">
        <v>386</v>
      </c>
      <c r="CZ32" s="1026">
        <v>125</v>
      </c>
      <c r="DA32" s="653"/>
      <c r="DB32" s="653"/>
      <c r="DC32" s="653"/>
      <c r="DD32" s="653"/>
      <c r="DE32" s="653"/>
      <c r="DF32" s="653"/>
      <c r="DG32" s="653"/>
      <c r="DH32" s="653"/>
      <c r="DI32" s="653"/>
      <c r="DJ32" s="653"/>
      <c r="DK32" s="653"/>
      <c r="DL32" s="653"/>
      <c r="DM32" s="653"/>
      <c r="DN32" s="653"/>
      <c r="DO32" s="1026">
        <v>53</v>
      </c>
      <c r="DP32" s="1026">
        <v>321</v>
      </c>
      <c r="DQ32" s="1026">
        <v>195</v>
      </c>
      <c r="DR32" s="1026">
        <v>63</v>
      </c>
      <c r="DS32" s="1026">
        <v>392</v>
      </c>
      <c r="DT32" s="1026">
        <v>125</v>
      </c>
      <c r="DU32" s="1080"/>
      <c r="DV32" s="1026">
        <v>752</v>
      </c>
      <c r="DW32" s="1026">
        <v>311</v>
      </c>
      <c r="DX32" s="1026">
        <v>56</v>
      </c>
      <c r="DY32" s="1080"/>
      <c r="DZ32" s="1026">
        <v>110</v>
      </c>
      <c r="EA32" s="1026">
        <v>755</v>
      </c>
      <c r="EB32" s="1026">
        <v>254</v>
      </c>
      <c r="EC32" s="1059">
        <v>953</v>
      </c>
      <c r="ED32" s="1026">
        <v>7</v>
      </c>
      <c r="EE32" s="1026">
        <v>110</v>
      </c>
      <c r="EF32" s="1026">
        <v>20</v>
      </c>
      <c r="EG32" s="1026">
        <v>411</v>
      </c>
      <c r="EH32" s="1026">
        <v>233</v>
      </c>
      <c r="EI32" s="1026">
        <v>27</v>
      </c>
      <c r="EJ32" s="1026">
        <v>13</v>
      </c>
      <c r="EK32" s="1026">
        <v>129</v>
      </c>
      <c r="EL32" s="1026">
        <v>3</v>
      </c>
      <c r="EM32" s="1026">
        <v>129</v>
      </c>
      <c r="EN32" s="1026">
        <v>37</v>
      </c>
      <c r="EO32" s="653"/>
      <c r="EP32" s="1080"/>
      <c r="EQ32" s="1026">
        <v>632</v>
      </c>
      <c r="ER32" s="1026">
        <v>437</v>
      </c>
      <c r="ES32" s="1026">
        <v>50</v>
      </c>
      <c r="ET32" s="1080"/>
      <c r="EU32" s="1026">
        <v>288</v>
      </c>
      <c r="EV32" s="1026">
        <v>236</v>
      </c>
      <c r="EW32" s="1026">
        <v>57</v>
      </c>
      <c r="EX32" s="1026">
        <v>23</v>
      </c>
      <c r="EY32" s="1026">
        <v>28</v>
      </c>
      <c r="EZ32" s="1077">
        <v>77</v>
      </c>
      <c r="FA32" s="1077">
        <v>36</v>
      </c>
      <c r="FB32" s="1077">
        <v>123</v>
      </c>
      <c r="FC32" s="1077">
        <v>120</v>
      </c>
      <c r="FD32" s="1026">
        <v>521</v>
      </c>
      <c r="FE32" s="1062">
        <v>399</v>
      </c>
      <c r="FF32" s="1062">
        <v>39</v>
      </c>
      <c r="FG32" s="1062">
        <v>30</v>
      </c>
      <c r="FH32" s="1062">
        <v>2</v>
      </c>
      <c r="FI32" s="1062">
        <v>27</v>
      </c>
      <c r="FJ32" s="1062">
        <v>9</v>
      </c>
      <c r="FK32" s="1062">
        <v>15</v>
      </c>
      <c r="FL32" s="1026">
        <v>485</v>
      </c>
      <c r="FM32" s="1026">
        <v>113</v>
      </c>
      <c r="FN32" s="653"/>
      <c r="FO32" s="653"/>
      <c r="FP32" s="653"/>
      <c r="FQ32" s="653"/>
      <c r="FR32" s="653"/>
      <c r="FS32" s="653"/>
      <c r="FT32" s="653"/>
      <c r="FU32" s="653"/>
      <c r="FV32" s="653"/>
      <c r="FW32" s="653"/>
      <c r="FX32" s="653"/>
      <c r="FY32" s="653"/>
      <c r="FZ32" s="653"/>
      <c r="GA32" s="653"/>
      <c r="GB32" s="653"/>
      <c r="GC32" s="653"/>
      <c r="GD32" s="653"/>
      <c r="GE32" s="653"/>
      <c r="GF32" s="653"/>
      <c r="GG32" s="653"/>
      <c r="GH32" s="653"/>
      <c r="GI32" s="653"/>
      <c r="GJ32" s="653"/>
      <c r="GK32" s="653"/>
      <c r="GL32" s="653"/>
      <c r="GM32" s="653"/>
      <c r="GN32" s="653"/>
      <c r="GO32" s="653"/>
      <c r="GP32" s="653"/>
      <c r="GQ32" s="653"/>
      <c r="GR32" s="653"/>
      <c r="GS32" s="653"/>
      <c r="GT32" s="653"/>
      <c r="GU32" s="653"/>
      <c r="GV32" s="653"/>
      <c r="GW32" s="653"/>
      <c r="GX32" s="653"/>
      <c r="GY32" s="653"/>
      <c r="GZ32" s="653"/>
      <c r="HA32" s="653"/>
      <c r="HB32" s="653"/>
      <c r="HC32" s="653"/>
      <c r="HD32" s="653"/>
      <c r="HE32" s="653"/>
      <c r="HF32" s="653"/>
      <c r="HG32" s="653"/>
      <c r="HH32" s="653"/>
      <c r="HI32" s="653"/>
      <c r="HJ32" s="653"/>
      <c r="HK32" s="653"/>
      <c r="HL32" s="653"/>
      <c r="HM32" s="653"/>
      <c r="HN32" s="653"/>
      <c r="HO32" s="653"/>
      <c r="HP32" s="653"/>
      <c r="HQ32" s="653"/>
      <c r="HR32" s="653"/>
      <c r="HS32" s="653"/>
      <c r="HT32" s="653"/>
      <c r="HU32" s="653"/>
      <c r="HV32" s="1060">
        <v>399</v>
      </c>
      <c r="HW32" s="1026">
        <v>89</v>
      </c>
      <c r="HX32" s="1060">
        <v>156</v>
      </c>
      <c r="HY32" s="1026">
        <v>10</v>
      </c>
      <c r="HZ32" s="1026">
        <v>127</v>
      </c>
      <c r="IA32" s="1026">
        <v>62</v>
      </c>
      <c r="IB32" s="1060">
        <v>178</v>
      </c>
      <c r="IC32" s="1026">
        <v>486</v>
      </c>
      <c r="ID32" s="1026">
        <v>113</v>
      </c>
      <c r="IE32" s="653"/>
      <c r="IF32" s="1080"/>
      <c r="IG32" s="1026">
        <v>516</v>
      </c>
      <c r="IH32" s="1026">
        <v>549</v>
      </c>
      <c r="II32" s="1026">
        <v>54</v>
      </c>
      <c r="IJ32" s="1080"/>
      <c r="IK32" s="1026">
        <v>353</v>
      </c>
      <c r="IL32" s="1026">
        <v>71</v>
      </c>
      <c r="IM32" s="1026">
        <v>36</v>
      </c>
      <c r="IN32" s="1026">
        <v>21</v>
      </c>
      <c r="IO32" s="1026">
        <v>35</v>
      </c>
      <c r="IP32" s="1026">
        <v>10</v>
      </c>
      <c r="IQ32" s="1026">
        <v>27</v>
      </c>
      <c r="IR32" s="1077">
        <v>1671</v>
      </c>
      <c r="IS32" s="1026">
        <v>653</v>
      </c>
      <c r="IT32" s="1026">
        <v>0</v>
      </c>
      <c r="IU32" s="1026">
        <v>466</v>
      </c>
      <c r="IV32" s="1077">
        <v>601</v>
      </c>
      <c r="IW32" s="1026">
        <v>403</v>
      </c>
      <c r="IX32" s="1026">
        <v>0</v>
      </c>
      <c r="IY32" s="1026">
        <v>716</v>
      </c>
      <c r="IZ32" s="649"/>
      <c r="JA32" s="1026">
        <v>343</v>
      </c>
      <c r="JB32" s="1026">
        <v>8</v>
      </c>
      <c r="JC32" s="1026">
        <v>18</v>
      </c>
      <c r="JD32" s="1026">
        <v>35</v>
      </c>
      <c r="JE32" s="1026">
        <v>56</v>
      </c>
      <c r="JF32" s="1026">
        <v>10</v>
      </c>
      <c r="JG32" s="1026">
        <v>274</v>
      </c>
      <c r="JH32" s="1026">
        <v>375</v>
      </c>
      <c r="JI32" s="653"/>
      <c r="JJ32" s="1093"/>
      <c r="JK32" s="1093"/>
      <c r="JL32" s="1093"/>
      <c r="JM32" s="1093"/>
      <c r="JN32" s="653"/>
      <c r="JO32" s="653"/>
      <c r="JP32" s="653"/>
      <c r="JQ32" s="653"/>
      <c r="JR32" s="653"/>
      <c r="JS32" s="653"/>
      <c r="JT32" s="653"/>
      <c r="JU32" s="653"/>
      <c r="JV32" s="653"/>
      <c r="JW32" s="653"/>
      <c r="JX32" s="653"/>
      <c r="JY32" s="653"/>
      <c r="JZ32" s="653"/>
      <c r="KA32" s="653"/>
      <c r="KB32" s="653"/>
      <c r="KC32" s="653"/>
      <c r="KD32" s="653"/>
      <c r="KE32" s="653"/>
      <c r="KF32" s="653"/>
      <c r="KG32" s="653"/>
      <c r="KH32" s="653"/>
      <c r="KI32" s="653"/>
      <c r="KJ32" s="653"/>
      <c r="KK32" s="1026">
        <v>179</v>
      </c>
      <c r="KL32" s="1026">
        <v>118</v>
      </c>
      <c r="KM32" s="1026">
        <v>243</v>
      </c>
      <c r="KN32" s="1026">
        <v>122</v>
      </c>
      <c r="KO32" s="1026">
        <v>614</v>
      </c>
      <c r="KP32" s="1026">
        <v>54</v>
      </c>
      <c r="KQ32" s="1026">
        <v>451</v>
      </c>
      <c r="KR32" s="653"/>
      <c r="KS32" s="653"/>
      <c r="KT32" s="1093"/>
      <c r="KU32" s="1093"/>
      <c r="KV32" s="1093"/>
      <c r="KW32" s="1093"/>
      <c r="KX32" s="653"/>
      <c r="KY32" s="653"/>
      <c r="KZ32" s="653"/>
      <c r="LA32" s="653"/>
      <c r="LB32" s="653"/>
      <c r="LC32" s="653"/>
      <c r="LD32" s="653"/>
      <c r="LE32" s="653"/>
      <c r="LF32" s="653"/>
      <c r="LG32" s="653"/>
      <c r="LH32" s="653"/>
      <c r="LI32" s="653"/>
      <c r="LJ32" s="653"/>
      <c r="LK32" s="653"/>
      <c r="LL32" s="653"/>
      <c r="LM32" s="653"/>
      <c r="LN32" s="653"/>
      <c r="LO32" s="653"/>
      <c r="LP32" s="653"/>
      <c r="LQ32" s="653"/>
      <c r="LR32" s="653"/>
      <c r="LS32" s="653"/>
      <c r="LT32" s="653"/>
      <c r="LU32" s="1026">
        <v>175</v>
      </c>
      <c r="LV32" s="1026">
        <v>130</v>
      </c>
      <c r="LW32" s="1026">
        <v>246</v>
      </c>
      <c r="LX32" s="1026">
        <v>119</v>
      </c>
      <c r="LY32" s="1026">
        <v>606</v>
      </c>
      <c r="LZ32" s="1026">
        <v>56</v>
      </c>
      <c r="MA32" s="1026">
        <v>457</v>
      </c>
      <c r="MB32" s="653"/>
    </row>
    <row r="33" spans="1:341" s="1" customFormat="1" ht="12" customHeight="1">
      <c r="A33" s="630"/>
      <c r="B33" s="648"/>
      <c r="C33" s="1099"/>
      <c r="D33" s="1072"/>
      <c r="E33" s="1092"/>
      <c r="F33" s="1058"/>
      <c r="G33" s="1058"/>
      <c r="H33" s="1091"/>
      <c r="I33" s="1026"/>
      <c r="J33" s="1026"/>
      <c r="K33" s="1026"/>
      <c r="L33" s="1026"/>
      <c r="M33" s="1026"/>
      <c r="N33" s="1091"/>
      <c r="O33" s="1026"/>
      <c r="P33" s="1026"/>
      <c r="Q33" s="1026"/>
      <c r="R33" s="1026"/>
      <c r="S33" s="1026"/>
      <c r="T33" s="1026"/>
      <c r="U33" s="1087"/>
      <c r="V33" s="1087"/>
      <c r="W33" s="1087"/>
      <c r="X33" s="1087"/>
      <c r="Y33" s="1076"/>
      <c r="Z33" s="1026"/>
      <c r="AA33" s="1026"/>
      <c r="AB33" s="1026"/>
      <c r="AC33" s="1026"/>
      <c r="AD33" s="1026"/>
      <c r="AE33" s="1026"/>
      <c r="AF33" s="1085"/>
      <c r="AG33" s="1026"/>
      <c r="AH33" s="1047"/>
      <c r="AI33" s="1040"/>
      <c r="AJ33" s="1040"/>
      <c r="AK33" s="1040"/>
      <c r="AL33" s="1040"/>
      <c r="AM33" s="1123"/>
      <c r="AN33" s="1118"/>
      <c r="AO33" s="850"/>
      <c r="AP33" s="869"/>
      <c r="AQ33" s="869"/>
      <c r="AR33" s="869"/>
      <c r="AS33" s="869"/>
      <c r="AT33" s="869"/>
      <c r="AU33" s="869"/>
      <c r="AV33" s="866"/>
      <c r="AW33" s="1120"/>
      <c r="AX33" s="1120"/>
      <c r="AY33" s="1121"/>
      <c r="AZ33" s="1121"/>
      <c r="BA33" s="1121"/>
      <c r="BB33" s="1120"/>
      <c r="BC33" s="1045"/>
      <c r="BD33" s="1045"/>
      <c r="BE33" s="1045"/>
      <c r="BF33" s="1045"/>
      <c r="BG33" s="1045"/>
      <c r="BH33" s="1118"/>
      <c r="BI33" s="1077"/>
      <c r="BJ33" s="1110"/>
      <c r="BK33" s="1110"/>
      <c r="BL33" s="1117"/>
      <c r="BM33" s="1026"/>
      <c r="BN33" s="1026"/>
      <c r="BO33" s="1026"/>
      <c r="BP33" s="1048"/>
      <c r="BQ33" s="1026"/>
      <c r="BR33" s="1026"/>
      <c r="BS33" s="1026"/>
      <c r="BT33" s="1067"/>
      <c r="BU33" s="1075"/>
      <c r="BV33" s="1048"/>
      <c r="BW33" s="1048"/>
      <c r="BX33" s="1048"/>
      <c r="BY33" s="1076"/>
      <c r="BZ33" s="1026"/>
      <c r="CA33" s="653"/>
      <c r="CB33" s="653"/>
      <c r="CC33" s="653"/>
      <c r="CD33" s="653"/>
      <c r="CE33" s="653"/>
      <c r="CF33" s="653"/>
      <c r="CG33" s="653"/>
      <c r="CH33" s="653"/>
      <c r="CI33" s="653"/>
      <c r="CJ33" s="653"/>
      <c r="CK33" s="653"/>
      <c r="CL33" s="653"/>
      <c r="CM33" s="653"/>
      <c r="CN33" s="653"/>
      <c r="CO33" s="1045"/>
      <c r="CP33" s="1045"/>
      <c r="CQ33" s="1045"/>
      <c r="CR33" s="1045"/>
      <c r="CS33" s="1045"/>
      <c r="CT33" s="1075"/>
      <c r="CU33" s="1048"/>
      <c r="CV33" s="1048"/>
      <c r="CW33" s="1048"/>
      <c r="CX33" s="1076"/>
      <c r="CY33" s="1076"/>
      <c r="CZ33" s="1026"/>
      <c r="DA33" s="653"/>
      <c r="DB33" s="653"/>
      <c r="DC33" s="653"/>
      <c r="DD33" s="653"/>
      <c r="DE33" s="653"/>
      <c r="DF33" s="653"/>
      <c r="DG33" s="653"/>
      <c r="DH33" s="653"/>
      <c r="DI33" s="653"/>
      <c r="DJ33" s="653"/>
      <c r="DK33" s="653"/>
      <c r="DL33" s="653"/>
      <c r="DM33" s="653"/>
      <c r="DN33" s="653"/>
      <c r="DO33" s="1045"/>
      <c r="DP33" s="1045"/>
      <c r="DQ33" s="1045"/>
      <c r="DR33" s="1045"/>
      <c r="DS33" s="1045"/>
      <c r="DT33" s="1045"/>
      <c r="DU33" s="1080"/>
      <c r="DV33" s="1026"/>
      <c r="DW33" s="1026"/>
      <c r="DX33" s="1026"/>
      <c r="DY33" s="1080"/>
      <c r="DZ33" s="1026"/>
      <c r="EA33" s="1026"/>
      <c r="EB33" s="1026"/>
      <c r="EC33" s="1061"/>
      <c r="ED33" s="1026"/>
      <c r="EE33" s="1026"/>
      <c r="EF33" s="1026"/>
      <c r="EG33" s="1026"/>
      <c r="EH33" s="1026"/>
      <c r="EI33" s="1026"/>
      <c r="EJ33" s="1026"/>
      <c r="EK33" s="1026"/>
      <c r="EL33" s="1026"/>
      <c r="EM33" s="1026"/>
      <c r="EN33" s="1026"/>
      <c r="EO33" s="653"/>
      <c r="EP33" s="1080"/>
      <c r="EQ33" s="1026"/>
      <c r="ER33" s="1026"/>
      <c r="ES33" s="1026"/>
      <c r="ET33" s="1080"/>
      <c r="EU33" s="1026"/>
      <c r="EV33" s="1026"/>
      <c r="EW33" s="1026"/>
      <c r="EX33" s="1026"/>
      <c r="EY33" s="1026"/>
      <c r="EZ33" s="1077"/>
      <c r="FA33" s="1077"/>
      <c r="FB33" s="1077"/>
      <c r="FC33" s="1077"/>
      <c r="FD33" s="1026"/>
      <c r="FE33" s="1062"/>
      <c r="FF33" s="1062"/>
      <c r="FG33" s="1062"/>
      <c r="FH33" s="1062"/>
      <c r="FI33" s="1062"/>
      <c r="FJ33" s="1062"/>
      <c r="FK33" s="1062"/>
      <c r="FL33" s="1026"/>
      <c r="FM33" s="1026"/>
      <c r="FN33" s="653"/>
      <c r="FO33" s="653"/>
      <c r="FP33" s="653"/>
      <c r="FQ33" s="653"/>
      <c r="FR33" s="653"/>
      <c r="FS33" s="653"/>
      <c r="FT33" s="653"/>
      <c r="FU33" s="653"/>
      <c r="FV33" s="653"/>
      <c r="FW33" s="653"/>
      <c r="FX33" s="653"/>
      <c r="FY33" s="653"/>
      <c r="FZ33" s="653"/>
      <c r="GA33" s="653"/>
      <c r="GB33" s="653"/>
      <c r="GC33" s="653"/>
      <c r="GD33" s="653"/>
      <c r="GE33" s="653"/>
      <c r="GF33" s="653"/>
      <c r="GG33" s="653"/>
      <c r="GH33" s="653"/>
      <c r="GI33" s="653"/>
      <c r="GJ33" s="653"/>
      <c r="GK33" s="653"/>
      <c r="GL33" s="653"/>
      <c r="GM33" s="653"/>
      <c r="GN33" s="653"/>
      <c r="GO33" s="653"/>
      <c r="GP33" s="653"/>
      <c r="GQ33" s="653"/>
      <c r="GR33" s="653"/>
      <c r="GS33" s="653"/>
      <c r="GT33" s="653"/>
      <c r="GU33" s="653"/>
      <c r="GV33" s="653"/>
      <c r="GW33" s="653"/>
      <c r="GX33" s="653"/>
      <c r="GY33" s="653"/>
      <c r="GZ33" s="653"/>
      <c r="HA33" s="653"/>
      <c r="HB33" s="653"/>
      <c r="HC33" s="653"/>
      <c r="HD33" s="653"/>
      <c r="HE33" s="653"/>
      <c r="HF33" s="653"/>
      <c r="HG33" s="653"/>
      <c r="HH33" s="653"/>
      <c r="HI33" s="653"/>
      <c r="HJ33" s="653"/>
      <c r="HK33" s="653"/>
      <c r="HL33" s="653"/>
      <c r="HM33" s="653"/>
      <c r="HN33" s="653"/>
      <c r="HO33" s="653"/>
      <c r="HP33" s="653"/>
      <c r="HQ33" s="653"/>
      <c r="HR33" s="653"/>
      <c r="HS33" s="653"/>
      <c r="HT33" s="653"/>
      <c r="HU33" s="653"/>
      <c r="HV33" s="1060"/>
      <c r="HW33" s="1026"/>
      <c r="HX33" s="1060"/>
      <c r="HY33" s="1026"/>
      <c r="HZ33" s="1026"/>
      <c r="IA33" s="1026"/>
      <c r="IB33" s="1060"/>
      <c r="IC33" s="1026"/>
      <c r="ID33" s="1026"/>
      <c r="IE33" s="653"/>
      <c r="IF33" s="1080"/>
      <c r="IG33" s="1026"/>
      <c r="IH33" s="1026"/>
      <c r="II33" s="1026"/>
      <c r="IJ33" s="1080"/>
      <c r="IK33" s="1026"/>
      <c r="IL33" s="1026"/>
      <c r="IM33" s="1026"/>
      <c r="IN33" s="1026"/>
      <c r="IO33" s="1026"/>
      <c r="IP33" s="1026"/>
      <c r="IQ33" s="1026"/>
      <c r="IR33" s="1077"/>
      <c r="IS33" s="1026"/>
      <c r="IT33" s="1026"/>
      <c r="IU33" s="1026"/>
      <c r="IV33" s="1077"/>
      <c r="IW33" s="1026"/>
      <c r="IX33" s="1026"/>
      <c r="IY33" s="1026"/>
      <c r="IZ33" s="649"/>
      <c r="JA33" s="1026"/>
      <c r="JB33" s="1026"/>
      <c r="JC33" s="1026"/>
      <c r="JD33" s="1026"/>
      <c r="JE33" s="1026"/>
      <c r="JF33" s="1026"/>
      <c r="JG33" s="1026"/>
      <c r="JH33" s="1026"/>
      <c r="JI33" s="653"/>
      <c r="JJ33" s="1116"/>
      <c r="JK33" s="1116"/>
      <c r="JL33" s="1116"/>
      <c r="JM33" s="1116"/>
      <c r="JN33" s="653"/>
      <c r="JO33" s="653"/>
      <c r="JP33" s="653"/>
      <c r="JQ33" s="653"/>
      <c r="JR33" s="653"/>
      <c r="JS33" s="653"/>
      <c r="JT33" s="653"/>
      <c r="JU33" s="653"/>
      <c r="JV33" s="653"/>
      <c r="JW33" s="653"/>
      <c r="JX33" s="653"/>
      <c r="JY33" s="653"/>
      <c r="JZ33" s="653"/>
      <c r="KA33" s="653"/>
      <c r="KB33" s="653"/>
      <c r="KC33" s="653"/>
      <c r="KD33" s="653"/>
      <c r="KE33" s="653"/>
      <c r="KF33" s="653"/>
      <c r="KG33" s="653"/>
      <c r="KH33" s="653"/>
      <c r="KI33" s="653"/>
      <c r="KJ33" s="653"/>
      <c r="KK33" s="1045"/>
      <c r="KL33" s="1045"/>
      <c r="KM33" s="1045"/>
      <c r="KN33" s="1045"/>
      <c r="KO33" s="1045"/>
      <c r="KP33" s="1045"/>
      <c r="KQ33" s="1045"/>
      <c r="KR33" s="653"/>
      <c r="KS33" s="653"/>
      <c r="KT33" s="1116"/>
      <c r="KU33" s="1116"/>
      <c r="KV33" s="1116"/>
      <c r="KW33" s="1116"/>
      <c r="KX33" s="653"/>
      <c r="KY33" s="653"/>
      <c r="KZ33" s="653"/>
      <c r="LA33" s="653"/>
      <c r="LB33" s="653"/>
      <c r="LC33" s="653"/>
      <c r="LD33" s="653"/>
      <c r="LE33" s="653"/>
      <c r="LF33" s="653"/>
      <c r="LG33" s="653"/>
      <c r="LH33" s="653"/>
      <c r="LI33" s="653"/>
      <c r="LJ33" s="653"/>
      <c r="LK33" s="653"/>
      <c r="LL33" s="653"/>
      <c r="LM33" s="653"/>
      <c r="LN33" s="653"/>
      <c r="LO33" s="653"/>
      <c r="LP33" s="653"/>
      <c r="LQ33" s="653"/>
      <c r="LR33" s="653"/>
      <c r="LS33" s="653"/>
      <c r="LT33" s="653"/>
      <c r="LU33" s="1045"/>
      <c r="LV33" s="1045"/>
      <c r="LW33" s="1045"/>
      <c r="LX33" s="1045"/>
      <c r="LY33" s="1045"/>
      <c r="LZ33" s="1045"/>
      <c r="MA33" s="1045"/>
      <c r="MB33" s="653"/>
    </row>
    <row r="34" spans="1:341" s="4" customFormat="1" ht="12" customHeight="1">
      <c r="A34" s="25"/>
      <c r="B34" s="10"/>
      <c r="C34" s="18"/>
      <c r="D34" s="24"/>
      <c r="E34" s="10"/>
      <c r="F34" s="10"/>
      <c r="G34" s="10"/>
      <c r="H34" s="16"/>
      <c r="I34" s="16"/>
      <c r="J34" s="16"/>
      <c r="K34" s="16"/>
      <c r="L34" s="16"/>
      <c r="M34" s="16"/>
      <c r="N34" s="16"/>
      <c r="O34" s="16"/>
      <c r="P34" s="16"/>
      <c r="Q34" s="16"/>
      <c r="R34" s="16"/>
      <c r="S34" s="16"/>
      <c r="T34" s="16"/>
      <c r="U34" s="16"/>
      <c r="V34" s="16"/>
      <c r="W34" s="16"/>
      <c r="X34" s="16"/>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54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54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54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54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row>
    <row r="35" spans="1:341" s="433" customFormat="1" ht="12.75" customHeight="1">
      <c r="A35" s="655"/>
      <c r="B35" s="656"/>
      <c r="C35" s="657"/>
      <c r="D35" s="658"/>
      <c r="E35" s="656"/>
      <c r="F35" s="612" t="s">
        <v>435</v>
      </c>
      <c r="G35" s="613"/>
      <c r="H35" s="659" t="s">
        <v>10</v>
      </c>
      <c r="I35" s="660"/>
      <c r="J35" s="660"/>
      <c r="K35" s="661"/>
      <c r="L35" s="662"/>
      <c r="M35" s="662"/>
      <c r="N35" s="662"/>
      <c r="O35" s="662"/>
      <c r="P35" s="662"/>
      <c r="Q35" s="662"/>
      <c r="R35" s="662"/>
      <c r="S35" s="662"/>
      <c r="T35" s="662"/>
      <c r="U35" s="662"/>
      <c r="V35" s="662"/>
      <c r="W35" s="663" t="s">
        <v>436</v>
      </c>
      <c r="X35" s="664"/>
      <c r="Y35" s="612" t="s">
        <v>169</v>
      </c>
      <c r="Z35" s="621"/>
      <c r="AA35" s="621"/>
      <c r="AB35" s="621"/>
      <c r="AC35" s="613"/>
      <c r="AD35" s="622"/>
      <c r="AE35" s="656"/>
      <c r="AF35" s="656"/>
      <c r="AG35" s="656"/>
      <c r="AH35" s="612" t="s">
        <v>386</v>
      </c>
      <c r="AI35" s="621"/>
      <c r="AJ35" s="621"/>
      <c r="AK35" s="621"/>
      <c r="AL35" s="613"/>
      <c r="AM35" s="858"/>
      <c r="AN35" s="622"/>
      <c r="AO35" s="622"/>
      <c r="AP35" s="622"/>
      <c r="AQ35" s="622"/>
      <c r="AR35" s="622"/>
      <c r="AS35" s="622"/>
      <c r="AT35" s="622"/>
      <c r="AU35" s="622"/>
      <c r="AV35" s="656"/>
      <c r="AW35" s="622"/>
      <c r="AX35" s="622"/>
      <c r="AY35" s="622"/>
      <c r="AZ35" s="622"/>
      <c r="BA35" s="622"/>
      <c r="BB35" s="622"/>
      <c r="BC35" s="612" t="s">
        <v>386</v>
      </c>
      <c r="BD35" s="621"/>
      <c r="BE35" s="621"/>
      <c r="BF35" s="621"/>
      <c r="BG35" s="613"/>
      <c r="BH35" s="622"/>
      <c r="BI35" s="612" t="s">
        <v>437</v>
      </c>
      <c r="BJ35" s="621"/>
      <c r="BK35" s="621"/>
      <c r="BL35" s="612" t="s">
        <v>52</v>
      </c>
      <c r="BM35" s="621"/>
      <c r="BN35" s="621"/>
      <c r="BO35" s="613"/>
      <c r="BP35" s="612" t="s">
        <v>533</v>
      </c>
      <c r="BQ35" s="621"/>
      <c r="BR35" s="621"/>
      <c r="BS35" s="613"/>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12" t="s">
        <v>533</v>
      </c>
      <c r="CP35" s="621"/>
      <c r="CQ35" s="621"/>
      <c r="CR35" s="613"/>
      <c r="CS35" s="665"/>
      <c r="CT35" s="622"/>
      <c r="CU35" s="622"/>
      <c r="CV35" s="622"/>
      <c r="CW35" s="622"/>
      <c r="CX35" s="622"/>
      <c r="CY35" s="622"/>
      <c r="CZ35" s="622"/>
      <c r="DA35" s="622"/>
      <c r="DB35" s="622"/>
      <c r="DC35" s="622"/>
      <c r="DD35" s="622"/>
      <c r="DE35" s="622"/>
      <c r="DF35" s="622"/>
      <c r="DG35" s="622"/>
      <c r="DH35" s="622"/>
      <c r="DI35" s="622"/>
      <c r="DJ35" s="622"/>
      <c r="DK35" s="622"/>
      <c r="DL35" s="622"/>
      <c r="DM35" s="622"/>
      <c r="DN35" s="622"/>
      <c r="DO35" s="612" t="s">
        <v>533</v>
      </c>
      <c r="DP35" s="621"/>
      <c r="DQ35" s="621"/>
      <c r="DR35" s="613"/>
      <c r="DS35" s="613"/>
      <c r="DT35" s="665"/>
      <c r="DU35" s="612" t="s">
        <v>24</v>
      </c>
      <c r="DV35" s="621"/>
      <c r="DW35" s="621"/>
      <c r="DX35" s="621"/>
      <c r="DY35" s="613"/>
      <c r="DZ35" s="622"/>
      <c r="EA35" s="656"/>
      <c r="EB35" s="656"/>
      <c r="EC35" s="612" t="s">
        <v>345</v>
      </c>
      <c r="ED35" s="621"/>
      <c r="EE35" s="621"/>
      <c r="EF35" s="613"/>
      <c r="EG35" s="656"/>
      <c r="EH35" s="656"/>
      <c r="EI35" s="656"/>
      <c r="EJ35" s="656"/>
      <c r="EK35" s="656"/>
      <c r="EL35" s="656"/>
      <c r="EM35" s="656"/>
      <c r="EN35" s="656"/>
      <c r="EO35" s="656"/>
      <c r="EP35" s="612" t="s">
        <v>534</v>
      </c>
      <c r="EQ35" s="621"/>
      <c r="ER35" s="621"/>
      <c r="ES35" s="621"/>
      <c r="ET35" s="613"/>
      <c r="EU35" s="622"/>
      <c r="EV35" s="666"/>
      <c r="EW35" s="666"/>
      <c r="EX35" s="610"/>
      <c r="EY35" s="610"/>
      <c r="EZ35" s="666"/>
      <c r="FA35" s="666"/>
      <c r="FB35" s="666"/>
      <c r="FC35" s="656"/>
      <c r="FD35" s="612" t="s">
        <v>368</v>
      </c>
      <c r="FE35" s="621"/>
      <c r="FF35" s="621"/>
      <c r="FG35" s="621"/>
      <c r="FH35" s="613"/>
      <c r="FI35" s="622"/>
      <c r="FJ35" s="622"/>
      <c r="FK35" s="622"/>
      <c r="FL35" s="656"/>
      <c r="FM35" s="667"/>
      <c r="FN35" s="656"/>
      <c r="FO35" s="656"/>
      <c r="FP35" s="656"/>
      <c r="FQ35" s="656"/>
      <c r="FR35" s="656"/>
      <c r="FS35" s="656"/>
      <c r="FT35" s="656"/>
      <c r="FU35" s="656"/>
      <c r="FV35" s="656"/>
      <c r="FW35" s="656"/>
      <c r="FX35" s="656"/>
      <c r="FY35" s="656"/>
      <c r="FZ35" s="656"/>
      <c r="GA35" s="656"/>
      <c r="GB35" s="656"/>
      <c r="GC35" s="656"/>
      <c r="GD35" s="656"/>
      <c r="GE35" s="656"/>
      <c r="GF35" s="656"/>
      <c r="GG35" s="656"/>
      <c r="GH35" s="656"/>
      <c r="GI35" s="656"/>
      <c r="GJ35" s="656"/>
      <c r="GK35" s="656"/>
      <c r="GL35" s="656"/>
      <c r="GM35" s="656"/>
      <c r="GN35" s="656"/>
      <c r="GO35" s="656"/>
      <c r="GP35" s="656"/>
      <c r="GQ35" s="656"/>
      <c r="GR35" s="656"/>
      <c r="GS35" s="656"/>
      <c r="GT35" s="656"/>
      <c r="GU35" s="656"/>
      <c r="GV35" s="656"/>
      <c r="GW35" s="656"/>
      <c r="GX35" s="656"/>
      <c r="GY35" s="656"/>
      <c r="GZ35" s="656"/>
      <c r="HA35" s="656"/>
      <c r="HB35" s="656"/>
      <c r="HC35" s="656"/>
      <c r="HD35" s="656"/>
      <c r="HE35" s="656"/>
      <c r="HF35" s="656"/>
      <c r="HG35" s="656"/>
      <c r="HH35" s="656"/>
      <c r="HI35" s="656"/>
      <c r="HJ35" s="656"/>
      <c r="HK35" s="656"/>
      <c r="HL35" s="656"/>
      <c r="HM35" s="656"/>
      <c r="HN35" s="656"/>
      <c r="HO35" s="656"/>
      <c r="HP35" s="656"/>
      <c r="HQ35" s="656"/>
      <c r="HR35" s="656"/>
      <c r="HS35" s="656"/>
      <c r="HT35" s="656"/>
      <c r="HU35" s="656"/>
      <c r="HV35" s="612" t="s">
        <v>368</v>
      </c>
      <c r="HW35" s="621"/>
      <c r="HX35" s="621"/>
      <c r="HY35" s="621"/>
      <c r="HZ35" s="613"/>
      <c r="IA35" s="656"/>
      <c r="IB35" s="656"/>
      <c r="IC35" s="656"/>
      <c r="ID35" s="656"/>
      <c r="IE35" s="656"/>
      <c r="IF35" s="612" t="s">
        <v>876</v>
      </c>
      <c r="IG35" s="621"/>
      <c r="IH35" s="621"/>
      <c r="II35" s="613"/>
      <c r="IJ35" s="622"/>
      <c r="IK35" s="622"/>
      <c r="IL35" s="666"/>
      <c r="IM35" s="666"/>
      <c r="IN35" s="610"/>
      <c r="IO35" s="610"/>
      <c r="IP35" s="610"/>
      <c r="IQ35" s="656"/>
      <c r="IR35" s="612" t="s">
        <v>654</v>
      </c>
      <c r="IS35" s="621"/>
      <c r="IT35" s="621"/>
      <c r="IU35" s="621"/>
      <c r="IV35" s="613"/>
      <c r="IW35" s="656"/>
      <c r="IX35" s="656"/>
      <c r="IY35" s="656"/>
      <c r="IZ35" s="656"/>
      <c r="JA35" s="656"/>
      <c r="JB35" s="656"/>
      <c r="JC35" s="656"/>
      <c r="JD35" s="656"/>
      <c r="JE35" s="656"/>
      <c r="JF35" s="656"/>
      <c r="JG35" s="656"/>
      <c r="JH35" s="656"/>
      <c r="JI35" s="656"/>
      <c r="JJ35" s="668"/>
      <c r="JK35" s="656"/>
      <c r="JL35" s="656"/>
      <c r="JM35" s="656"/>
      <c r="JN35" s="656"/>
      <c r="JO35" s="656"/>
      <c r="JP35" s="656"/>
      <c r="JQ35" s="656"/>
      <c r="JR35" s="656"/>
      <c r="JS35" s="656"/>
      <c r="JT35" s="656"/>
      <c r="JU35" s="656"/>
      <c r="JV35" s="656"/>
      <c r="JW35" s="656"/>
      <c r="JX35" s="656"/>
      <c r="JY35" s="656"/>
      <c r="JZ35" s="656"/>
      <c r="KA35" s="656"/>
      <c r="KB35" s="656"/>
      <c r="KC35" s="656"/>
      <c r="KD35" s="656"/>
      <c r="KE35" s="656"/>
      <c r="KF35" s="656"/>
      <c r="KG35" s="656"/>
      <c r="KH35" s="656"/>
      <c r="KI35" s="656"/>
      <c r="KJ35" s="656"/>
      <c r="KK35" s="612" t="s">
        <v>653</v>
      </c>
      <c r="KL35" s="621"/>
      <c r="KM35" s="621"/>
      <c r="KN35" s="621"/>
      <c r="KO35" s="621"/>
      <c r="KP35" s="621"/>
      <c r="KQ35" s="613"/>
      <c r="KR35" s="622"/>
      <c r="KS35" s="656"/>
      <c r="KT35" s="668"/>
      <c r="KU35" s="656"/>
      <c r="KV35" s="656"/>
      <c r="KW35" s="656"/>
      <c r="KX35" s="656"/>
      <c r="KY35" s="656"/>
      <c r="KZ35" s="656"/>
      <c r="LA35" s="656"/>
      <c r="LB35" s="656"/>
      <c r="LC35" s="656"/>
      <c r="LD35" s="656"/>
      <c r="LE35" s="656"/>
      <c r="LF35" s="656"/>
      <c r="LG35" s="656"/>
      <c r="LH35" s="656"/>
      <c r="LI35" s="656"/>
      <c r="LJ35" s="656"/>
      <c r="LK35" s="656"/>
      <c r="LL35" s="656"/>
      <c r="LM35" s="656"/>
      <c r="LN35" s="656"/>
      <c r="LO35" s="656"/>
      <c r="LP35" s="656"/>
      <c r="LQ35" s="656"/>
      <c r="LR35" s="656"/>
      <c r="LS35" s="656"/>
      <c r="LT35" s="656"/>
      <c r="LU35" s="612" t="s">
        <v>652</v>
      </c>
      <c r="LV35" s="621"/>
      <c r="LW35" s="621"/>
      <c r="LX35" s="621"/>
      <c r="LY35" s="621"/>
      <c r="LZ35" s="621"/>
      <c r="MA35" s="613"/>
      <c r="MB35" s="622"/>
      <c r="MC35" s="562"/>
    </row>
    <row r="36" spans="1:341" s="433" customFormat="1" ht="13.5" customHeight="1">
      <c r="A36" s="655"/>
      <c r="B36" s="656"/>
      <c r="C36" s="657"/>
      <c r="D36" s="658"/>
      <c r="E36" s="656"/>
      <c r="F36" s="1053" t="s">
        <v>462</v>
      </c>
      <c r="G36" s="1054"/>
      <c r="H36" s="669" t="s">
        <v>373</v>
      </c>
      <c r="I36" s="670"/>
      <c r="J36" s="670"/>
      <c r="K36" s="671"/>
      <c r="L36" s="662"/>
      <c r="M36" s="662"/>
      <c r="N36" s="662"/>
      <c r="O36" s="662"/>
      <c r="P36" s="662"/>
      <c r="Q36" s="662"/>
      <c r="R36" s="662"/>
      <c r="S36" s="662"/>
      <c r="T36" s="662"/>
      <c r="U36" s="662"/>
      <c r="V36" s="662"/>
      <c r="W36" s="1088" t="s">
        <v>375</v>
      </c>
      <c r="X36" s="1089"/>
      <c r="Y36" s="627" t="s">
        <v>330</v>
      </c>
      <c r="Z36" s="628"/>
      <c r="AA36" s="628"/>
      <c r="AB36" s="628"/>
      <c r="AC36" s="629"/>
      <c r="AD36" s="622"/>
      <c r="AE36" s="656"/>
      <c r="AF36" s="656"/>
      <c r="AG36" s="656"/>
      <c r="AH36" s="627" t="s">
        <v>771</v>
      </c>
      <c r="AI36" s="628"/>
      <c r="AJ36" s="628"/>
      <c r="AK36" s="628"/>
      <c r="AL36" s="629"/>
      <c r="AM36" s="859"/>
      <c r="AN36" s="622"/>
      <c r="AO36" s="622"/>
      <c r="AP36" s="622"/>
      <c r="AQ36" s="622"/>
      <c r="AR36" s="622"/>
      <c r="AS36" s="622"/>
      <c r="AT36" s="622"/>
      <c r="AU36" s="622"/>
      <c r="AV36" s="656"/>
      <c r="AW36" s="622"/>
      <c r="AX36" s="622"/>
      <c r="AY36" s="622"/>
      <c r="AZ36" s="622"/>
      <c r="BA36" s="622"/>
      <c r="BB36" s="622"/>
      <c r="BC36" s="627" t="s">
        <v>772</v>
      </c>
      <c r="BD36" s="628"/>
      <c r="BE36" s="628"/>
      <c r="BF36" s="628"/>
      <c r="BG36" s="629"/>
      <c r="BH36" s="622"/>
      <c r="BI36" s="627" t="s">
        <v>335</v>
      </c>
      <c r="BJ36" s="628"/>
      <c r="BK36" s="628"/>
      <c r="BL36" s="627" t="s">
        <v>336</v>
      </c>
      <c r="BM36" s="628"/>
      <c r="BN36" s="628"/>
      <c r="BO36" s="629"/>
      <c r="BP36" s="627" t="s">
        <v>177</v>
      </c>
      <c r="BQ36" s="628"/>
      <c r="BR36" s="628"/>
      <c r="BS36" s="629"/>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7" t="s">
        <v>178</v>
      </c>
      <c r="CP36" s="628"/>
      <c r="CQ36" s="628"/>
      <c r="CR36" s="629"/>
      <c r="CS36" s="622"/>
      <c r="CT36" s="622"/>
      <c r="CU36" s="622"/>
      <c r="CV36" s="622"/>
      <c r="CW36" s="622"/>
      <c r="CX36" s="622"/>
      <c r="CY36" s="622"/>
      <c r="CZ36" s="622"/>
      <c r="DA36" s="622"/>
      <c r="DB36" s="622"/>
      <c r="DC36" s="622"/>
      <c r="DD36" s="622"/>
      <c r="DE36" s="622"/>
      <c r="DF36" s="622"/>
      <c r="DG36" s="622"/>
      <c r="DH36" s="622"/>
      <c r="DI36" s="622"/>
      <c r="DJ36" s="622"/>
      <c r="DK36" s="622"/>
      <c r="DL36" s="622"/>
      <c r="DM36" s="622"/>
      <c r="DN36" s="622"/>
      <c r="DO36" s="627" t="s">
        <v>178</v>
      </c>
      <c r="DP36" s="628"/>
      <c r="DQ36" s="628"/>
      <c r="DR36" s="629"/>
      <c r="DS36" s="629"/>
      <c r="DT36" s="622"/>
      <c r="DU36" s="627" t="s">
        <v>388</v>
      </c>
      <c r="DV36" s="628"/>
      <c r="DW36" s="628"/>
      <c r="DX36" s="628"/>
      <c r="DY36" s="629"/>
      <c r="DZ36" s="622"/>
      <c r="EA36" s="656"/>
      <c r="EB36" s="656"/>
      <c r="EC36" s="627" t="s">
        <v>390</v>
      </c>
      <c r="ED36" s="628"/>
      <c r="EE36" s="628"/>
      <c r="EF36" s="629"/>
      <c r="EG36" s="656"/>
      <c r="EH36" s="656"/>
      <c r="EI36" s="656"/>
      <c r="EJ36" s="656"/>
      <c r="EK36" s="656"/>
      <c r="EL36" s="656"/>
      <c r="EM36" s="656"/>
      <c r="EN36" s="656"/>
      <c r="EO36" s="656"/>
      <c r="EP36" s="627" t="s">
        <v>54</v>
      </c>
      <c r="EQ36" s="628"/>
      <c r="ER36" s="628"/>
      <c r="ES36" s="628"/>
      <c r="ET36" s="629"/>
      <c r="EU36" s="622"/>
      <c r="EV36" s="666"/>
      <c r="EW36" s="666"/>
      <c r="EX36" s="610"/>
      <c r="EY36" s="610"/>
      <c r="EZ36" s="666"/>
      <c r="FA36" s="666"/>
      <c r="FB36" s="666"/>
      <c r="FC36" s="656"/>
      <c r="FD36" s="627" t="s">
        <v>146</v>
      </c>
      <c r="FE36" s="628"/>
      <c r="FF36" s="628"/>
      <c r="FG36" s="628"/>
      <c r="FH36" s="629"/>
      <c r="FI36" s="622"/>
      <c r="FJ36" s="622"/>
      <c r="FK36" s="622"/>
      <c r="FL36" s="656"/>
      <c r="FM36" s="656"/>
      <c r="FN36" s="656"/>
      <c r="FO36" s="656"/>
      <c r="FP36" s="656"/>
      <c r="FQ36" s="656"/>
      <c r="FR36" s="656"/>
      <c r="FS36" s="656"/>
      <c r="FT36" s="656"/>
      <c r="FU36" s="656"/>
      <c r="FV36" s="656"/>
      <c r="FW36" s="656"/>
      <c r="FX36" s="656"/>
      <c r="FY36" s="656"/>
      <c r="FZ36" s="656"/>
      <c r="GA36" s="656"/>
      <c r="GB36" s="656"/>
      <c r="GC36" s="656"/>
      <c r="GD36" s="656"/>
      <c r="GE36" s="656"/>
      <c r="GF36" s="656"/>
      <c r="GG36" s="656"/>
      <c r="GH36" s="656"/>
      <c r="GI36" s="656"/>
      <c r="GJ36" s="656"/>
      <c r="GK36" s="656"/>
      <c r="GL36" s="656"/>
      <c r="GM36" s="656"/>
      <c r="GN36" s="656"/>
      <c r="GO36" s="656"/>
      <c r="GP36" s="656"/>
      <c r="GQ36" s="656"/>
      <c r="GR36" s="656"/>
      <c r="GS36" s="656"/>
      <c r="GT36" s="656"/>
      <c r="GU36" s="656"/>
      <c r="GV36" s="656"/>
      <c r="GW36" s="656"/>
      <c r="GX36" s="656"/>
      <c r="GY36" s="656"/>
      <c r="GZ36" s="656"/>
      <c r="HA36" s="656"/>
      <c r="HB36" s="656"/>
      <c r="HC36" s="656"/>
      <c r="HD36" s="656"/>
      <c r="HE36" s="656"/>
      <c r="HF36" s="656"/>
      <c r="HG36" s="656"/>
      <c r="HH36" s="656"/>
      <c r="HI36" s="656"/>
      <c r="HJ36" s="656"/>
      <c r="HK36" s="656"/>
      <c r="HL36" s="656"/>
      <c r="HM36" s="656"/>
      <c r="HN36" s="656"/>
      <c r="HO36" s="656"/>
      <c r="HP36" s="656"/>
      <c r="HQ36" s="656"/>
      <c r="HR36" s="656"/>
      <c r="HS36" s="656"/>
      <c r="HT36" s="656"/>
      <c r="HU36" s="656"/>
      <c r="HV36" s="627" t="s">
        <v>149</v>
      </c>
      <c r="HW36" s="628"/>
      <c r="HX36" s="628"/>
      <c r="HY36" s="628"/>
      <c r="HZ36" s="629"/>
      <c r="IA36" s="656"/>
      <c r="IB36" s="656"/>
      <c r="IC36" s="656"/>
      <c r="ID36" s="656"/>
      <c r="IE36" s="656"/>
      <c r="IF36" s="627" t="s">
        <v>208</v>
      </c>
      <c r="IG36" s="628"/>
      <c r="IH36" s="628"/>
      <c r="II36" s="629"/>
      <c r="IJ36" s="622"/>
      <c r="IK36" s="622"/>
      <c r="IL36" s="666"/>
      <c r="IM36" s="666"/>
      <c r="IN36" s="610"/>
      <c r="IO36" s="610"/>
      <c r="IP36" s="610"/>
      <c r="IQ36" s="656"/>
      <c r="IR36" s="627" t="s">
        <v>138</v>
      </c>
      <c r="IS36" s="628"/>
      <c r="IT36" s="628"/>
      <c r="IU36" s="628"/>
      <c r="IV36" s="629"/>
      <c r="IW36" s="656"/>
      <c r="IX36" s="656"/>
      <c r="IY36" s="656"/>
      <c r="IZ36" s="656"/>
      <c r="JA36" s="656"/>
      <c r="JB36" s="656"/>
      <c r="JC36" s="656"/>
      <c r="JD36" s="656"/>
      <c r="JE36" s="656"/>
      <c r="JF36" s="656"/>
      <c r="JG36" s="656"/>
      <c r="JH36" s="656"/>
      <c r="JI36" s="656"/>
      <c r="JJ36" s="656"/>
      <c r="JK36" s="656"/>
      <c r="JL36" s="656"/>
      <c r="JM36" s="656"/>
      <c r="JN36" s="656"/>
      <c r="JO36" s="656"/>
      <c r="JP36" s="656"/>
      <c r="JQ36" s="656"/>
      <c r="JR36" s="656"/>
      <c r="JS36" s="656"/>
      <c r="JT36" s="656"/>
      <c r="JU36" s="656"/>
      <c r="JV36" s="656"/>
      <c r="JW36" s="656"/>
      <c r="JX36" s="656"/>
      <c r="JY36" s="656"/>
      <c r="JZ36" s="656"/>
      <c r="KA36" s="656"/>
      <c r="KB36" s="656"/>
      <c r="KC36" s="656"/>
      <c r="KD36" s="656"/>
      <c r="KE36" s="656"/>
      <c r="KF36" s="656"/>
      <c r="KG36" s="656"/>
      <c r="KH36" s="656"/>
      <c r="KI36" s="656"/>
      <c r="KJ36" s="656"/>
      <c r="KK36" s="627" t="s">
        <v>167</v>
      </c>
      <c r="KL36" s="628"/>
      <c r="KM36" s="628"/>
      <c r="KN36" s="628" t="s">
        <v>664</v>
      </c>
      <c r="KO36" s="628"/>
      <c r="KP36" s="628"/>
      <c r="KQ36" s="629"/>
      <c r="KR36" s="622"/>
      <c r="KS36" s="656"/>
      <c r="KT36" s="656"/>
      <c r="KU36" s="656"/>
      <c r="KV36" s="656"/>
      <c r="KW36" s="656"/>
      <c r="KX36" s="656"/>
      <c r="KY36" s="656"/>
      <c r="KZ36" s="656"/>
      <c r="LA36" s="656"/>
      <c r="LB36" s="656"/>
      <c r="LC36" s="656"/>
      <c r="LD36" s="656"/>
      <c r="LE36" s="656"/>
      <c r="LF36" s="656"/>
      <c r="LG36" s="656"/>
      <c r="LH36" s="656"/>
      <c r="LI36" s="656"/>
      <c r="LJ36" s="656"/>
      <c r="LK36" s="656"/>
      <c r="LL36" s="656"/>
      <c r="LM36" s="656"/>
      <c r="LN36" s="656"/>
      <c r="LO36" s="656"/>
      <c r="LP36" s="656"/>
      <c r="LQ36" s="656"/>
      <c r="LR36" s="656"/>
      <c r="LS36" s="656"/>
      <c r="LT36" s="656"/>
      <c r="LU36" s="627" t="s">
        <v>793</v>
      </c>
      <c r="LV36" s="628"/>
      <c r="LW36" s="628"/>
      <c r="LX36" s="628" t="s">
        <v>664</v>
      </c>
      <c r="LY36" s="628"/>
      <c r="LZ36" s="628"/>
      <c r="MA36" s="629"/>
      <c r="MB36" s="622"/>
    </row>
    <row r="37" spans="1:341" s="1" customFormat="1" ht="12" customHeight="1">
      <c r="A37" s="5"/>
      <c r="B37" s="5"/>
      <c r="C37" s="5"/>
      <c r="D37" s="5"/>
      <c r="E37" s="5"/>
      <c r="F37" s="5"/>
      <c r="G37" s="5"/>
      <c r="H37" s="15"/>
      <c r="I37" s="15"/>
      <c r="J37" s="15"/>
      <c r="K37" s="15"/>
      <c r="L37" s="15"/>
      <c r="M37" s="15"/>
      <c r="N37" s="15"/>
      <c r="O37" s="15"/>
      <c r="P37" s="15"/>
      <c r="Q37" s="15"/>
      <c r="R37" s="15"/>
      <c r="S37" s="15"/>
      <c r="T37" s="15"/>
      <c r="U37" s="15"/>
      <c r="V37" s="15"/>
      <c r="W37" s="15"/>
      <c r="X37" s="15"/>
      <c r="Y37" s="5"/>
      <c r="Z37" s="5"/>
      <c r="AA37" s="5"/>
      <c r="AB37" s="5"/>
      <c r="AC37" s="5"/>
      <c r="AD37" s="5"/>
      <c r="AE37" s="5"/>
      <c r="AF37" s="5"/>
      <c r="AG37" s="5"/>
      <c r="AH37" s="5"/>
      <c r="AI37" s="5"/>
      <c r="AJ37" s="5"/>
      <c r="AK37" s="5"/>
      <c r="AL37" s="5"/>
      <c r="AM37" s="5"/>
      <c r="AN37" s="5"/>
      <c r="AO37" s="5"/>
      <c r="AP37" s="5"/>
      <c r="AQ37" s="5"/>
      <c r="AR37" s="5"/>
      <c r="AS37" s="5"/>
      <c r="AT37" s="5"/>
      <c r="AU37" s="5"/>
      <c r="AV37" s="10"/>
      <c r="AW37" s="10"/>
      <c r="AX37" s="10"/>
      <c r="AY37" s="10"/>
      <c r="AZ37" s="10"/>
      <c r="BA37" s="10"/>
      <c r="BB37" s="10"/>
      <c r="BC37" s="5"/>
      <c r="BD37" s="5"/>
      <c r="BE37" s="5"/>
      <c r="BF37" s="5"/>
      <c r="BG37" s="5"/>
      <c r="BH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row>
    <row r="38" spans="1:341" s="1" customFormat="1" ht="26.25" customHeight="1">
      <c r="A38" s="630"/>
      <c r="B38" s="636"/>
      <c r="C38" s="1097" t="s">
        <v>1</v>
      </c>
      <c r="D38" s="1066" t="s">
        <v>558</v>
      </c>
      <c r="E38" s="1101" t="s">
        <v>554</v>
      </c>
      <c r="F38" s="1066" t="s">
        <v>370</v>
      </c>
      <c r="G38" s="1065"/>
      <c r="H38" s="1106" t="s">
        <v>561</v>
      </c>
      <c r="I38" s="1106"/>
      <c r="J38" s="1106"/>
      <c r="K38" s="1106"/>
      <c r="L38" s="1106"/>
      <c r="M38" s="1106"/>
      <c r="N38" s="1106" t="s">
        <v>609</v>
      </c>
      <c r="O38" s="1106"/>
      <c r="P38" s="1106"/>
      <c r="Q38" s="1106"/>
      <c r="R38" s="1106"/>
      <c r="S38" s="1106"/>
      <c r="T38" s="1106"/>
      <c r="U38" s="1066" t="s">
        <v>371</v>
      </c>
      <c r="V38" s="1066"/>
      <c r="W38" s="1090" t="s">
        <v>375</v>
      </c>
      <c r="X38" s="1090"/>
      <c r="Y38" s="1065" t="s">
        <v>383</v>
      </c>
      <c r="Z38" s="1065"/>
      <c r="AA38" s="1065"/>
      <c r="AB38" s="1065"/>
      <c r="AC38" s="1065"/>
      <c r="AD38" s="1065"/>
      <c r="AE38" s="1065"/>
      <c r="AF38" s="1065"/>
      <c r="AG38" s="1065"/>
      <c r="AH38" s="1042" t="s">
        <v>573</v>
      </c>
      <c r="AI38" s="1043"/>
      <c r="AJ38" s="1043"/>
      <c r="AK38" s="1043"/>
      <c r="AL38" s="1043"/>
      <c r="AM38" s="1043"/>
      <c r="AN38" s="1044"/>
      <c r="AO38" s="856"/>
      <c r="AP38" s="856"/>
      <c r="AQ38" s="856"/>
      <c r="AR38" s="856"/>
      <c r="AS38" s="856"/>
      <c r="AT38" s="856"/>
      <c r="AU38" s="856"/>
      <c r="AV38" s="841"/>
      <c r="AW38" s="841"/>
      <c r="AX38" s="841"/>
      <c r="AY38" s="841"/>
      <c r="AZ38" s="841"/>
      <c r="BA38" s="841"/>
      <c r="BB38" s="845"/>
      <c r="BC38" s="1042" t="s">
        <v>778</v>
      </c>
      <c r="BD38" s="1043"/>
      <c r="BE38" s="1043"/>
      <c r="BF38" s="1043"/>
      <c r="BG38" s="1043"/>
      <c r="BH38" s="1044"/>
      <c r="BI38" s="1065" t="s">
        <v>773</v>
      </c>
      <c r="BJ38" s="1065"/>
      <c r="BK38" s="1065"/>
      <c r="BL38" s="1066" t="s">
        <v>232</v>
      </c>
      <c r="BM38" s="1065"/>
      <c r="BN38" s="1065"/>
      <c r="BO38" s="1065"/>
      <c r="BP38" s="1065" t="s">
        <v>172</v>
      </c>
      <c r="BQ38" s="1065"/>
      <c r="BR38" s="1065"/>
      <c r="BS38" s="1065"/>
      <c r="BT38" s="1070" t="s">
        <v>173</v>
      </c>
      <c r="BU38" s="1065" t="s">
        <v>174</v>
      </c>
      <c r="BV38" s="1065"/>
      <c r="BW38" s="1065"/>
      <c r="BX38" s="1065"/>
      <c r="BY38" s="1065"/>
      <c r="BZ38" s="1065"/>
      <c r="CA38" s="672"/>
      <c r="CB38" s="672"/>
      <c r="CC38" s="672"/>
      <c r="CD38" s="672"/>
      <c r="CE38" s="672"/>
      <c r="CF38" s="672"/>
      <c r="CG38" s="672"/>
      <c r="CH38" s="672"/>
      <c r="CI38" s="672"/>
      <c r="CJ38" s="672"/>
      <c r="CK38" s="672"/>
      <c r="CL38" s="672"/>
      <c r="CM38" s="672"/>
      <c r="CN38" s="672"/>
      <c r="CO38" s="1065" t="s">
        <v>180</v>
      </c>
      <c r="CP38" s="1065"/>
      <c r="CQ38" s="1065"/>
      <c r="CR38" s="1065"/>
      <c r="CS38" s="1065"/>
      <c r="CT38" s="1065" t="s">
        <v>174</v>
      </c>
      <c r="CU38" s="1065"/>
      <c r="CV38" s="1065"/>
      <c r="CW38" s="1065"/>
      <c r="CX38" s="1065"/>
      <c r="CY38" s="1065"/>
      <c r="CZ38" s="1065"/>
      <c r="DA38" s="672"/>
      <c r="DB38" s="672"/>
      <c r="DC38" s="672"/>
      <c r="DD38" s="672"/>
      <c r="DE38" s="672"/>
      <c r="DF38" s="672"/>
      <c r="DG38" s="672"/>
      <c r="DH38" s="672"/>
      <c r="DI38" s="672"/>
      <c r="DJ38" s="672"/>
      <c r="DK38" s="672"/>
      <c r="DL38" s="672"/>
      <c r="DM38" s="672"/>
      <c r="DN38" s="672"/>
      <c r="DO38" s="1065" t="s">
        <v>180</v>
      </c>
      <c r="DP38" s="1065"/>
      <c r="DQ38" s="1065"/>
      <c r="DR38" s="1065"/>
      <c r="DS38" s="1065"/>
      <c r="DT38" s="1065"/>
      <c r="DU38" s="1065" t="s">
        <v>432</v>
      </c>
      <c r="DV38" s="1065"/>
      <c r="DW38" s="1065"/>
      <c r="DX38" s="1065"/>
      <c r="DY38" s="1065" t="s">
        <v>433</v>
      </c>
      <c r="DZ38" s="1065"/>
      <c r="EA38" s="1065"/>
      <c r="EB38" s="1065"/>
      <c r="EC38" s="1065" t="s">
        <v>603</v>
      </c>
      <c r="ED38" s="1065"/>
      <c r="EE38" s="1065"/>
      <c r="EF38" s="1065"/>
      <c r="EG38" s="1065"/>
      <c r="EH38" s="1065"/>
      <c r="EI38" s="1065"/>
      <c r="EJ38" s="1065"/>
      <c r="EK38" s="1065"/>
      <c r="EL38" s="1065"/>
      <c r="EM38" s="1065"/>
      <c r="EN38" s="1065"/>
      <c r="EO38" s="672"/>
      <c r="EP38" s="1081" t="s">
        <v>356</v>
      </c>
      <c r="EQ38" s="1082"/>
      <c r="ER38" s="1082"/>
      <c r="ES38" s="1083"/>
      <c r="ET38" s="1065" t="s">
        <v>62</v>
      </c>
      <c r="EU38" s="1065"/>
      <c r="EV38" s="1065"/>
      <c r="EW38" s="1065"/>
      <c r="EX38" s="1065"/>
      <c r="EY38" s="1065"/>
      <c r="EZ38" s="1065" t="s">
        <v>361</v>
      </c>
      <c r="FA38" s="1065"/>
      <c r="FB38" s="1065"/>
      <c r="FC38" s="1065"/>
      <c r="FD38" s="1101" t="s">
        <v>342</v>
      </c>
      <c r="FE38" s="1101"/>
      <c r="FF38" s="1101"/>
      <c r="FG38" s="1101"/>
      <c r="FH38" s="1101"/>
      <c r="FI38" s="1101"/>
      <c r="FJ38" s="1101"/>
      <c r="FK38" s="1101"/>
      <c r="FL38" s="1101"/>
      <c r="FM38" s="1101"/>
      <c r="FN38" s="672"/>
      <c r="FO38" s="672"/>
      <c r="FP38" s="672"/>
      <c r="FQ38" s="672"/>
      <c r="FR38" s="672"/>
      <c r="FS38" s="672"/>
      <c r="FT38" s="672"/>
      <c r="FU38" s="672"/>
      <c r="FV38" s="672"/>
      <c r="FW38" s="672"/>
      <c r="FX38" s="672"/>
      <c r="FY38" s="672"/>
      <c r="FZ38" s="672"/>
      <c r="GA38" s="672"/>
      <c r="GB38" s="672"/>
      <c r="GC38" s="672"/>
      <c r="GD38" s="672"/>
      <c r="GE38" s="672"/>
      <c r="GF38" s="672"/>
      <c r="GG38" s="672"/>
      <c r="GH38" s="672"/>
      <c r="GI38" s="672"/>
      <c r="GJ38" s="672"/>
      <c r="GK38" s="672"/>
      <c r="GL38" s="672"/>
      <c r="GM38" s="672"/>
      <c r="GN38" s="672"/>
      <c r="GO38" s="672"/>
      <c r="GP38" s="672"/>
      <c r="GQ38" s="672"/>
      <c r="GR38" s="672"/>
      <c r="GS38" s="672"/>
      <c r="GT38" s="672"/>
      <c r="GU38" s="672"/>
      <c r="GV38" s="672"/>
      <c r="GW38" s="672"/>
      <c r="GX38" s="672"/>
      <c r="GY38" s="672"/>
      <c r="GZ38" s="672"/>
      <c r="HA38" s="672"/>
      <c r="HB38" s="672"/>
      <c r="HC38" s="672"/>
      <c r="HD38" s="672"/>
      <c r="HE38" s="672"/>
      <c r="HF38" s="672"/>
      <c r="HG38" s="672"/>
      <c r="HH38" s="672"/>
      <c r="HI38" s="672"/>
      <c r="HJ38" s="672"/>
      <c r="HK38" s="672"/>
      <c r="HL38" s="672"/>
      <c r="HM38" s="672"/>
      <c r="HN38" s="672"/>
      <c r="HO38" s="672"/>
      <c r="HP38" s="672"/>
      <c r="HQ38" s="672"/>
      <c r="HR38" s="672"/>
      <c r="HS38" s="672"/>
      <c r="HT38" s="672"/>
      <c r="HU38" s="672"/>
      <c r="HV38" s="1101" t="s">
        <v>663</v>
      </c>
      <c r="HW38" s="1101"/>
      <c r="HX38" s="1101"/>
      <c r="HY38" s="1101"/>
      <c r="HZ38" s="1101"/>
      <c r="IA38" s="1101"/>
      <c r="IB38" s="1101"/>
      <c r="IC38" s="1101"/>
      <c r="ID38" s="1101"/>
      <c r="IE38" s="672"/>
      <c r="IF38" s="1066" t="s">
        <v>364</v>
      </c>
      <c r="IG38" s="1065"/>
      <c r="IH38" s="1065"/>
      <c r="II38" s="1065"/>
      <c r="IJ38" s="1065" t="s">
        <v>25</v>
      </c>
      <c r="IK38" s="1065"/>
      <c r="IL38" s="1065"/>
      <c r="IM38" s="1065"/>
      <c r="IN38" s="1065"/>
      <c r="IO38" s="1065"/>
      <c r="IP38" s="1065" t="s">
        <v>29</v>
      </c>
      <c r="IQ38" s="1065"/>
      <c r="IR38" s="1078" t="s">
        <v>131</v>
      </c>
      <c r="IS38" s="1078"/>
      <c r="IT38" s="1078"/>
      <c r="IU38" s="1078"/>
      <c r="IV38" s="1079" t="s">
        <v>132</v>
      </c>
      <c r="IW38" s="1079"/>
      <c r="IX38" s="1079"/>
      <c r="IY38" s="1079"/>
      <c r="IZ38" s="630"/>
      <c r="JA38" s="1065" t="s">
        <v>135</v>
      </c>
      <c r="JB38" s="1065"/>
      <c r="JC38" s="1065"/>
      <c r="JD38" s="1065"/>
      <c r="JE38" s="1065"/>
      <c r="JF38" s="1065"/>
      <c r="JG38" s="1065"/>
      <c r="JH38" s="1065"/>
      <c r="JI38" s="672"/>
      <c r="JJ38" s="672"/>
      <c r="JK38" s="672"/>
      <c r="JL38" s="672"/>
      <c r="JM38" s="672"/>
      <c r="JN38" s="672"/>
      <c r="JO38" s="672"/>
      <c r="JP38" s="672"/>
      <c r="JQ38" s="672"/>
      <c r="JR38" s="672"/>
      <c r="JS38" s="672"/>
      <c r="JT38" s="672"/>
      <c r="JU38" s="672"/>
      <c r="JV38" s="672"/>
      <c r="JW38" s="672"/>
      <c r="JX38" s="672"/>
      <c r="JY38" s="672"/>
      <c r="JZ38" s="672"/>
      <c r="KA38" s="672"/>
      <c r="KB38" s="672"/>
      <c r="KC38" s="672"/>
      <c r="KD38" s="672"/>
      <c r="KE38" s="672"/>
      <c r="KF38" s="672"/>
      <c r="KG38" s="672"/>
      <c r="KH38" s="672"/>
      <c r="KI38" s="672"/>
      <c r="KJ38" s="672"/>
      <c r="KK38" s="1065" t="s">
        <v>790</v>
      </c>
      <c r="KL38" s="1065"/>
      <c r="KM38" s="1065"/>
      <c r="KN38" s="1065"/>
      <c r="KO38" s="1065"/>
      <c r="KP38" s="1065"/>
      <c r="KQ38" s="1065"/>
      <c r="KR38" s="672"/>
      <c r="KS38" s="672"/>
      <c r="KT38" s="672"/>
      <c r="KU38" s="672"/>
      <c r="KV38" s="672"/>
      <c r="KW38" s="672"/>
      <c r="KX38" s="672"/>
      <c r="KY38" s="672"/>
      <c r="KZ38" s="672"/>
      <c r="LA38" s="672"/>
      <c r="LB38" s="672"/>
      <c r="LC38" s="672"/>
      <c r="LD38" s="672"/>
      <c r="LE38" s="672"/>
      <c r="LF38" s="672"/>
      <c r="LG38" s="672"/>
      <c r="LH38" s="672"/>
      <c r="LI38" s="672"/>
      <c r="LJ38" s="672"/>
      <c r="LK38" s="672"/>
      <c r="LL38" s="672"/>
      <c r="LM38" s="672"/>
      <c r="LN38" s="672"/>
      <c r="LO38" s="672"/>
      <c r="LP38" s="672"/>
      <c r="LQ38" s="672"/>
      <c r="LR38" s="672"/>
      <c r="LS38" s="672"/>
      <c r="LT38" s="672"/>
      <c r="LU38" s="1065" t="s">
        <v>790</v>
      </c>
      <c r="LV38" s="1065"/>
      <c r="LW38" s="1065"/>
      <c r="LX38" s="1065"/>
      <c r="LY38" s="1065"/>
      <c r="LZ38" s="1065"/>
      <c r="MA38" s="1065"/>
      <c r="MB38" s="672"/>
    </row>
    <row r="39" spans="1:341" s="1" customFormat="1" ht="29.25" customHeight="1">
      <c r="A39" s="673" t="s">
        <v>343</v>
      </c>
      <c r="B39" s="673" t="s">
        <v>343</v>
      </c>
      <c r="C39" s="1098"/>
      <c r="D39" s="1066"/>
      <c r="E39" s="1101"/>
      <c r="F39" s="637" t="s">
        <v>550</v>
      </c>
      <c r="G39" s="638" t="s">
        <v>551</v>
      </c>
      <c r="H39" s="639"/>
      <c r="I39" s="640" t="s">
        <v>322</v>
      </c>
      <c r="J39" s="640" t="s">
        <v>323</v>
      </c>
      <c r="K39" s="634" t="s">
        <v>421</v>
      </c>
      <c r="L39" s="640" t="s">
        <v>319</v>
      </c>
      <c r="M39" s="634" t="s">
        <v>555</v>
      </c>
      <c r="N39" s="639"/>
      <c r="O39" s="640" t="s">
        <v>206</v>
      </c>
      <c r="P39" s="640" t="s">
        <v>628</v>
      </c>
      <c r="Q39" s="640" t="s">
        <v>629</v>
      </c>
      <c r="R39" s="640" t="s">
        <v>630</v>
      </c>
      <c r="S39" s="640" t="s">
        <v>320</v>
      </c>
      <c r="T39" s="634" t="s">
        <v>555</v>
      </c>
      <c r="U39" s="633" t="s">
        <v>372</v>
      </c>
      <c r="V39" s="633" t="s">
        <v>463</v>
      </c>
      <c r="W39" s="635" t="s">
        <v>372</v>
      </c>
      <c r="X39" s="674" t="s">
        <v>463</v>
      </c>
      <c r="Y39" s="835" t="s">
        <v>2</v>
      </c>
      <c r="Z39" s="632" t="s">
        <v>348</v>
      </c>
      <c r="AA39" s="632" t="s">
        <v>349</v>
      </c>
      <c r="AB39" s="632" t="s">
        <v>350</v>
      </c>
      <c r="AC39" s="632" t="s">
        <v>351</v>
      </c>
      <c r="AD39" s="632" t="s">
        <v>352</v>
      </c>
      <c r="AE39" s="870" t="s">
        <v>353</v>
      </c>
      <c r="AF39" s="785" t="s">
        <v>341</v>
      </c>
      <c r="AG39" s="633" t="s">
        <v>555</v>
      </c>
      <c r="AH39" s="837" t="s">
        <v>761</v>
      </c>
      <c r="AI39" s="1032" t="s">
        <v>176</v>
      </c>
      <c r="AJ39" s="1033"/>
      <c r="AK39" s="1033"/>
      <c r="AL39" s="1034"/>
      <c r="AM39" s="632" t="s">
        <v>334</v>
      </c>
      <c r="AN39" s="828" t="s">
        <v>555</v>
      </c>
      <c r="AO39" s="844"/>
      <c r="AP39" s="856"/>
      <c r="AQ39" s="856"/>
      <c r="AR39" s="856"/>
      <c r="AS39" s="856"/>
      <c r="AT39" s="856"/>
      <c r="AU39" s="856"/>
      <c r="AV39" s="867"/>
      <c r="AW39" s="842"/>
      <c r="AX39" s="842"/>
      <c r="AY39" s="842"/>
      <c r="AZ39" s="842"/>
      <c r="BA39" s="842"/>
      <c r="BB39" s="846"/>
      <c r="BC39" s="833" t="s">
        <v>331</v>
      </c>
      <c r="BD39" s="833" t="s">
        <v>332</v>
      </c>
      <c r="BE39" s="833" t="s">
        <v>333</v>
      </c>
      <c r="BF39" s="833" t="s">
        <v>565</v>
      </c>
      <c r="BG39" s="833" t="s">
        <v>334</v>
      </c>
      <c r="BH39" s="832" t="s">
        <v>555</v>
      </c>
      <c r="BI39" s="632" t="s">
        <v>230</v>
      </c>
      <c r="BJ39" s="632" t="s">
        <v>229</v>
      </c>
      <c r="BK39" s="632" t="s">
        <v>231</v>
      </c>
      <c r="BL39" s="630"/>
      <c r="BM39" s="633" t="s">
        <v>566</v>
      </c>
      <c r="BN39" s="633" t="s">
        <v>567</v>
      </c>
      <c r="BO39" s="633" t="s">
        <v>555</v>
      </c>
      <c r="BP39" s="630"/>
      <c r="BQ39" s="633" t="s">
        <v>235</v>
      </c>
      <c r="BR39" s="633" t="s">
        <v>236</v>
      </c>
      <c r="BS39" s="633" t="s">
        <v>555</v>
      </c>
      <c r="BT39" s="1071"/>
      <c r="BU39" s="922" t="s">
        <v>175</v>
      </c>
      <c r="BV39" s="1027" t="s">
        <v>176</v>
      </c>
      <c r="BW39" s="1028"/>
      <c r="BX39" s="1029"/>
      <c r="BY39" s="922" t="s">
        <v>234</v>
      </c>
      <c r="BZ39" s="922" t="s">
        <v>555</v>
      </c>
      <c r="CA39" s="672"/>
      <c r="CB39" s="672"/>
      <c r="CC39" s="672"/>
      <c r="CD39" s="672"/>
      <c r="CE39" s="672"/>
      <c r="CF39" s="672"/>
      <c r="CG39" s="672"/>
      <c r="CH39" s="672"/>
      <c r="CI39" s="672"/>
      <c r="CJ39" s="672"/>
      <c r="CK39" s="672"/>
      <c r="CL39" s="672"/>
      <c r="CM39" s="672"/>
      <c r="CN39" s="672"/>
      <c r="CO39" s="922" t="s">
        <v>798</v>
      </c>
      <c r="CP39" s="922" t="s">
        <v>799</v>
      </c>
      <c r="CQ39" s="923" t="s">
        <v>800</v>
      </c>
      <c r="CR39" s="922" t="s">
        <v>234</v>
      </c>
      <c r="CS39" s="922" t="s">
        <v>555</v>
      </c>
      <c r="CT39" s="633" t="s">
        <v>175</v>
      </c>
      <c r="CU39" s="1027" t="s">
        <v>176</v>
      </c>
      <c r="CV39" s="1028"/>
      <c r="CW39" s="1029"/>
      <c r="CX39" s="922" t="s">
        <v>542</v>
      </c>
      <c r="CY39" s="875" t="s">
        <v>234</v>
      </c>
      <c r="CZ39" s="633" t="s">
        <v>555</v>
      </c>
      <c r="DA39" s="672"/>
      <c r="DB39" s="672"/>
      <c r="DC39" s="672"/>
      <c r="DD39" s="672"/>
      <c r="DE39" s="672"/>
      <c r="DF39" s="672"/>
      <c r="DG39" s="672"/>
      <c r="DH39" s="672"/>
      <c r="DI39" s="672"/>
      <c r="DJ39" s="672"/>
      <c r="DK39" s="672"/>
      <c r="DL39" s="672"/>
      <c r="DM39" s="672"/>
      <c r="DN39" s="672"/>
      <c r="DO39" s="875" t="s">
        <v>798</v>
      </c>
      <c r="DP39" s="875" t="s">
        <v>799</v>
      </c>
      <c r="DQ39" s="876" t="s">
        <v>800</v>
      </c>
      <c r="DR39" s="922" t="s">
        <v>542</v>
      </c>
      <c r="DS39" s="633" t="s">
        <v>234</v>
      </c>
      <c r="DT39" s="633" t="s">
        <v>555</v>
      </c>
      <c r="DU39" s="636"/>
      <c r="DV39" s="633" t="s">
        <v>235</v>
      </c>
      <c r="DW39" s="633" t="s">
        <v>236</v>
      </c>
      <c r="DX39" s="633" t="s">
        <v>555</v>
      </c>
      <c r="DY39" s="636"/>
      <c r="DZ39" s="633" t="s">
        <v>235</v>
      </c>
      <c r="EA39" s="633" t="s">
        <v>236</v>
      </c>
      <c r="EB39" s="633" t="s">
        <v>555</v>
      </c>
      <c r="EC39" s="630"/>
      <c r="ED39" s="633" t="s">
        <v>443</v>
      </c>
      <c r="EE39" s="632" t="s">
        <v>444</v>
      </c>
      <c r="EF39" s="632" t="s">
        <v>445</v>
      </c>
      <c r="EG39" s="632" t="s">
        <v>447</v>
      </c>
      <c r="EH39" s="633" t="s">
        <v>448</v>
      </c>
      <c r="EI39" s="632" t="s">
        <v>449</v>
      </c>
      <c r="EJ39" s="632" t="s">
        <v>450</v>
      </c>
      <c r="EK39" s="632" t="s">
        <v>451</v>
      </c>
      <c r="EL39" s="633" t="s">
        <v>542</v>
      </c>
      <c r="EM39" s="641" t="s">
        <v>337</v>
      </c>
      <c r="EN39" s="642" t="s">
        <v>555</v>
      </c>
      <c r="EO39" s="672"/>
      <c r="EP39" s="636"/>
      <c r="EQ39" s="632" t="s">
        <v>354</v>
      </c>
      <c r="ER39" s="632" t="s">
        <v>355</v>
      </c>
      <c r="ES39" s="633" t="s">
        <v>555</v>
      </c>
      <c r="ET39" s="636"/>
      <c r="EU39" s="632" t="s">
        <v>357</v>
      </c>
      <c r="EV39" s="632" t="s">
        <v>358</v>
      </c>
      <c r="EW39" s="632" t="s">
        <v>359</v>
      </c>
      <c r="EX39" s="632" t="s">
        <v>360</v>
      </c>
      <c r="EY39" s="633" t="s">
        <v>555</v>
      </c>
      <c r="EZ39" s="643" t="s">
        <v>362</v>
      </c>
      <c r="FA39" s="643" t="s">
        <v>363</v>
      </c>
      <c r="FB39" s="644" t="s">
        <v>662</v>
      </c>
      <c r="FC39" s="644" t="s">
        <v>363</v>
      </c>
      <c r="FD39" s="632" t="s">
        <v>452</v>
      </c>
      <c r="FE39" s="1124" t="s">
        <v>777</v>
      </c>
      <c r="FF39" s="1125"/>
      <c r="FG39" s="1125"/>
      <c r="FH39" s="1125"/>
      <c r="FI39" s="1125"/>
      <c r="FJ39" s="1125"/>
      <c r="FK39" s="1126"/>
      <c r="FL39" s="840" t="s">
        <v>341</v>
      </c>
      <c r="FM39" s="642" t="s">
        <v>555</v>
      </c>
      <c r="FN39" s="672"/>
      <c r="FO39" s="672"/>
      <c r="FP39" s="672"/>
      <c r="FQ39" s="672"/>
      <c r="FR39" s="672"/>
      <c r="FS39" s="672"/>
      <c r="FT39" s="672"/>
      <c r="FU39" s="672"/>
      <c r="FV39" s="672"/>
      <c r="FW39" s="672"/>
      <c r="FX39" s="672"/>
      <c r="FY39" s="672"/>
      <c r="FZ39" s="672"/>
      <c r="GA39" s="672"/>
      <c r="GB39" s="672"/>
      <c r="GC39" s="672"/>
      <c r="GD39" s="672"/>
      <c r="GE39" s="672"/>
      <c r="GF39" s="672"/>
      <c r="GG39" s="672"/>
      <c r="GH39" s="672"/>
      <c r="GI39" s="672"/>
      <c r="GJ39" s="672"/>
      <c r="GK39" s="672"/>
      <c r="GL39" s="672"/>
      <c r="GM39" s="672"/>
      <c r="GN39" s="672"/>
      <c r="GO39" s="672"/>
      <c r="GP39" s="672"/>
      <c r="GQ39" s="672"/>
      <c r="GR39" s="672"/>
      <c r="GS39" s="672"/>
      <c r="GT39" s="672"/>
      <c r="GU39" s="672"/>
      <c r="GV39" s="672"/>
      <c r="GW39" s="672"/>
      <c r="GX39" s="672"/>
      <c r="GY39" s="672"/>
      <c r="GZ39" s="672"/>
      <c r="HA39" s="672"/>
      <c r="HB39" s="672"/>
      <c r="HC39" s="672"/>
      <c r="HD39" s="672"/>
      <c r="HE39" s="672"/>
      <c r="HF39" s="672"/>
      <c r="HG39" s="672"/>
      <c r="HH39" s="672"/>
      <c r="HI39" s="672"/>
      <c r="HJ39" s="672"/>
      <c r="HK39" s="672"/>
      <c r="HL39" s="672"/>
      <c r="HM39" s="672"/>
      <c r="HN39" s="672"/>
      <c r="HO39" s="672"/>
      <c r="HP39" s="672"/>
      <c r="HQ39" s="672"/>
      <c r="HR39" s="672"/>
      <c r="HS39" s="672"/>
      <c r="HT39" s="672"/>
      <c r="HU39" s="672"/>
      <c r="HV39" s="632" t="s">
        <v>338</v>
      </c>
      <c r="HW39" s="632" t="s">
        <v>568</v>
      </c>
      <c r="HX39" s="633" t="s">
        <v>339</v>
      </c>
      <c r="HY39" s="632" t="s">
        <v>340</v>
      </c>
      <c r="HZ39" s="632" t="s">
        <v>141</v>
      </c>
      <c r="IA39" s="632" t="s">
        <v>469</v>
      </c>
      <c r="IB39" s="632" t="s">
        <v>636</v>
      </c>
      <c r="IC39" s="632" t="s">
        <v>341</v>
      </c>
      <c r="ID39" s="642" t="s">
        <v>555</v>
      </c>
      <c r="IE39" s="672"/>
      <c r="IF39" s="636"/>
      <c r="IG39" s="632" t="s">
        <v>354</v>
      </c>
      <c r="IH39" s="632" t="s">
        <v>355</v>
      </c>
      <c r="II39" s="633" t="s">
        <v>555</v>
      </c>
      <c r="IJ39" s="636"/>
      <c r="IK39" s="633" t="s">
        <v>26</v>
      </c>
      <c r="IL39" s="632" t="s">
        <v>365</v>
      </c>
      <c r="IM39" s="633" t="s">
        <v>27</v>
      </c>
      <c r="IN39" s="633" t="s">
        <v>28</v>
      </c>
      <c r="IO39" s="633" t="s">
        <v>555</v>
      </c>
      <c r="IP39" s="637" t="s">
        <v>550</v>
      </c>
      <c r="IQ39" s="638" t="s">
        <v>551</v>
      </c>
      <c r="IR39" s="637" t="s">
        <v>133</v>
      </c>
      <c r="IS39" s="637" t="s">
        <v>464</v>
      </c>
      <c r="IT39" s="637" t="s">
        <v>465</v>
      </c>
      <c r="IU39" s="637" t="s">
        <v>555</v>
      </c>
      <c r="IV39" s="638" t="s">
        <v>133</v>
      </c>
      <c r="IW39" s="638" t="s">
        <v>464</v>
      </c>
      <c r="IX39" s="638" t="s">
        <v>465</v>
      </c>
      <c r="IY39" s="638" t="s">
        <v>555</v>
      </c>
      <c r="IZ39" s="630"/>
      <c r="JA39" s="645" t="s">
        <v>134</v>
      </c>
      <c r="JB39" s="646" t="s">
        <v>631</v>
      </c>
      <c r="JC39" s="646" t="s">
        <v>632</v>
      </c>
      <c r="JD39" s="646" t="s">
        <v>633</v>
      </c>
      <c r="JE39" s="646" t="s">
        <v>634</v>
      </c>
      <c r="JF39" s="646" t="s">
        <v>635</v>
      </c>
      <c r="JG39" s="646" t="s">
        <v>347</v>
      </c>
      <c r="JH39" s="633" t="s">
        <v>555</v>
      </c>
      <c r="JI39" s="672"/>
      <c r="JJ39" s="672"/>
      <c r="JK39" s="672"/>
      <c r="JL39" s="672"/>
      <c r="JM39" s="672"/>
      <c r="JN39" s="672"/>
      <c r="JO39" s="672"/>
      <c r="JP39" s="672"/>
      <c r="JQ39" s="672"/>
      <c r="JR39" s="672"/>
      <c r="JS39" s="672"/>
      <c r="JT39" s="672"/>
      <c r="JU39" s="672"/>
      <c r="JV39" s="672"/>
      <c r="JW39" s="672"/>
      <c r="JX39" s="672"/>
      <c r="JY39" s="672"/>
      <c r="JZ39" s="672"/>
      <c r="KA39" s="672"/>
      <c r="KB39" s="672"/>
      <c r="KC39" s="672"/>
      <c r="KD39" s="672"/>
      <c r="KE39" s="672"/>
      <c r="KF39" s="672"/>
      <c r="KG39" s="672"/>
      <c r="KH39" s="672"/>
      <c r="KI39" s="672"/>
      <c r="KJ39" s="672"/>
      <c r="KK39" s="632" t="s">
        <v>210</v>
      </c>
      <c r="KL39" s="633" t="s">
        <v>168</v>
      </c>
      <c r="KM39" s="632" t="s">
        <v>369</v>
      </c>
      <c r="KN39" s="632" t="s">
        <v>638</v>
      </c>
      <c r="KO39" s="632" t="s">
        <v>211</v>
      </c>
      <c r="KP39" s="633" t="s">
        <v>555</v>
      </c>
      <c r="KQ39" s="632" t="s">
        <v>455</v>
      </c>
      <c r="KR39" s="672"/>
      <c r="KS39" s="672"/>
      <c r="KT39" s="672"/>
      <c r="KU39" s="672"/>
      <c r="KV39" s="672"/>
      <c r="KW39" s="672"/>
      <c r="KX39" s="672"/>
      <c r="KY39" s="672"/>
      <c r="KZ39" s="672"/>
      <c r="LA39" s="672"/>
      <c r="LB39" s="672"/>
      <c r="LC39" s="672"/>
      <c r="LD39" s="672"/>
      <c r="LE39" s="672"/>
      <c r="LF39" s="672"/>
      <c r="LG39" s="672"/>
      <c r="LH39" s="672"/>
      <c r="LI39" s="672"/>
      <c r="LJ39" s="672"/>
      <c r="LK39" s="672"/>
      <c r="LL39" s="672"/>
      <c r="LM39" s="672"/>
      <c r="LN39" s="672"/>
      <c r="LO39" s="672"/>
      <c r="LP39" s="672"/>
      <c r="LQ39" s="672"/>
      <c r="LR39" s="672"/>
      <c r="LS39" s="672"/>
      <c r="LT39" s="672"/>
      <c r="LU39" s="872" t="s">
        <v>210</v>
      </c>
      <c r="LV39" s="873" t="s">
        <v>168</v>
      </c>
      <c r="LW39" s="872" t="s">
        <v>369</v>
      </c>
      <c r="LX39" s="872" t="s">
        <v>638</v>
      </c>
      <c r="LY39" s="872" t="s">
        <v>211</v>
      </c>
      <c r="LZ39" s="873" t="s">
        <v>555</v>
      </c>
      <c r="MA39" s="872" t="s">
        <v>455</v>
      </c>
      <c r="MB39" s="672"/>
    </row>
    <row r="40" spans="1:341" s="1" customFormat="1" ht="12" customHeight="1">
      <c r="A40" s="795" t="s">
        <v>526</v>
      </c>
      <c r="B40" s="636"/>
      <c r="C40" s="1096" t="s">
        <v>553</v>
      </c>
      <c r="D40" s="1026">
        <v>16</v>
      </c>
      <c r="E40" s="1092">
        <v>2958</v>
      </c>
      <c r="F40" s="1058">
        <v>1196.1428571428571</v>
      </c>
      <c r="G40" s="1058">
        <v>1173.6153846153845</v>
      </c>
      <c r="H40" s="1091"/>
      <c r="I40" s="1026">
        <v>1</v>
      </c>
      <c r="J40" s="1026">
        <v>5</v>
      </c>
      <c r="K40" s="1026">
        <v>10</v>
      </c>
      <c r="L40" s="1026">
        <v>0</v>
      </c>
      <c r="M40" s="1026">
        <v>0</v>
      </c>
      <c r="N40" s="1091"/>
      <c r="O40" s="1026">
        <v>0</v>
      </c>
      <c r="P40" s="1026">
        <v>1</v>
      </c>
      <c r="Q40" s="1026">
        <v>3</v>
      </c>
      <c r="R40" s="1026">
        <v>3</v>
      </c>
      <c r="S40" s="1026">
        <v>3</v>
      </c>
      <c r="T40" s="1026">
        <v>6</v>
      </c>
      <c r="U40" s="1087">
        <v>36.5625</v>
      </c>
      <c r="V40" s="1087">
        <v>26.082999999999998</v>
      </c>
      <c r="W40" s="1087">
        <v>19.131538461538465</v>
      </c>
      <c r="X40" s="1087">
        <v>1.8625</v>
      </c>
      <c r="Y40" s="1076">
        <v>16</v>
      </c>
      <c r="Z40" s="1026">
        <v>7</v>
      </c>
      <c r="AA40" s="1026">
        <v>0</v>
      </c>
      <c r="AB40" s="1026">
        <v>1</v>
      </c>
      <c r="AC40" s="1026">
        <v>0</v>
      </c>
      <c r="AD40" s="1026">
        <v>0</v>
      </c>
      <c r="AE40" s="1086">
        <v>8</v>
      </c>
      <c r="AF40" s="1026">
        <v>0</v>
      </c>
      <c r="AG40" s="1026">
        <v>0</v>
      </c>
      <c r="AH40" s="1030">
        <v>10</v>
      </c>
      <c r="AI40" s="1037">
        <v>0</v>
      </c>
      <c r="AJ40" s="1035">
        <v>6</v>
      </c>
      <c r="AK40" s="1035">
        <v>4</v>
      </c>
      <c r="AL40" s="1035">
        <v>0</v>
      </c>
      <c r="AM40" s="1038">
        <v>6</v>
      </c>
      <c r="AN40" s="1038">
        <v>0</v>
      </c>
      <c r="AO40" s="849"/>
      <c r="AP40" s="865"/>
      <c r="AQ40" s="865"/>
      <c r="AR40" s="865"/>
      <c r="AS40" s="865"/>
      <c r="AT40" s="865"/>
      <c r="AU40" s="865"/>
      <c r="AV40" s="866"/>
      <c r="AW40" s="1041"/>
      <c r="AX40" s="1041"/>
      <c r="AY40" s="1041"/>
      <c r="AZ40" s="1041"/>
      <c r="BA40" s="1041"/>
      <c r="BB40" s="1112"/>
      <c r="BC40" s="1026">
        <v>0</v>
      </c>
      <c r="BD40" s="1026">
        <v>6</v>
      </c>
      <c r="BE40" s="1026">
        <v>4</v>
      </c>
      <c r="BF40" s="1026">
        <v>0</v>
      </c>
      <c r="BG40" s="1026">
        <v>6</v>
      </c>
      <c r="BH40" s="1026">
        <v>0</v>
      </c>
      <c r="BI40" s="1077">
        <v>96.571428571428569</v>
      </c>
      <c r="BJ40" s="1109">
        <v>2509.1538461538462</v>
      </c>
      <c r="BK40" s="1109">
        <v>1078.8461538461538</v>
      </c>
      <c r="BL40" s="1048"/>
      <c r="BM40" s="1026">
        <v>15</v>
      </c>
      <c r="BN40" s="1026">
        <v>0</v>
      </c>
      <c r="BO40" s="1026">
        <v>1</v>
      </c>
      <c r="BP40" s="1048"/>
      <c r="BQ40" s="1026">
        <v>14</v>
      </c>
      <c r="BR40" s="1026">
        <v>2</v>
      </c>
      <c r="BS40" s="1026">
        <v>0</v>
      </c>
      <c r="BT40" s="1067">
        <v>63.875</v>
      </c>
      <c r="BU40" s="1059">
        <v>12</v>
      </c>
      <c r="BV40" s="1048">
        <v>3</v>
      </c>
      <c r="BW40" s="1068">
        <v>8</v>
      </c>
      <c r="BX40" s="1068">
        <v>1</v>
      </c>
      <c r="BY40" s="1051">
        <v>2</v>
      </c>
      <c r="BZ40" s="1051">
        <v>2</v>
      </c>
      <c r="CA40" s="653"/>
      <c r="CB40" s="653"/>
      <c r="CC40" s="653"/>
      <c r="CD40" s="653"/>
      <c r="CE40" s="653"/>
      <c r="CF40" s="653"/>
      <c r="CG40" s="653"/>
      <c r="CH40" s="653"/>
      <c r="CI40" s="653"/>
      <c r="CJ40" s="653"/>
      <c r="CK40" s="653"/>
      <c r="CL40" s="653"/>
      <c r="CM40" s="653"/>
      <c r="CN40" s="653"/>
      <c r="CO40" s="1026">
        <v>3</v>
      </c>
      <c r="CP40" s="1026">
        <v>9</v>
      </c>
      <c r="CQ40" s="1026">
        <v>1</v>
      </c>
      <c r="CR40" s="1026">
        <v>2</v>
      </c>
      <c r="CS40" s="1026">
        <v>2</v>
      </c>
      <c r="CT40" s="1059">
        <v>8</v>
      </c>
      <c r="CU40" s="1048">
        <v>0</v>
      </c>
      <c r="CV40" s="1068">
        <v>6</v>
      </c>
      <c r="CW40" s="1068">
        <v>0</v>
      </c>
      <c r="CX40" s="1051">
        <v>2</v>
      </c>
      <c r="CY40" s="1051">
        <v>7</v>
      </c>
      <c r="CZ40" s="1051">
        <v>1</v>
      </c>
      <c r="DA40" s="653"/>
      <c r="DB40" s="653"/>
      <c r="DC40" s="653"/>
      <c r="DD40" s="653"/>
      <c r="DE40" s="653"/>
      <c r="DF40" s="653"/>
      <c r="DG40" s="653"/>
      <c r="DH40" s="653"/>
      <c r="DI40" s="653"/>
      <c r="DJ40" s="653"/>
      <c r="DK40" s="653"/>
      <c r="DL40" s="653"/>
      <c r="DM40" s="653"/>
      <c r="DN40" s="653"/>
      <c r="DO40" s="1026">
        <v>0</v>
      </c>
      <c r="DP40" s="1026">
        <v>6</v>
      </c>
      <c r="DQ40" s="1026">
        <v>0</v>
      </c>
      <c r="DR40" s="1026">
        <v>2</v>
      </c>
      <c r="DS40" s="1026">
        <v>7</v>
      </c>
      <c r="DT40" s="1026">
        <v>1</v>
      </c>
      <c r="DU40" s="1080"/>
      <c r="DV40" s="1026">
        <v>15</v>
      </c>
      <c r="DW40" s="1026">
        <v>1</v>
      </c>
      <c r="DX40" s="1026">
        <v>0</v>
      </c>
      <c r="DY40" s="1080"/>
      <c r="DZ40" s="1026">
        <v>3</v>
      </c>
      <c r="EA40" s="1026">
        <v>12</v>
      </c>
      <c r="EB40" s="1026">
        <v>1</v>
      </c>
      <c r="EC40" s="1048"/>
      <c r="ED40" s="1026">
        <v>0</v>
      </c>
      <c r="EE40" s="1026">
        <v>2</v>
      </c>
      <c r="EF40" s="1026">
        <v>0</v>
      </c>
      <c r="EG40" s="1026">
        <v>6</v>
      </c>
      <c r="EH40" s="1026">
        <v>5</v>
      </c>
      <c r="EI40" s="1026">
        <v>0</v>
      </c>
      <c r="EJ40" s="1026">
        <v>0</v>
      </c>
      <c r="EK40" s="1026">
        <v>1</v>
      </c>
      <c r="EL40" s="1026">
        <v>1</v>
      </c>
      <c r="EM40" s="1026">
        <v>1</v>
      </c>
      <c r="EN40" s="1026">
        <v>0</v>
      </c>
      <c r="EO40" s="653"/>
      <c r="EP40" s="1080"/>
      <c r="EQ40" s="1026">
        <v>16</v>
      </c>
      <c r="ER40" s="1026">
        <v>0</v>
      </c>
      <c r="ES40" s="1026">
        <v>0</v>
      </c>
      <c r="ET40" s="1080"/>
      <c r="EU40" s="1026">
        <v>4</v>
      </c>
      <c r="EV40" s="1026">
        <v>10</v>
      </c>
      <c r="EW40" s="1026">
        <v>2</v>
      </c>
      <c r="EX40" s="1026">
        <v>0</v>
      </c>
      <c r="EY40" s="1059">
        <v>0</v>
      </c>
      <c r="EZ40" s="1077">
        <v>15</v>
      </c>
      <c r="FA40" s="1077">
        <v>4</v>
      </c>
      <c r="FB40" s="1077">
        <v>34</v>
      </c>
      <c r="FC40" s="1077">
        <v>33</v>
      </c>
      <c r="FD40" s="1059">
        <v>13</v>
      </c>
      <c r="FE40" s="1062">
        <v>11</v>
      </c>
      <c r="FF40" s="1063">
        <v>1</v>
      </c>
      <c r="FG40" s="1063">
        <v>1</v>
      </c>
      <c r="FH40" s="1063">
        <v>0</v>
      </c>
      <c r="FI40" s="1063">
        <v>0</v>
      </c>
      <c r="FJ40" s="1063">
        <v>0</v>
      </c>
      <c r="FK40" s="1063">
        <v>0</v>
      </c>
      <c r="FL40" s="1051">
        <v>3</v>
      </c>
      <c r="FM40" s="1051">
        <v>0</v>
      </c>
      <c r="FN40" s="653"/>
      <c r="FO40" s="653"/>
      <c r="FP40" s="653"/>
      <c r="FQ40" s="653"/>
      <c r="FR40" s="653"/>
      <c r="FS40" s="653"/>
      <c r="FT40" s="653"/>
      <c r="FU40" s="653"/>
      <c r="FV40" s="653"/>
      <c r="FW40" s="653"/>
      <c r="FX40" s="653"/>
      <c r="FY40" s="653"/>
      <c r="FZ40" s="653"/>
      <c r="GA40" s="653"/>
      <c r="GB40" s="653"/>
      <c r="GC40" s="653"/>
      <c r="GD40" s="653"/>
      <c r="GE40" s="653"/>
      <c r="GF40" s="653"/>
      <c r="GG40" s="653"/>
      <c r="GH40" s="653"/>
      <c r="GI40" s="653"/>
      <c r="GJ40" s="653"/>
      <c r="GK40" s="653"/>
      <c r="GL40" s="653"/>
      <c r="GM40" s="653"/>
      <c r="GN40" s="653"/>
      <c r="GO40" s="653"/>
      <c r="GP40" s="653"/>
      <c r="GQ40" s="653"/>
      <c r="GR40" s="653"/>
      <c r="GS40" s="653"/>
      <c r="GT40" s="653"/>
      <c r="GU40" s="653"/>
      <c r="GV40" s="653"/>
      <c r="GW40" s="653"/>
      <c r="GX40" s="653"/>
      <c r="GY40" s="653"/>
      <c r="GZ40" s="653"/>
      <c r="HA40" s="653"/>
      <c r="HB40" s="653"/>
      <c r="HC40" s="653"/>
      <c r="HD40" s="653"/>
      <c r="HE40" s="653"/>
      <c r="HF40" s="653"/>
      <c r="HG40" s="653"/>
      <c r="HH40" s="653"/>
      <c r="HI40" s="653"/>
      <c r="HJ40" s="653"/>
      <c r="HK40" s="653"/>
      <c r="HL40" s="653"/>
      <c r="HM40" s="653"/>
      <c r="HN40" s="653"/>
      <c r="HO40" s="653"/>
      <c r="HP40" s="653"/>
      <c r="HQ40" s="653"/>
      <c r="HR40" s="653"/>
      <c r="HS40" s="653"/>
      <c r="HT40" s="653"/>
      <c r="HU40" s="653"/>
      <c r="HV40" s="1026">
        <v>11</v>
      </c>
      <c r="HW40" s="1026">
        <v>1</v>
      </c>
      <c r="HX40" s="1026">
        <v>9</v>
      </c>
      <c r="HY40" s="1026">
        <v>1</v>
      </c>
      <c r="HZ40" s="1026">
        <v>3</v>
      </c>
      <c r="IA40" s="1026">
        <v>0</v>
      </c>
      <c r="IB40" s="1026">
        <v>10</v>
      </c>
      <c r="IC40" s="1026">
        <v>3</v>
      </c>
      <c r="ID40" s="1026">
        <v>0</v>
      </c>
      <c r="IE40" s="653"/>
      <c r="IF40" s="1080"/>
      <c r="IG40" s="1026">
        <v>16</v>
      </c>
      <c r="IH40" s="1026">
        <v>0</v>
      </c>
      <c r="II40" s="1026">
        <v>0</v>
      </c>
      <c r="IJ40" s="1080"/>
      <c r="IK40" s="1026">
        <v>11</v>
      </c>
      <c r="IL40" s="1026">
        <v>1</v>
      </c>
      <c r="IM40" s="1026">
        <v>3</v>
      </c>
      <c r="IN40" s="1026">
        <v>1</v>
      </c>
      <c r="IO40" s="1059">
        <v>0</v>
      </c>
      <c r="IP40" s="1026">
        <v>1</v>
      </c>
      <c r="IQ40" s="1026">
        <v>1</v>
      </c>
      <c r="IR40" s="1077">
        <v>140</v>
      </c>
      <c r="IS40" s="1026">
        <v>15</v>
      </c>
      <c r="IT40" s="1026">
        <v>0</v>
      </c>
      <c r="IU40" s="1026">
        <v>1</v>
      </c>
      <c r="IV40" s="1077">
        <v>63</v>
      </c>
      <c r="IW40" s="1026">
        <v>14</v>
      </c>
      <c r="IX40" s="1026">
        <v>0</v>
      </c>
      <c r="IY40" s="1026">
        <v>2</v>
      </c>
      <c r="IZ40" s="649"/>
      <c r="JA40" s="1026">
        <v>3</v>
      </c>
      <c r="JB40" s="1026">
        <v>1</v>
      </c>
      <c r="JC40" s="1026">
        <v>1</v>
      </c>
      <c r="JD40" s="1026">
        <v>2</v>
      </c>
      <c r="JE40" s="1026">
        <v>1</v>
      </c>
      <c r="JF40" s="1026">
        <v>3</v>
      </c>
      <c r="JG40" s="1026">
        <v>5</v>
      </c>
      <c r="JH40" s="1026">
        <v>0</v>
      </c>
      <c r="JI40" s="653"/>
      <c r="JJ40" s="1048"/>
      <c r="JK40" s="1048"/>
      <c r="JL40" s="1048"/>
      <c r="JM40" s="1048"/>
      <c r="JN40" s="653"/>
      <c r="JO40" s="653"/>
      <c r="JP40" s="653"/>
      <c r="JQ40" s="653"/>
      <c r="JR40" s="653"/>
      <c r="JS40" s="653"/>
      <c r="JT40" s="653"/>
      <c r="JU40" s="653"/>
      <c r="JV40" s="653"/>
      <c r="JW40" s="653"/>
      <c r="JX40" s="653"/>
      <c r="JY40" s="653"/>
      <c r="JZ40" s="653"/>
      <c r="KA40" s="653"/>
      <c r="KB40" s="653"/>
      <c r="KC40" s="1048"/>
      <c r="KD40" s="653"/>
      <c r="KE40" s="653"/>
      <c r="KF40" s="653"/>
      <c r="KG40" s="653"/>
      <c r="KH40" s="653"/>
      <c r="KI40" s="653"/>
      <c r="KJ40" s="1048"/>
      <c r="KK40" s="1026">
        <v>7</v>
      </c>
      <c r="KL40" s="1026">
        <v>4</v>
      </c>
      <c r="KM40" s="1026">
        <v>10</v>
      </c>
      <c r="KN40" s="1026">
        <v>7</v>
      </c>
      <c r="KO40" s="1026">
        <v>2</v>
      </c>
      <c r="KP40" s="1026">
        <v>0</v>
      </c>
      <c r="KQ40" s="1026">
        <v>14</v>
      </c>
      <c r="KR40" s="653"/>
      <c r="KS40" s="653"/>
      <c r="KT40" s="1048"/>
      <c r="KU40" s="1048"/>
      <c r="KV40" s="1048"/>
      <c r="KW40" s="1048"/>
      <c r="KX40" s="653"/>
      <c r="KY40" s="653"/>
      <c r="KZ40" s="653"/>
      <c r="LA40" s="653"/>
      <c r="LB40" s="653"/>
      <c r="LC40" s="653"/>
      <c r="LD40" s="653"/>
      <c r="LE40" s="653"/>
      <c r="LF40" s="653"/>
      <c r="LG40" s="653"/>
      <c r="LH40" s="653"/>
      <c r="LI40" s="653"/>
      <c r="LJ40" s="653"/>
      <c r="LK40" s="653"/>
      <c r="LL40" s="653"/>
      <c r="LM40" s="1048"/>
      <c r="LN40" s="653"/>
      <c r="LO40" s="653"/>
      <c r="LP40" s="653"/>
      <c r="LQ40" s="653"/>
      <c r="LR40" s="653"/>
      <c r="LS40" s="653"/>
      <c r="LT40" s="1048"/>
      <c r="LU40" s="1026">
        <v>7</v>
      </c>
      <c r="LV40" s="1026">
        <v>4</v>
      </c>
      <c r="LW40" s="1026">
        <v>10</v>
      </c>
      <c r="LX40" s="1026">
        <v>7</v>
      </c>
      <c r="LY40" s="1026">
        <v>2</v>
      </c>
      <c r="LZ40" s="1026">
        <v>0</v>
      </c>
      <c r="MA40" s="1026">
        <v>14</v>
      </c>
      <c r="MB40" s="653"/>
    </row>
    <row r="41" spans="1:341" s="1" customFormat="1" ht="12" customHeight="1">
      <c r="A41" s="673" t="s">
        <v>343</v>
      </c>
      <c r="B41" s="673" t="s">
        <v>343</v>
      </c>
      <c r="C41" s="1096"/>
      <c r="D41" s="1026"/>
      <c r="E41" s="1092"/>
      <c r="F41" s="1058"/>
      <c r="G41" s="1058"/>
      <c r="H41" s="1091"/>
      <c r="I41" s="1026"/>
      <c r="J41" s="1026"/>
      <c r="K41" s="1026"/>
      <c r="L41" s="1026"/>
      <c r="M41" s="1026"/>
      <c r="N41" s="1091"/>
      <c r="O41" s="1026"/>
      <c r="P41" s="1026"/>
      <c r="Q41" s="1026"/>
      <c r="R41" s="1026"/>
      <c r="S41" s="1026"/>
      <c r="T41" s="1026"/>
      <c r="U41" s="1087"/>
      <c r="V41" s="1087"/>
      <c r="W41" s="1087"/>
      <c r="X41" s="1087"/>
      <c r="Y41" s="1076"/>
      <c r="Z41" s="1026"/>
      <c r="AA41" s="1026"/>
      <c r="AB41" s="1026"/>
      <c r="AC41" s="1026"/>
      <c r="AD41" s="1026"/>
      <c r="AE41" s="1086"/>
      <c r="AF41" s="1026"/>
      <c r="AG41" s="1026"/>
      <c r="AH41" s="1031"/>
      <c r="AI41" s="1037"/>
      <c r="AJ41" s="1036"/>
      <c r="AK41" s="1036"/>
      <c r="AL41" s="1036"/>
      <c r="AM41" s="1039"/>
      <c r="AN41" s="1039"/>
      <c r="AO41" s="849"/>
      <c r="AP41" s="865"/>
      <c r="AQ41" s="865"/>
      <c r="AR41" s="865"/>
      <c r="AS41" s="865"/>
      <c r="AT41" s="865"/>
      <c r="AU41" s="865"/>
      <c r="AV41" s="866"/>
      <c r="AW41" s="1041"/>
      <c r="AX41" s="1041"/>
      <c r="AY41" s="1041"/>
      <c r="AZ41" s="1041"/>
      <c r="BA41" s="1041"/>
      <c r="BB41" s="1113"/>
      <c r="BC41" s="1026"/>
      <c r="BD41" s="1026"/>
      <c r="BE41" s="1026"/>
      <c r="BF41" s="1026"/>
      <c r="BG41" s="1026"/>
      <c r="BH41" s="1026"/>
      <c r="BI41" s="1077"/>
      <c r="BJ41" s="1110"/>
      <c r="BK41" s="1110"/>
      <c r="BL41" s="1048"/>
      <c r="BM41" s="1026"/>
      <c r="BN41" s="1026"/>
      <c r="BO41" s="1026"/>
      <c r="BP41" s="1048"/>
      <c r="BQ41" s="1026"/>
      <c r="BR41" s="1026"/>
      <c r="BS41" s="1026"/>
      <c r="BT41" s="1067"/>
      <c r="BU41" s="1061"/>
      <c r="BV41" s="1048"/>
      <c r="BW41" s="1069"/>
      <c r="BX41" s="1069"/>
      <c r="BY41" s="1052"/>
      <c r="BZ41" s="1052"/>
      <c r="CA41" s="653"/>
      <c r="CB41" s="653"/>
      <c r="CC41" s="653"/>
      <c r="CD41" s="653"/>
      <c r="CE41" s="653"/>
      <c r="CF41" s="653"/>
      <c r="CG41" s="653"/>
      <c r="CH41" s="653"/>
      <c r="CI41" s="653"/>
      <c r="CJ41" s="653"/>
      <c r="CK41" s="653"/>
      <c r="CL41" s="653"/>
      <c r="CM41" s="653"/>
      <c r="CN41" s="653"/>
      <c r="CO41" s="1026"/>
      <c r="CP41" s="1026"/>
      <c r="CQ41" s="1026"/>
      <c r="CR41" s="1026"/>
      <c r="CS41" s="1026"/>
      <c r="CT41" s="1061"/>
      <c r="CU41" s="1048"/>
      <c r="CV41" s="1069"/>
      <c r="CW41" s="1069"/>
      <c r="CX41" s="1052"/>
      <c r="CY41" s="1052"/>
      <c r="CZ41" s="1052"/>
      <c r="DA41" s="653"/>
      <c r="DB41" s="653"/>
      <c r="DC41" s="653"/>
      <c r="DD41" s="653"/>
      <c r="DE41" s="653"/>
      <c r="DF41" s="653"/>
      <c r="DG41" s="653"/>
      <c r="DH41" s="653"/>
      <c r="DI41" s="653"/>
      <c r="DJ41" s="653"/>
      <c r="DK41" s="653"/>
      <c r="DL41" s="653"/>
      <c r="DM41" s="653"/>
      <c r="DN41" s="653"/>
      <c r="DO41" s="1026"/>
      <c r="DP41" s="1026"/>
      <c r="DQ41" s="1026"/>
      <c r="DR41" s="1026"/>
      <c r="DS41" s="1026"/>
      <c r="DT41" s="1026"/>
      <c r="DU41" s="1080"/>
      <c r="DV41" s="1026"/>
      <c r="DW41" s="1026"/>
      <c r="DX41" s="1026"/>
      <c r="DY41" s="1080"/>
      <c r="DZ41" s="1026"/>
      <c r="EA41" s="1026"/>
      <c r="EB41" s="1026"/>
      <c r="EC41" s="1048"/>
      <c r="ED41" s="1026"/>
      <c r="EE41" s="1026"/>
      <c r="EF41" s="1026"/>
      <c r="EG41" s="1026"/>
      <c r="EH41" s="1026"/>
      <c r="EI41" s="1026"/>
      <c r="EJ41" s="1026"/>
      <c r="EK41" s="1026"/>
      <c r="EL41" s="1026"/>
      <c r="EM41" s="1026"/>
      <c r="EN41" s="1026"/>
      <c r="EO41" s="653"/>
      <c r="EP41" s="1080"/>
      <c r="EQ41" s="1026"/>
      <c r="ER41" s="1026"/>
      <c r="ES41" s="1026"/>
      <c r="ET41" s="1080"/>
      <c r="EU41" s="1026"/>
      <c r="EV41" s="1026"/>
      <c r="EW41" s="1026"/>
      <c r="EX41" s="1026"/>
      <c r="EY41" s="1061"/>
      <c r="EZ41" s="1077"/>
      <c r="FA41" s="1077"/>
      <c r="FB41" s="1077"/>
      <c r="FC41" s="1077"/>
      <c r="FD41" s="1061"/>
      <c r="FE41" s="1062"/>
      <c r="FF41" s="1064"/>
      <c r="FG41" s="1064"/>
      <c r="FH41" s="1064"/>
      <c r="FI41" s="1064"/>
      <c r="FJ41" s="1064"/>
      <c r="FK41" s="1064"/>
      <c r="FL41" s="1052"/>
      <c r="FM41" s="1052"/>
      <c r="FN41" s="653"/>
      <c r="FO41" s="653"/>
      <c r="FP41" s="653"/>
      <c r="FQ41" s="653"/>
      <c r="FR41" s="653"/>
      <c r="FS41" s="653"/>
      <c r="FT41" s="653"/>
      <c r="FU41" s="653"/>
      <c r="FV41" s="653"/>
      <c r="FW41" s="653"/>
      <c r="FX41" s="653"/>
      <c r="FY41" s="653"/>
      <c r="FZ41" s="653"/>
      <c r="GA41" s="653"/>
      <c r="GB41" s="653"/>
      <c r="GC41" s="653"/>
      <c r="GD41" s="653"/>
      <c r="GE41" s="653"/>
      <c r="GF41" s="653"/>
      <c r="GG41" s="653"/>
      <c r="GH41" s="653"/>
      <c r="GI41" s="653"/>
      <c r="GJ41" s="653"/>
      <c r="GK41" s="653"/>
      <c r="GL41" s="653"/>
      <c r="GM41" s="653"/>
      <c r="GN41" s="653"/>
      <c r="GO41" s="653"/>
      <c r="GP41" s="653"/>
      <c r="GQ41" s="653"/>
      <c r="GR41" s="653"/>
      <c r="GS41" s="653"/>
      <c r="GT41" s="653"/>
      <c r="GU41" s="653"/>
      <c r="GV41" s="653"/>
      <c r="GW41" s="653"/>
      <c r="GX41" s="653"/>
      <c r="GY41" s="653"/>
      <c r="GZ41" s="653"/>
      <c r="HA41" s="653"/>
      <c r="HB41" s="653"/>
      <c r="HC41" s="653"/>
      <c r="HD41" s="653"/>
      <c r="HE41" s="653"/>
      <c r="HF41" s="653"/>
      <c r="HG41" s="653"/>
      <c r="HH41" s="653"/>
      <c r="HI41" s="653"/>
      <c r="HJ41" s="653"/>
      <c r="HK41" s="653"/>
      <c r="HL41" s="653"/>
      <c r="HM41" s="653"/>
      <c r="HN41" s="653"/>
      <c r="HO41" s="653"/>
      <c r="HP41" s="653"/>
      <c r="HQ41" s="653"/>
      <c r="HR41" s="653"/>
      <c r="HS41" s="653"/>
      <c r="HT41" s="653"/>
      <c r="HU41" s="653"/>
      <c r="HV41" s="1026"/>
      <c r="HW41" s="1026"/>
      <c r="HX41" s="1026"/>
      <c r="HY41" s="1026"/>
      <c r="HZ41" s="1026"/>
      <c r="IA41" s="1026"/>
      <c r="IB41" s="1026"/>
      <c r="IC41" s="1026"/>
      <c r="ID41" s="1026"/>
      <c r="IE41" s="653"/>
      <c r="IF41" s="1080"/>
      <c r="IG41" s="1026"/>
      <c r="IH41" s="1026"/>
      <c r="II41" s="1026"/>
      <c r="IJ41" s="1080"/>
      <c r="IK41" s="1026"/>
      <c r="IL41" s="1026"/>
      <c r="IM41" s="1026"/>
      <c r="IN41" s="1026"/>
      <c r="IO41" s="1061"/>
      <c r="IP41" s="1026"/>
      <c r="IQ41" s="1026"/>
      <c r="IR41" s="1077"/>
      <c r="IS41" s="1026"/>
      <c r="IT41" s="1026"/>
      <c r="IU41" s="1026"/>
      <c r="IV41" s="1077"/>
      <c r="IW41" s="1026"/>
      <c r="IX41" s="1026"/>
      <c r="IY41" s="1026"/>
      <c r="IZ41" s="649"/>
      <c r="JA41" s="1026"/>
      <c r="JB41" s="1026"/>
      <c r="JC41" s="1026"/>
      <c r="JD41" s="1026"/>
      <c r="JE41" s="1026"/>
      <c r="JF41" s="1026"/>
      <c r="JG41" s="1026"/>
      <c r="JH41" s="1026"/>
      <c r="JI41" s="653"/>
      <c r="JJ41" s="1048"/>
      <c r="JK41" s="1048"/>
      <c r="JL41" s="1048"/>
      <c r="JM41" s="1048"/>
      <c r="JN41" s="653"/>
      <c r="JO41" s="653"/>
      <c r="JP41" s="653"/>
      <c r="JQ41" s="653"/>
      <c r="JR41" s="653"/>
      <c r="JS41" s="653"/>
      <c r="JT41" s="653"/>
      <c r="JU41" s="653"/>
      <c r="JV41" s="653"/>
      <c r="JW41" s="653"/>
      <c r="JX41" s="653"/>
      <c r="JY41" s="653"/>
      <c r="JZ41" s="653"/>
      <c r="KA41" s="653"/>
      <c r="KB41" s="653"/>
      <c r="KC41" s="1049"/>
      <c r="KD41" s="653"/>
      <c r="KE41" s="653"/>
      <c r="KF41" s="653"/>
      <c r="KG41" s="653"/>
      <c r="KH41" s="653"/>
      <c r="KI41" s="653"/>
      <c r="KJ41" s="1049"/>
      <c r="KK41" s="1026"/>
      <c r="KL41" s="1026"/>
      <c r="KM41" s="1026"/>
      <c r="KN41" s="1026"/>
      <c r="KO41" s="1026"/>
      <c r="KP41" s="1026"/>
      <c r="KQ41" s="1026"/>
      <c r="KR41" s="653"/>
      <c r="KS41" s="653"/>
      <c r="KT41" s="1048"/>
      <c r="KU41" s="1048"/>
      <c r="KV41" s="1048"/>
      <c r="KW41" s="1048"/>
      <c r="KX41" s="653"/>
      <c r="KY41" s="653"/>
      <c r="KZ41" s="653"/>
      <c r="LA41" s="653"/>
      <c r="LB41" s="653"/>
      <c r="LC41" s="653"/>
      <c r="LD41" s="653"/>
      <c r="LE41" s="653"/>
      <c r="LF41" s="653"/>
      <c r="LG41" s="653"/>
      <c r="LH41" s="653"/>
      <c r="LI41" s="653"/>
      <c r="LJ41" s="653"/>
      <c r="LK41" s="653"/>
      <c r="LL41" s="653"/>
      <c r="LM41" s="1049"/>
      <c r="LN41" s="653"/>
      <c r="LO41" s="653"/>
      <c r="LP41" s="653"/>
      <c r="LQ41" s="653"/>
      <c r="LR41" s="653"/>
      <c r="LS41" s="653"/>
      <c r="LT41" s="1049"/>
      <c r="LU41" s="1026"/>
      <c r="LV41" s="1026"/>
      <c r="LW41" s="1026"/>
      <c r="LX41" s="1026"/>
      <c r="LY41" s="1026"/>
      <c r="LZ41" s="1026"/>
      <c r="MA41" s="1026"/>
      <c r="MB41" s="653"/>
    </row>
    <row r="42" spans="1:341" s="1" customFormat="1" ht="12" customHeight="1">
      <c r="A42" s="795" t="s">
        <v>527</v>
      </c>
      <c r="B42" s="636" t="s">
        <v>344</v>
      </c>
      <c r="C42" s="1096" t="s">
        <v>427</v>
      </c>
      <c r="D42" s="1026">
        <v>27</v>
      </c>
      <c r="E42" s="1092">
        <v>1846</v>
      </c>
      <c r="F42" s="1058">
        <v>1040.3</v>
      </c>
      <c r="G42" s="1058">
        <v>1116.3888888888889</v>
      </c>
      <c r="H42" s="1091"/>
      <c r="I42" s="1026">
        <v>0</v>
      </c>
      <c r="J42" s="1026">
        <v>4</v>
      </c>
      <c r="K42" s="1026">
        <v>22</v>
      </c>
      <c r="L42" s="1026">
        <v>1</v>
      </c>
      <c r="M42" s="1026">
        <v>0</v>
      </c>
      <c r="N42" s="1091"/>
      <c r="O42" s="1026">
        <v>0</v>
      </c>
      <c r="P42" s="1026">
        <v>2</v>
      </c>
      <c r="Q42" s="1026">
        <v>5</v>
      </c>
      <c r="R42" s="1026">
        <v>4</v>
      </c>
      <c r="S42" s="1026">
        <v>7</v>
      </c>
      <c r="T42" s="1026">
        <v>9</v>
      </c>
      <c r="U42" s="1087">
        <v>40.166666666666664</v>
      </c>
      <c r="V42" s="1087">
        <v>27.083333333333332</v>
      </c>
      <c r="W42" s="1087">
        <v>48.44318181818182</v>
      </c>
      <c r="X42" s="1087">
        <v>15.692857142857141</v>
      </c>
      <c r="Y42" s="1076">
        <v>25</v>
      </c>
      <c r="Z42" s="1026">
        <v>15</v>
      </c>
      <c r="AA42" s="1026">
        <v>2</v>
      </c>
      <c r="AB42" s="1026">
        <v>1</v>
      </c>
      <c r="AC42" s="1026">
        <v>2</v>
      </c>
      <c r="AD42" s="1026">
        <v>0</v>
      </c>
      <c r="AE42" s="1026">
        <v>5</v>
      </c>
      <c r="AF42" s="1085">
        <v>2</v>
      </c>
      <c r="AG42" s="1026">
        <v>0</v>
      </c>
      <c r="AH42" s="1030">
        <v>18</v>
      </c>
      <c r="AI42" s="1037">
        <v>0</v>
      </c>
      <c r="AJ42" s="1035">
        <v>5</v>
      </c>
      <c r="AK42" s="1035">
        <v>12</v>
      </c>
      <c r="AL42" s="1035">
        <v>1</v>
      </c>
      <c r="AM42" s="1038">
        <v>7</v>
      </c>
      <c r="AN42" s="1038">
        <v>2</v>
      </c>
      <c r="AO42" s="849"/>
      <c r="AP42" s="865"/>
      <c r="AQ42" s="865"/>
      <c r="AR42" s="865"/>
      <c r="AS42" s="865"/>
      <c r="AT42" s="865"/>
      <c r="AU42" s="865"/>
      <c r="AV42" s="866"/>
      <c r="AW42" s="1041"/>
      <c r="AX42" s="1041"/>
      <c r="AY42" s="1041"/>
      <c r="AZ42" s="1041"/>
      <c r="BA42" s="1041"/>
      <c r="BB42" s="1112"/>
      <c r="BC42" s="1026">
        <v>0</v>
      </c>
      <c r="BD42" s="1026">
        <v>5</v>
      </c>
      <c r="BE42" s="1026">
        <v>13</v>
      </c>
      <c r="BF42" s="1026">
        <v>1</v>
      </c>
      <c r="BG42" s="1026">
        <v>7</v>
      </c>
      <c r="BH42" s="1026">
        <v>2</v>
      </c>
      <c r="BI42" s="1077">
        <v>42.96</v>
      </c>
      <c r="BJ42" s="1109">
        <v>1053</v>
      </c>
      <c r="BK42" s="1109">
        <v>488.84</v>
      </c>
      <c r="BL42" s="1048"/>
      <c r="BM42" s="1026">
        <v>25</v>
      </c>
      <c r="BN42" s="1026">
        <v>0</v>
      </c>
      <c r="BO42" s="1026">
        <v>2</v>
      </c>
      <c r="BP42" s="1048"/>
      <c r="BQ42" s="1026">
        <v>26</v>
      </c>
      <c r="BR42" s="1026">
        <v>1</v>
      </c>
      <c r="BS42" s="1026">
        <v>0</v>
      </c>
      <c r="BT42" s="1067">
        <v>62.2</v>
      </c>
      <c r="BU42" s="1059">
        <v>24</v>
      </c>
      <c r="BV42" s="1048">
        <v>6</v>
      </c>
      <c r="BW42" s="1068">
        <v>18</v>
      </c>
      <c r="BX42" s="1068">
        <v>0</v>
      </c>
      <c r="BY42" s="1051">
        <v>2</v>
      </c>
      <c r="BZ42" s="1051">
        <v>1</v>
      </c>
      <c r="CA42" s="653"/>
      <c r="CB42" s="653"/>
      <c r="CC42" s="653"/>
      <c r="CD42" s="653"/>
      <c r="CE42" s="653"/>
      <c r="CF42" s="653"/>
      <c r="CG42" s="653"/>
      <c r="CH42" s="653"/>
      <c r="CI42" s="653"/>
      <c r="CJ42" s="653"/>
      <c r="CK42" s="653"/>
      <c r="CL42" s="653"/>
      <c r="CM42" s="653"/>
      <c r="CN42" s="653"/>
      <c r="CO42" s="1026">
        <v>6</v>
      </c>
      <c r="CP42" s="1026">
        <v>19</v>
      </c>
      <c r="CQ42" s="1026">
        <v>0</v>
      </c>
      <c r="CR42" s="1026">
        <v>2</v>
      </c>
      <c r="CS42" s="1026">
        <v>1</v>
      </c>
      <c r="CT42" s="1059">
        <v>18</v>
      </c>
      <c r="CU42" s="1048">
        <v>1</v>
      </c>
      <c r="CV42" s="1068">
        <v>14</v>
      </c>
      <c r="CW42" s="1068">
        <v>0</v>
      </c>
      <c r="CX42" s="1051">
        <v>3</v>
      </c>
      <c r="CY42" s="1051">
        <v>8</v>
      </c>
      <c r="CZ42" s="1051">
        <v>1</v>
      </c>
      <c r="DA42" s="653"/>
      <c r="DB42" s="653"/>
      <c r="DC42" s="653"/>
      <c r="DD42" s="653"/>
      <c r="DE42" s="653"/>
      <c r="DF42" s="653"/>
      <c r="DG42" s="653"/>
      <c r="DH42" s="653"/>
      <c r="DI42" s="653"/>
      <c r="DJ42" s="653"/>
      <c r="DK42" s="653"/>
      <c r="DL42" s="653"/>
      <c r="DM42" s="653"/>
      <c r="DN42" s="653"/>
      <c r="DO42" s="1026">
        <v>1</v>
      </c>
      <c r="DP42" s="1026">
        <v>14</v>
      </c>
      <c r="DQ42" s="1026">
        <v>0</v>
      </c>
      <c r="DR42" s="1026">
        <v>3</v>
      </c>
      <c r="DS42" s="1026">
        <v>8</v>
      </c>
      <c r="DT42" s="1026">
        <v>1</v>
      </c>
      <c r="DU42" s="1080"/>
      <c r="DV42" s="1026">
        <v>27</v>
      </c>
      <c r="DW42" s="1026">
        <v>0</v>
      </c>
      <c r="DX42" s="1026">
        <v>0</v>
      </c>
      <c r="DY42" s="1080"/>
      <c r="DZ42" s="1026">
        <v>3</v>
      </c>
      <c r="EA42" s="1026">
        <v>21</v>
      </c>
      <c r="EB42" s="1026">
        <v>3</v>
      </c>
      <c r="EC42" s="1048"/>
      <c r="ED42" s="1026">
        <v>0</v>
      </c>
      <c r="EE42" s="1026">
        <v>4</v>
      </c>
      <c r="EF42" s="1026">
        <v>1</v>
      </c>
      <c r="EG42" s="1026">
        <v>15</v>
      </c>
      <c r="EH42" s="1026">
        <v>4</v>
      </c>
      <c r="EI42" s="1026">
        <v>1</v>
      </c>
      <c r="EJ42" s="1026">
        <v>1</v>
      </c>
      <c r="EK42" s="1026">
        <v>1</v>
      </c>
      <c r="EL42" s="1026">
        <v>0</v>
      </c>
      <c r="EM42" s="1026">
        <v>0</v>
      </c>
      <c r="EN42" s="1026">
        <v>0</v>
      </c>
      <c r="EO42" s="653"/>
      <c r="EP42" s="1080"/>
      <c r="EQ42" s="1026">
        <v>25</v>
      </c>
      <c r="ER42" s="1026">
        <v>2</v>
      </c>
      <c r="ES42" s="1026">
        <v>0</v>
      </c>
      <c r="ET42" s="1080"/>
      <c r="EU42" s="1026">
        <v>10</v>
      </c>
      <c r="EV42" s="1026">
        <v>15</v>
      </c>
      <c r="EW42" s="1026">
        <v>0</v>
      </c>
      <c r="EX42" s="1026">
        <v>0</v>
      </c>
      <c r="EY42" s="1059">
        <v>0</v>
      </c>
      <c r="EZ42" s="1077">
        <v>6</v>
      </c>
      <c r="FA42" s="1077">
        <v>2</v>
      </c>
      <c r="FB42" s="1077">
        <v>13</v>
      </c>
      <c r="FC42" s="1077">
        <v>13</v>
      </c>
      <c r="FD42" s="1059">
        <v>24</v>
      </c>
      <c r="FE42" s="1062">
        <v>23</v>
      </c>
      <c r="FF42" s="1063">
        <v>0</v>
      </c>
      <c r="FG42" s="1063">
        <v>1</v>
      </c>
      <c r="FH42" s="1063">
        <v>0</v>
      </c>
      <c r="FI42" s="1063">
        <v>0</v>
      </c>
      <c r="FJ42" s="1063">
        <v>0</v>
      </c>
      <c r="FK42" s="1063">
        <v>0</v>
      </c>
      <c r="FL42" s="1051">
        <v>3</v>
      </c>
      <c r="FM42" s="1051">
        <v>0</v>
      </c>
      <c r="FN42" s="653"/>
      <c r="FO42" s="653"/>
      <c r="FP42" s="653"/>
      <c r="FQ42" s="653"/>
      <c r="FR42" s="653"/>
      <c r="FS42" s="653"/>
      <c r="FT42" s="653"/>
      <c r="FU42" s="653"/>
      <c r="FV42" s="653"/>
      <c r="FW42" s="653"/>
      <c r="FX42" s="653"/>
      <c r="FY42" s="653"/>
      <c r="FZ42" s="653"/>
      <c r="GA42" s="653"/>
      <c r="GB42" s="653"/>
      <c r="GC42" s="653"/>
      <c r="GD42" s="653"/>
      <c r="GE42" s="653"/>
      <c r="GF42" s="653"/>
      <c r="GG42" s="653"/>
      <c r="GH42" s="653"/>
      <c r="GI42" s="653"/>
      <c r="GJ42" s="653"/>
      <c r="GK42" s="653"/>
      <c r="GL42" s="653"/>
      <c r="GM42" s="653"/>
      <c r="GN42" s="653"/>
      <c r="GO42" s="653"/>
      <c r="GP42" s="653"/>
      <c r="GQ42" s="653"/>
      <c r="GR42" s="653"/>
      <c r="GS42" s="653"/>
      <c r="GT42" s="653"/>
      <c r="GU42" s="653"/>
      <c r="GV42" s="653"/>
      <c r="GW42" s="653"/>
      <c r="GX42" s="653"/>
      <c r="GY42" s="653"/>
      <c r="GZ42" s="653"/>
      <c r="HA42" s="653"/>
      <c r="HB42" s="653"/>
      <c r="HC42" s="653"/>
      <c r="HD42" s="653"/>
      <c r="HE42" s="653"/>
      <c r="HF42" s="653"/>
      <c r="HG42" s="653"/>
      <c r="HH42" s="653"/>
      <c r="HI42" s="653"/>
      <c r="HJ42" s="653"/>
      <c r="HK42" s="653"/>
      <c r="HL42" s="653"/>
      <c r="HM42" s="653"/>
      <c r="HN42" s="653"/>
      <c r="HO42" s="653"/>
      <c r="HP42" s="653"/>
      <c r="HQ42" s="653"/>
      <c r="HR42" s="653"/>
      <c r="HS42" s="653"/>
      <c r="HT42" s="653"/>
      <c r="HU42" s="653"/>
      <c r="HV42" s="1026">
        <v>23</v>
      </c>
      <c r="HW42" s="1026">
        <v>4</v>
      </c>
      <c r="HX42" s="1026">
        <v>14</v>
      </c>
      <c r="HY42" s="1026">
        <v>1</v>
      </c>
      <c r="HZ42" s="1026">
        <v>5</v>
      </c>
      <c r="IA42" s="1026">
        <v>3</v>
      </c>
      <c r="IB42" s="1026">
        <v>17</v>
      </c>
      <c r="IC42" s="1026">
        <v>3</v>
      </c>
      <c r="ID42" s="1026">
        <v>0</v>
      </c>
      <c r="IE42" s="653"/>
      <c r="IF42" s="1080"/>
      <c r="IG42" s="1026">
        <v>24</v>
      </c>
      <c r="IH42" s="1026">
        <v>3</v>
      </c>
      <c r="II42" s="1026">
        <v>0</v>
      </c>
      <c r="IJ42" s="1080"/>
      <c r="IK42" s="1026">
        <v>22</v>
      </c>
      <c r="IL42" s="1026">
        <v>1</v>
      </c>
      <c r="IM42" s="1026">
        <v>1</v>
      </c>
      <c r="IN42" s="1026">
        <v>0</v>
      </c>
      <c r="IO42" s="1059">
        <v>0</v>
      </c>
      <c r="IP42" s="1026">
        <v>0</v>
      </c>
      <c r="IQ42" s="1026">
        <v>0</v>
      </c>
      <c r="IR42" s="1077">
        <v>210</v>
      </c>
      <c r="IS42" s="1026">
        <v>23</v>
      </c>
      <c r="IT42" s="1026">
        <v>0</v>
      </c>
      <c r="IU42" s="1026">
        <v>4</v>
      </c>
      <c r="IV42" s="1077">
        <v>39</v>
      </c>
      <c r="IW42" s="1026">
        <v>14</v>
      </c>
      <c r="IX42" s="1026">
        <v>0</v>
      </c>
      <c r="IY42" s="1026">
        <v>13</v>
      </c>
      <c r="IZ42" s="649"/>
      <c r="JA42" s="1026">
        <v>11</v>
      </c>
      <c r="JB42" s="1026">
        <v>2</v>
      </c>
      <c r="JC42" s="1026">
        <v>4</v>
      </c>
      <c r="JD42" s="1026">
        <v>0</v>
      </c>
      <c r="JE42" s="1026">
        <v>3</v>
      </c>
      <c r="JF42" s="1026">
        <v>0</v>
      </c>
      <c r="JG42" s="1026">
        <v>4</v>
      </c>
      <c r="JH42" s="1026">
        <v>3</v>
      </c>
      <c r="JI42" s="653"/>
      <c r="JJ42" s="1048"/>
      <c r="JK42" s="1048"/>
      <c r="JL42" s="1048"/>
      <c r="JM42" s="1048"/>
      <c r="JN42" s="653"/>
      <c r="JO42" s="653"/>
      <c r="JP42" s="653"/>
      <c r="JQ42" s="653"/>
      <c r="JR42" s="653"/>
      <c r="JS42" s="653"/>
      <c r="JT42" s="653"/>
      <c r="JU42" s="653"/>
      <c r="JV42" s="653"/>
      <c r="JW42" s="653"/>
      <c r="JX42" s="653"/>
      <c r="JY42" s="653"/>
      <c r="JZ42" s="653"/>
      <c r="KA42" s="653"/>
      <c r="KB42" s="653"/>
      <c r="KC42" s="1048"/>
      <c r="KD42" s="653"/>
      <c r="KE42" s="653"/>
      <c r="KF42" s="653"/>
      <c r="KG42" s="653"/>
      <c r="KH42" s="653"/>
      <c r="KI42" s="653"/>
      <c r="KJ42" s="1048"/>
      <c r="KK42" s="1026">
        <v>15</v>
      </c>
      <c r="KL42" s="1026">
        <v>9</v>
      </c>
      <c r="KM42" s="1026">
        <v>20</v>
      </c>
      <c r="KN42" s="1026">
        <v>15</v>
      </c>
      <c r="KO42" s="1026">
        <v>1</v>
      </c>
      <c r="KP42" s="1026">
        <v>0</v>
      </c>
      <c r="KQ42" s="1026">
        <v>26</v>
      </c>
      <c r="KR42" s="653"/>
      <c r="KS42" s="653"/>
      <c r="KT42" s="1048"/>
      <c r="KU42" s="1048"/>
      <c r="KV42" s="1048"/>
      <c r="KW42" s="1048"/>
      <c r="KX42" s="653"/>
      <c r="KY42" s="653"/>
      <c r="KZ42" s="653"/>
      <c r="LA42" s="653"/>
      <c r="LB42" s="653"/>
      <c r="LC42" s="653"/>
      <c r="LD42" s="653"/>
      <c r="LE42" s="653"/>
      <c r="LF42" s="653"/>
      <c r="LG42" s="653"/>
      <c r="LH42" s="653"/>
      <c r="LI42" s="653"/>
      <c r="LJ42" s="653"/>
      <c r="LK42" s="653"/>
      <c r="LL42" s="653"/>
      <c r="LM42" s="1048"/>
      <c r="LN42" s="653"/>
      <c r="LO42" s="653"/>
      <c r="LP42" s="653"/>
      <c r="LQ42" s="653"/>
      <c r="LR42" s="653"/>
      <c r="LS42" s="653"/>
      <c r="LT42" s="1048"/>
      <c r="LU42" s="1026">
        <v>14</v>
      </c>
      <c r="LV42" s="1026">
        <v>9</v>
      </c>
      <c r="LW42" s="1026">
        <v>20</v>
      </c>
      <c r="LX42" s="1026">
        <v>16</v>
      </c>
      <c r="LY42" s="1026">
        <v>1</v>
      </c>
      <c r="LZ42" s="1026">
        <v>0</v>
      </c>
      <c r="MA42" s="1026">
        <v>26</v>
      </c>
      <c r="MB42" s="653"/>
    </row>
    <row r="43" spans="1:341" s="1" customFormat="1" ht="12" customHeight="1">
      <c r="A43" s="795" t="s">
        <v>343</v>
      </c>
      <c r="B43" s="795" t="s">
        <v>343</v>
      </c>
      <c r="C43" s="1096"/>
      <c r="D43" s="1026"/>
      <c r="E43" s="1092"/>
      <c r="F43" s="1058"/>
      <c r="G43" s="1058"/>
      <c r="H43" s="1091"/>
      <c r="I43" s="1026"/>
      <c r="J43" s="1026"/>
      <c r="K43" s="1026"/>
      <c r="L43" s="1026"/>
      <c r="M43" s="1026"/>
      <c r="N43" s="1091"/>
      <c r="O43" s="1026"/>
      <c r="P43" s="1026"/>
      <c r="Q43" s="1026"/>
      <c r="R43" s="1026"/>
      <c r="S43" s="1026"/>
      <c r="T43" s="1026"/>
      <c r="U43" s="1087"/>
      <c r="V43" s="1087"/>
      <c r="W43" s="1087"/>
      <c r="X43" s="1087"/>
      <c r="Y43" s="1076"/>
      <c r="Z43" s="1026"/>
      <c r="AA43" s="1026"/>
      <c r="AB43" s="1026"/>
      <c r="AC43" s="1026"/>
      <c r="AD43" s="1026"/>
      <c r="AE43" s="1026"/>
      <c r="AF43" s="1085"/>
      <c r="AG43" s="1026"/>
      <c r="AH43" s="1031"/>
      <c r="AI43" s="1037"/>
      <c r="AJ43" s="1036"/>
      <c r="AK43" s="1036"/>
      <c r="AL43" s="1036"/>
      <c r="AM43" s="1039"/>
      <c r="AN43" s="1039"/>
      <c r="AO43" s="849"/>
      <c r="AP43" s="865"/>
      <c r="AQ43" s="865"/>
      <c r="AR43" s="865"/>
      <c r="AS43" s="865"/>
      <c r="AT43" s="865"/>
      <c r="AU43" s="865"/>
      <c r="AV43" s="866"/>
      <c r="AW43" s="1041"/>
      <c r="AX43" s="1041"/>
      <c r="AY43" s="1041"/>
      <c r="AZ43" s="1041"/>
      <c r="BA43" s="1041"/>
      <c r="BB43" s="1113"/>
      <c r="BC43" s="1026"/>
      <c r="BD43" s="1026"/>
      <c r="BE43" s="1026"/>
      <c r="BF43" s="1026"/>
      <c r="BG43" s="1026"/>
      <c r="BH43" s="1026"/>
      <c r="BI43" s="1077"/>
      <c r="BJ43" s="1110"/>
      <c r="BK43" s="1110"/>
      <c r="BL43" s="1048"/>
      <c r="BM43" s="1026"/>
      <c r="BN43" s="1026"/>
      <c r="BO43" s="1026"/>
      <c r="BP43" s="1048"/>
      <c r="BQ43" s="1026"/>
      <c r="BR43" s="1026"/>
      <c r="BS43" s="1026"/>
      <c r="BT43" s="1067"/>
      <c r="BU43" s="1061"/>
      <c r="BV43" s="1048"/>
      <c r="BW43" s="1069"/>
      <c r="BX43" s="1069"/>
      <c r="BY43" s="1052"/>
      <c r="BZ43" s="1052"/>
      <c r="CA43" s="653"/>
      <c r="CB43" s="653"/>
      <c r="CC43" s="653"/>
      <c r="CD43" s="653"/>
      <c r="CE43" s="653"/>
      <c r="CF43" s="653"/>
      <c r="CG43" s="653"/>
      <c r="CH43" s="653"/>
      <c r="CI43" s="653"/>
      <c r="CJ43" s="653"/>
      <c r="CK43" s="653"/>
      <c r="CL43" s="653"/>
      <c r="CM43" s="653"/>
      <c r="CN43" s="653"/>
      <c r="CO43" s="1026"/>
      <c r="CP43" s="1026"/>
      <c r="CQ43" s="1026"/>
      <c r="CR43" s="1026"/>
      <c r="CS43" s="1026"/>
      <c r="CT43" s="1061"/>
      <c r="CU43" s="1048"/>
      <c r="CV43" s="1069"/>
      <c r="CW43" s="1069"/>
      <c r="CX43" s="1052"/>
      <c r="CY43" s="1052"/>
      <c r="CZ43" s="1052"/>
      <c r="DA43" s="653"/>
      <c r="DB43" s="653"/>
      <c r="DC43" s="653"/>
      <c r="DD43" s="653"/>
      <c r="DE43" s="653"/>
      <c r="DF43" s="653"/>
      <c r="DG43" s="653"/>
      <c r="DH43" s="653"/>
      <c r="DI43" s="653"/>
      <c r="DJ43" s="653"/>
      <c r="DK43" s="653"/>
      <c r="DL43" s="653"/>
      <c r="DM43" s="653"/>
      <c r="DN43" s="653"/>
      <c r="DO43" s="1026"/>
      <c r="DP43" s="1026"/>
      <c r="DQ43" s="1026"/>
      <c r="DR43" s="1026"/>
      <c r="DS43" s="1026"/>
      <c r="DT43" s="1026"/>
      <c r="DU43" s="1080"/>
      <c r="DV43" s="1026"/>
      <c r="DW43" s="1026"/>
      <c r="DX43" s="1026"/>
      <c r="DY43" s="1080"/>
      <c r="DZ43" s="1026"/>
      <c r="EA43" s="1026"/>
      <c r="EB43" s="1026"/>
      <c r="EC43" s="1048"/>
      <c r="ED43" s="1026"/>
      <c r="EE43" s="1026"/>
      <c r="EF43" s="1026"/>
      <c r="EG43" s="1026"/>
      <c r="EH43" s="1026"/>
      <c r="EI43" s="1026"/>
      <c r="EJ43" s="1026"/>
      <c r="EK43" s="1026"/>
      <c r="EL43" s="1026"/>
      <c r="EM43" s="1026"/>
      <c r="EN43" s="1026"/>
      <c r="EO43" s="653"/>
      <c r="EP43" s="1080"/>
      <c r="EQ43" s="1026"/>
      <c r="ER43" s="1026"/>
      <c r="ES43" s="1026"/>
      <c r="ET43" s="1080"/>
      <c r="EU43" s="1026"/>
      <c r="EV43" s="1026"/>
      <c r="EW43" s="1026"/>
      <c r="EX43" s="1026"/>
      <c r="EY43" s="1061"/>
      <c r="EZ43" s="1077"/>
      <c r="FA43" s="1077"/>
      <c r="FB43" s="1077"/>
      <c r="FC43" s="1077"/>
      <c r="FD43" s="1061"/>
      <c r="FE43" s="1062"/>
      <c r="FF43" s="1064"/>
      <c r="FG43" s="1064"/>
      <c r="FH43" s="1064"/>
      <c r="FI43" s="1064"/>
      <c r="FJ43" s="1064"/>
      <c r="FK43" s="1064"/>
      <c r="FL43" s="1052"/>
      <c r="FM43" s="1052"/>
      <c r="FN43" s="653"/>
      <c r="FO43" s="653"/>
      <c r="FP43" s="653"/>
      <c r="FQ43" s="653"/>
      <c r="FR43" s="653"/>
      <c r="FS43" s="653"/>
      <c r="FT43" s="653"/>
      <c r="FU43" s="653"/>
      <c r="FV43" s="653"/>
      <c r="FW43" s="653"/>
      <c r="FX43" s="653"/>
      <c r="FY43" s="653"/>
      <c r="FZ43" s="653"/>
      <c r="GA43" s="653"/>
      <c r="GB43" s="653"/>
      <c r="GC43" s="653"/>
      <c r="GD43" s="653"/>
      <c r="GE43" s="653"/>
      <c r="GF43" s="653"/>
      <c r="GG43" s="653"/>
      <c r="GH43" s="653"/>
      <c r="GI43" s="653"/>
      <c r="GJ43" s="653"/>
      <c r="GK43" s="653"/>
      <c r="GL43" s="653"/>
      <c r="GM43" s="653"/>
      <c r="GN43" s="653"/>
      <c r="GO43" s="653"/>
      <c r="GP43" s="653"/>
      <c r="GQ43" s="653"/>
      <c r="GR43" s="653"/>
      <c r="GS43" s="653"/>
      <c r="GT43" s="653"/>
      <c r="GU43" s="653"/>
      <c r="GV43" s="653"/>
      <c r="GW43" s="653"/>
      <c r="GX43" s="653"/>
      <c r="GY43" s="653"/>
      <c r="GZ43" s="653"/>
      <c r="HA43" s="653"/>
      <c r="HB43" s="653"/>
      <c r="HC43" s="653"/>
      <c r="HD43" s="653"/>
      <c r="HE43" s="653"/>
      <c r="HF43" s="653"/>
      <c r="HG43" s="653"/>
      <c r="HH43" s="653"/>
      <c r="HI43" s="653"/>
      <c r="HJ43" s="653"/>
      <c r="HK43" s="653"/>
      <c r="HL43" s="653"/>
      <c r="HM43" s="653"/>
      <c r="HN43" s="653"/>
      <c r="HO43" s="653"/>
      <c r="HP43" s="653"/>
      <c r="HQ43" s="653"/>
      <c r="HR43" s="653"/>
      <c r="HS43" s="653"/>
      <c r="HT43" s="653"/>
      <c r="HU43" s="653"/>
      <c r="HV43" s="1026"/>
      <c r="HW43" s="1026"/>
      <c r="HX43" s="1026"/>
      <c r="HY43" s="1026"/>
      <c r="HZ43" s="1026"/>
      <c r="IA43" s="1026"/>
      <c r="IB43" s="1026"/>
      <c r="IC43" s="1026"/>
      <c r="ID43" s="1026"/>
      <c r="IE43" s="653"/>
      <c r="IF43" s="1080"/>
      <c r="IG43" s="1026"/>
      <c r="IH43" s="1026"/>
      <c r="II43" s="1026"/>
      <c r="IJ43" s="1080"/>
      <c r="IK43" s="1026"/>
      <c r="IL43" s="1026"/>
      <c r="IM43" s="1026"/>
      <c r="IN43" s="1026"/>
      <c r="IO43" s="1061"/>
      <c r="IP43" s="1026"/>
      <c r="IQ43" s="1026"/>
      <c r="IR43" s="1077"/>
      <c r="IS43" s="1026"/>
      <c r="IT43" s="1026"/>
      <c r="IU43" s="1026"/>
      <c r="IV43" s="1077"/>
      <c r="IW43" s="1026"/>
      <c r="IX43" s="1026"/>
      <c r="IY43" s="1026"/>
      <c r="IZ43" s="649"/>
      <c r="JA43" s="1026"/>
      <c r="JB43" s="1026"/>
      <c r="JC43" s="1026"/>
      <c r="JD43" s="1026"/>
      <c r="JE43" s="1026"/>
      <c r="JF43" s="1026"/>
      <c r="JG43" s="1026"/>
      <c r="JH43" s="1026"/>
      <c r="JI43" s="653"/>
      <c r="JJ43" s="1048"/>
      <c r="JK43" s="1048"/>
      <c r="JL43" s="1048"/>
      <c r="JM43" s="1048"/>
      <c r="JN43" s="653"/>
      <c r="JO43" s="653"/>
      <c r="JP43" s="653"/>
      <c r="JQ43" s="653"/>
      <c r="JR43" s="653"/>
      <c r="JS43" s="653"/>
      <c r="JT43" s="653"/>
      <c r="JU43" s="653"/>
      <c r="JV43" s="653"/>
      <c r="JW43" s="653"/>
      <c r="JX43" s="653"/>
      <c r="JY43" s="653"/>
      <c r="JZ43" s="653"/>
      <c r="KA43" s="653"/>
      <c r="KB43" s="653"/>
      <c r="KC43" s="1049"/>
      <c r="KD43" s="653"/>
      <c r="KE43" s="653"/>
      <c r="KF43" s="653"/>
      <c r="KG43" s="653"/>
      <c r="KH43" s="653"/>
      <c r="KI43" s="653"/>
      <c r="KJ43" s="1049"/>
      <c r="KK43" s="1026"/>
      <c r="KL43" s="1026"/>
      <c r="KM43" s="1026"/>
      <c r="KN43" s="1026"/>
      <c r="KO43" s="1026"/>
      <c r="KP43" s="1026"/>
      <c r="KQ43" s="1026"/>
      <c r="KR43" s="653"/>
      <c r="KS43" s="653"/>
      <c r="KT43" s="1048"/>
      <c r="KU43" s="1048"/>
      <c r="KV43" s="1048"/>
      <c r="KW43" s="1048"/>
      <c r="KX43" s="653"/>
      <c r="KY43" s="653"/>
      <c r="KZ43" s="653"/>
      <c r="LA43" s="653"/>
      <c r="LB43" s="653"/>
      <c r="LC43" s="653"/>
      <c r="LD43" s="653"/>
      <c r="LE43" s="653"/>
      <c r="LF43" s="653"/>
      <c r="LG43" s="653"/>
      <c r="LH43" s="653"/>
      <c r="LI43" s="653"/>
      <c r="LJ43" s="653"/>
      <c r="LK43" s="653"/>
      <c r="LL43" s="653"/>
      <c r="LM43" s="1049"/>
      <c r="LN43" s="653"/>
      <c r="LO43" s="653"/>
      <c r="LP43" s="653"/>
      <c r="LQ43" s="653"/>
      <c r="LR43" s="653"/>
      <c r="LS43" s="653"/>
      <c r="LT43" s="1049"/>
      <c r="LU43" s="1026"/>
      <c r="LV43" s="1026"/>
      <c r="LW43" s="1026"/>
      <c r="LX43" s="1026"/>
      <c r="LY43" s="1026"/>
      <c r="LZ43" s="1026"/>
      <c r="MA43" s="1026"/>
      <c r="MB43" s="653"/>
    </row>
    <row r="44" spans="1:341" s="1" customFormat="1" ht="12" customHeight="1">
      <c r="A44" s="795" t="s">
        <v>529</v>
      </c>
      <c r="B44" s="636" t="s">
        <v>530</v>
      </c>
      <c r="C44" s="1096" t="s">
        <v>428</v>
      </c>
      <c r="D44" s="1026">
        <v>84</v>
      </c>
      <c r="E44" s="1092">
        <v>3059</v>
      </c>
      <c r="F44" s="1058">
        <v>1162.2608695652175</v>
      </c>
      <c r="G44" s="1058">
        <v>1135.3333333333333</v>
      </c>
      <c r="H44" s="1091"/>
      <c r="I44" s="1026">
        <v>9</v>
      </c>
      <c r="J44" s="1026">
        <v>17</v>
      </c>
      <c r="K44" s="1026">
        <v>54</v>
      </c>
      <c r="L44" s="1026">
        <v>3</v>
      </c>
      <c r="M44" s="1026">
        <v>1</v>
      </c>
      <c r="N44" s="1091"/>
      <c r="O44" s="1026">
        <v>3</v>
      </c>
      <c r="P44" s="1026">
        <v>17</v>
      </c>
      <c r="Q44" s="1026">
        <v>15</v>
      </c>
      <c r="R44" s="1026">
        <v>18</v>
      </c>
      <c r="S44" s="1026">
        <v>15</v>
      </c>
      <c r="T44" s="1026">
        <v>16</v>
      </c>
      <c r="U44" s="1087">
        <v>38.383500000000005</v>
      </c>
      <c r="V44" s="1087">
        <v>24.929062499999997</v>
      </c>
      <c r="W44" s="1087">
        <v>24.375901639344267</v>
      </c>
      <c r="X44" s="1087">
        <v>12.798846153846149</v>
      </c>
      <c r="Y44" s="1076">
        <v>76</v>
      </c>
      <c r="Z44" s="1026">
        <v>40</v>
      </c>
      <c r="AA44" s="1026">
        <v>4</v>
      </c>
      <c r="AB44" s="1026">
        <v>6</v>
      </c>
      <c r="AC44" s="1026">
        <v>2</v>
      </c>
      <c r="AD44" s="1026">
        <v>1</v>
      </c>
      <c r="AE44" s="1026">
        <v>23</v>
      </c>
      <c r="AF44" s="1085">
        <v>5</v>
      </c>
      <c r="AG44" s="1026">
        <v>3</v>
      </c>
      <c r="AH44" s="1030">
        <v>46</v>
      </c>
      <c r="AI44" s="1037">
        <v>4</v>
      </c>
      <c r="AJ44" s="1035">
        <v>15</v>
      </c>
      <c r="AK44" s="1035">
        <v>24</v>
      </c>
      <c r="AL44" s="1035">
        <v>3</v>
      </c>
      <c r="AM44" s="1038">
        <v>33</v>
      </c>
      <c r="AN44" s="1038">
        <v>5</v>
      </c>
      <c r="AO44" s="849"/>
      <c r="AP44" s="865"/>
      <c r="AQ44" s="865"/>
      <c r="AR44" s="865"/>
      <c r="AS44" s="865"/>
      <c r="AT44" s="865"/>
      <c r="AU44" s="865"/>
      <c r="AV44" s="866"/>
      <c r="AW44" s="1041"/>
      <c r="AX44" s="1041"/>
      <c r="AY44" s="1041"/>
      <c r="AZ44" s="1041"/>
      <c r="BA44" s="1041"/>
      <c r="BB44" s="1112"/>
      <c r="BC44" s="1026">
        <v>4</v>
      </c>
      <c r="BD44" s="1026">
        <v>16</v>
      </c>
      <c r="BE44" s="1026">
        <v>24</v>
      </c>
      <c r="BF44" s="1026">
        <v>4</v>
      </c>
      <c r="BG44" s="1026">
        <v>33</v>
      </c>
      <c r="BH44" s="1026">
        <v>5</v>
      </c>
      <c r="BI44" s="1077">
        <v>21.524999999999999</v>
      </c>
      <c r="BJ44" s="1109">
        <v>433.63888888888891</v>
      </c>
      <c r="BK44" s="1109">
        <v>172.46575342465752</v>
      </c>
      <c r="BL44" s="1048"/>
      <c r="BM44" s="1026">
        <v>71</v>
      </c>
      <c r="BN44" s="1026">
        <v>11</v>
      </c>
      <c r="BO44" s="1026">
        <v>2</v>
      </c>
      <c r="BP44" s="1048"/>
      <c r="BQ44" s="1026">
        <v>73</v>
      </c>
      <c r="BR44" s="1026">
        <v>11</v>
      </c>
      <c r="BS44" s="1026">
        <v>0</v>
      </c>
      <c r="BT44" s="1067">
        <v>62.486486486486484</v>
      </c>
      <c r="BU44" s="1059">
        <v>70</v>
      </c>
      <c r="BV44" s="1048">
        <v>20</v>
      </c>
      <c r="BW44" s="1068">
        <v>44</v>
      </c>
      <c r="BX44" s="1068">
        <v>6</v>
      </c>
      <c r="BY44" s="1051">
        <v>9</v>
      </c>
      <c r="BZ44" s="1051">
        <v>5</v>
      </c>
      <c r="CA44" s="653"/>
      <c r="CB44" s="653"/>
      <c r="CC44" s="653"/>
      <c r="CD44" s="653"/>
      <c r="CE44" s="653"/>
      <c r="CF44" s="653"/>
      <c r="CG44" s="653"/>
      <c r="CH44" s="653"/>
      <c r="CI44" s="653"/>
      <c r="CJ44" s="653"/>
      <c r="CK44" s="653"/>
      <c r="CL44" s="653"/>
      <c r="CM44" s="653"/>
      <c r="CN44" s="653"/>
      <c r="CO44" s="1026">
        <v>20</v>
      </c>
      <c r="CP44" s="1026">
        <v>44</v>
      </c>
      <c r="CQ44" s="1026">
        <v>6</v>
      </c>
      <c r="CR44" s="1026">
        <v>9</v>
      </c>
      <c r="CS44" s="1026">
        <v>5</v>
      </c>
      <c r="CT44" s="1059">
        <v>61</v>
      </c>
      <c r="CU44" s="1048">
        <v>5</v>
      </c>
      <c r="CV44" s="1068">
        <v>41</v>
      </c>
      <c r="CW44" s="1068">
        <v>5</v>
      </c>
      <c r="CX44" s="1051">
        <v>10</v>
      </c>
      <c r="CY44" s="1051">
        <v>20</v>
      </c>
      <c r="CZ44" s="1051">
        <v>3</v>
      </c>
      <c r="DA44" s="653"/>
      <c r="DB44" s="653"/>
      <c r="DC44" s="653"/>
      <c r="DD44" s="653"/>
      <c r="DE44" s="653"/>
      <c r="DF44" s="653"/>
      <c r="DG44" s="653"/>
      <c r="DH44" s="653"/>
      <c r="DI44" s="653"/>
      <c r="DJ44" s="653"/>
      <c r="DK44" s="653"/>
      <c r="DL44" s="653"/>
      <c r="DM44" s="653"/>
      <c r="DN44" s="653"/>
      <c r="DO44" s="1026">
        <v>5</v>
      </c>
      <c r="DP44" s="1026">
        <v>42</v>
      </c>
      <c r="DQ44" s="1026">
        <v>5</v>
      </c>
      <c r="DR44" s="1026">
        <v>10</v>
      </c>
      <c r="DS44" s="1026">
        <v>20</v>
      </c>
      <c r="DT44" s="1026">
        <v>3</v>
      </c>
      <c r="DU44" s="1080"/>
      <c r="DV44" s="1026">
        <v>64</v>
      </c>
      <c r="DW44" s="1026">
        <v>15</v>
      </c>
      <c r="DX44" s="1026">
        <v>5</v>
      </c>
      <c r="DY44" s="1080"/>
      <c r="DZ44" s="1026">
        <v>11</v>
      </c>
      <c r="EA44" s="1026">
        <v>67</v>
      </c>
      <c r="EB44" s="1026">
        <v>6</v>
      </c>
      <c r="EC44" s="1048"/>
      <c r="ED44" s="1026">
        <v>2</v>
      </c>
      <c r="EE44" s="1026">
        <v>7</v>
      </c>
      <c r="EF44" s="1026">
        <v>3</v>
      </c>
      <c r="EG44" s="1026">
        <v>32</v>
      </c>
      <c r="EH44" s="1026">
        <v>15</v>
      </c>
      <c r="EI44" s="1026">
        <v>3</v>
      </c>
      <c r="EJ44" s="1026">
        <v>0</v>
      </c>
      <c r="EK44" s="1026">
        <v>14</v>
      </c>
      <c r="EL44" s="1026">
        <v>0</v>
      </c>
      <c r="EM44" s="1026">
        <v>8</v>
      </c>
      <c r="EN44" s="1026">
        <v>0</v>
      </c>
      <c r="EO44" s="653"/>
      <c r="EP44" s="1080"/>
      <c r="EQ44" s="1026">
        <v>70</v>
      </c>
      <c r="ER44" s="1026">
        <v>14</v>
      </c>
      <c r="ES44" s="1026">
        <v>0</v>
      </c>
      <c r="ET44" s="1080"/>
      <c r="EU44" s="1026">
        <v>25</v>
      </c>
      <c r="EV44" s="1026">
        <v>34</v>
      </c>
      <c r="EW44" s="1026">
        <v>5</v>
      </c>
      <c r="EX44" s="1026">
        <v>3</v>
      </c>
      <c r="EY44" s="1059">
        <v>3</v>
      </c>
      <c r="EZ44" s="1077">
        <v>14</v>
      </c>
      <c r="FA44" s="1077">
        <v>8</v>
      </c>
      <c r="FB44" s="1077">
        <v>22</v>
      </c>
      <c r="FC44" s="1077">
        <v>22</v>
      </c>
      <c r="FD44" s="1059">
        <v>57</v>
      </c>
      <c r="FE44" s="1062">
        <v>48</v>
      </c>
      <c r="FF44" s="1063">
        <v>1</v>
      </c>
      <c r="FG44" s="1063">
        <v>2</v>
      </c>
      <c r="FH44" s="1063">
        <v>0</v>
      </c>
      <c r="FI44" s="1063">
        <v>2</v>
      </c>
      <c r="FJ44" s="1063">
        <v>1</v>
      </c>
      <c r="FK44" s="1063">
        <v>3</v>
      </c>
      <c r="FL44" s="1051">
        <v>25</v>
      </c>
      <c r="FM44" s="1051">
        <v>2</v>
      </c>
      <c r="FN44" s="653"/>
      <c r="FO44" s="653"/>
      <c r="FP44" s="653"/>
      <c r="FQ44" s="653"/>
      <c r="FR44" s="653"/>
      <c r="FS44" s="653"/>
      <c r="FT44" s="653"/>
      <c r="FU44" s="653"/>
      <c r="FV44" s="653"/>
      <c r="FW44" s="653"/>
      <c r="FX44" s="653"/>
      <c r="FY44" s="653"/>
      <c r="FZ44" s="653"/>
      <c r="GA44" s="653"/>
      <c r="GB44" s="653"/>
      <c r="GC44" s="653"/>
      <c r="GD44" s="653"/>
      <c r="GE44" s="653"/>
      <c r="GF44" s="653"/>
      <c r="GG44" s="653"/>
      <c r="GH44" s="653"/>
      <c r="GI44" s="653"/>
      <c r="GJ44" s="653"/>
      <c r="GK44" s="653"/>
      <c r="GL44" s="653"/>
      <c r="GM44" s="653"/>
      <c r="GN44" s="653"/>
      <c r="GO44" s="653"/>
      <c r="GP44" s="653"/>
      <c r="GQ44" s="653"/>
      <c r="GR44" s="653"/>
      <c r="GS44" s="653"/>
      <c r="GT44" s="653"/>
      <c r="GU44" s="653"/>
      <c r="GV44" s="653"/>
      <c r="GW44" s="653"/>
      <c r="GX44" s="653"/>
      <c r="GY44" s="653"/>
      <c r="GZ44" s="653"/>
      <c r="HA44" s="653"/>
      <c r="HB44" s="653"/>
      <c r="HC44" s="653"/>
      <c r="HD44" s="653"/>
      <c r="HE44" s="653"/>
      <c r="HF44" s="653"/>
      <c r="HG44" s="653"/>
      <c r="HH44" s="653"/>
      <c r="HI44" s="653"/>
      <c r="HJ44" s="653"/>
      <c r="HK44" s="653"/>
      <c r="HL44" s="653"/>
      <c r="HM44" s="653"/>
      <c r="HN44" s="653"/>
      <c r="HO44" s="653"/>
      <c r="HP44" s="653"/>
      <c r="HQ44" s="653"/>
      <c r="HR44" s="653"/>
      <c r="HS44" s="653"/>
      <c r="HT44" s="653"/>
      <c r="HU44" s="653"/>
      <c r="HV44" s="1026">
        <v>48</v>
      </c>
      <c r="HW44" s="1026">
        <v>6</v>
      </c>
      <c r="HX44" s="1026">
        <v>23</v>
      </c>
      <c r="HY44" s="1026">
        <v>2</v>
      </c>
      <c r="HZ44" s="1026">
        <v>12</v>
      </c>
      <c r="IA44" s="1026">
        <v>6</v>
      </c>
      <c r="IB44" s="1026">
        <v>32</v>
      </c>
      <c r="IC44" s="1026">
        <v>25</v>
      </c>
      <c r="ID44" s="1026">
        <v>2</v>
      </c>
      <c r="IE44" s="653"/>
      <c r="IF44" s="1080"/>
      <c r="IG44" s="1026">
        <v>61</v>
      </c>
      <c r="IH44" s="1026">
        <v>22</v>
      </c>
      <c r="II44" s="1026">
        <v>1</v>
      </c>
      <c r="IJ44" s="1080"/>
      <c r="IK44" s="1026">
        <v>44</v>
      </c>
      <c r="IL44" s="1026">
        <v>8</v>
      </c>
      <c r="IM44" s="1026">
        <v>2</v>
      </c>
      <c r="IN44" s="1026">
        <v>2</v>
      </c>
      <c r="IO44" s="1059">
        <v>5</v>
      </c>
      <c r="IP44" s="1026">
        <v>1</v>
      </c>
      <c r="IQ44" s="1026">
        <v>3</v>
      </c>
      <c r="IR44" s="1077">
        <v>286</v>
      </c>
      <c r="IS44" s="1026">
        <v>68</v>
      </c>
      <c r="IT44" s="1026">
        <v>0</v>
      </c>
      <c r="IU44" s="1026">
        <v>16</v>
      </c>
      <c r="IV44" s="1077">
        <v>81</v>
      </c>
      <c r="IW44" s="1026">
        <v>45</v>
      </c>
      <c r="IX44" s="1026">
        <v>0</v>
      </c>
      <c r="IY44" s="1026">
        <v>39</v>
      </c>
      <c r="IZ44" s="649"/>
      <c r="JA44" s="1026">
        <v>30</v>
      </c>
      <c r="JB44" s="1026">
        <v>4</v>
      </c>
      <c r="JC44" s="1026">
        <v>6</v>
      </c>
      <c r="JD44" s="1026">
        <v>6</v>
      </c>
      <c r="JE44" s="1026">
        <v>1</v>
      </c>
      <c r="JF44" s="1026">
        <v>2</v>
      </c>
      <c r="JG44" s="1026">
        <v>26</v>
      </c>
      <c r="JH44" s="1026">
        <v>9</v>
      </c>
      <c r="JI44" s="653"/>
      <c r="JJ44" s="1048"/>
      <c r="JK44" s="1048"/>
      <c r="JL44" s="1048"/>
      <c r="JM44" s="1048"/>
      <c r="JN44" s="653"/>
      <c r="JO44" s="653"/>
      <c r="JP44" s="653"/>
      <c r="JQ44" s="653"/>
      <c r="JR44" s="653"/>
      <c r="JS44" s="653"/>
      <c r="JT44" s="653"/>
      <c r="JU44" s="653"/>
      <c r="JV44" s="653"/>
      <c r="JW44" s="653"/>
      <c r="JX44" s="653"/>
      <c r="JY44" s="653"/>
      <c r="JZ44" s="653"/>
      <c r="KA44" s="653"/>
      <c r="KB44" s="653"/>
      <c r="KC44" s="1048"/>
      <c r="KD44" s="653"/>
      <c r="KE44" s="653"/>
      <c r="KF44" s="653"/>
      <c r="KG44" s="653"/>
      <c r="KH44" s="653"/>
      <c r="KI44" s="653"/>
      <c r="KJ44" s="1048"/>
      <c r="KK44" s="1026">
        <v>23</v>
      </c>
      <c r="KL44" s="1026">
        <v>18</v>
      </c>
      <c r="KM44" s="1026">
        <v>39</v>
      </c>
      <c r="KN44" s="1026">
        <v>25</v>
      </c>
      <c r="KO44" s="1026">
        <v>19</v>
      </c>
      <c r="KP44" s="1026">
        <v>1</v>
      </c>
      <c r="KQ44" s="1026">
        <v>64</v>
      </c>
      <c r="KR44" s="653"/>
      <c r="KS44" s="653"/>
      <c r="KT44" s="1048"/>
      <c r="KU44" s="1048"/>
      <c r="KV44" s="1048"/>
      <c r="KW44" s="1048"/>
      <c r="KX44" s="653"/>
      <c r="KY44" s="653"/>
      <c r="KZ44" s="653"/>
      <c r="LA44" s="653"/>
      <c r="LB44" s="653"/>
      <c r="LC44" s="653"/>
      <c r="LD44" s="653"/>
      <c r="LE44" s="653"/>
      <c r="LF44" s="653"/>
      <c r="LG44" s="653"/>
      <c r="LH44" s="653"/>
      <c r="LI44" s="653"/>
      <c r="LJ44" s="653"/>
      <c r="LK44" s="653"/>
      <c r="LL44" s="653"/>
      <c r="LM44" s="1048"/>
      <c r="LN44" s="653"/>
      <c r="LO44" s="653"/>
      <c r="LP44" s="653"/>
      <c r="LQ44" s="653"/>
      <c r="LR44" s="653"/>
      <c r="LS44" s="653"/>
      <c r="LT44" s="1048"/>
      <c r="LU44" s="1026">
        <v>21</v>
      </c>
      <c r="LV44" s="1026">
        <v>19</v>
      </c>
      <c r="LW44" s="1026">
        <v>41</v>
      </c>
      <c r="LX44" s="1026">
        <v>25</v>
      </c>
      <c r="LY44" s="1026">
        <v>19</v>
      </c>
      <c r="LZ44" s="1026">
        <v>0</v>
      </c>
      <c r="MA44" s="1026">
        <v>65</v>
      </c>
      <c r="MB44" s="653"/>
    </row>
    <row r="45" spans="1:341" s="1" customFormat="1" ht="12" customHeight="1">
      <c r="A45" s="795" t="s">
        <v>343</v>
      </c>
      <c r="B45" s="795" t="s">
        <v>343</v>
      </c>
      <c r="C45" s="1096"/>
      <c r="D45" s="1026"/>
      <c r="E45" s="1092"/>
      <c r="F45" s="1058"/>
      <c r="G45" s="1058"/>
      <c r="H45" s="1091"/>
      <c r="I45" s="1026"/>
      <c r="J45" s="1026"/>
      <c r="K45" s="1026"/>
      <c r="L45" s="1026"/>
      <c r="M45" s="1026"/>
      <c r="N45" s="1091"/>
      <c r="O45" s="1026"/>
      <c r="P45" s="1026"/>
      <c r="Q45" s="1026"/>
      <c r="R45" s="1026"/>
      <c r="S45" s="1026"/>
      <c r="T45" s="1026"/>
      <c r="U45" s="1087"/>
      <c r="V45" s="1087"/>
      <c r="W45" s="1087"/>
      <c r="X45" s="1087"/>
      <c r="Y45" s="1076"/>
      <c r="Z45" s="1026"/>
      <c r="AA45" s="1026"/>
      <c r="AB45" s="1026"/>
      <c r="AC45" s="1026"/>
      <c r="AD45" s="1026"/>
      <c r="AE45" s="1026"/>
      <c r="AF45" s="1085"/>
      <c r="AG45" s="1026"/>
      <c r="AH45" s="1031"/>
      <c r="AI45" s="1037"/>
      <c r="AJ45" s="1036"/>
      <c r="AK45" s="1036"/>
      <c r="AL45" s="1036"/>
      <c r="AM45" s="1039"/>
      <c r="AN45" s="1039"/>
      <c r="AO45" s="849"/>
      <c r="AP45" s="865"/>
      <c r="AQ45" s="865"/>
      <c r="AR45" s="865"/>
      <c r="AS45" s="865"/>
      <c r="AT45" s="865"/>
      <c r="AU45" s="865"/>
      <c r="AV45" s="866"/>
      <c r="AW45" s="1041"/>
      <c r="AX45" s="1041"/>
      <c r="AY45" s="1041"/>
      <c r="AZ45" s="1041"/>
      <c r="BA45" s="1041"/>
      <c r="BB45" s="1113"/>
      <c r="BC45" s="1026"/>
      <c r="BD45" s="1026"/>
      <c r="BE45" s="1026"/>
      <c r="BF45" s="1026"/>
      <c r="BG45" s="1026"/>
      <c r="BH45" s="1026"/>
      <c r="BI45" s="1077"/>
      <c r="BJ45" s="1110"/>
      <c r="BK45" s="1110"/>
      <c r="BL45" s="1048"/>
      <c r="BM45" s="1026"/>
      <c r="BN45" s="1026"/>
      <c r="BO45" s="1026"/>
      <c r="BP45" s="1048"/>
      <c r="BQ45" s="1026"/>
      <c r="BR45" s="1026"/>
      <c r="BS45" s="1026"/>
      <c r="BT45" s="1067"/>
      <c r="BU45" s="1061"/>
      <c r="BV45" s="1048"/>
      <c r="BW45" s="1069"/>
      <c r="BX45" s="1069"/>
      <c r="BY45" s="1052"/>
      <c r="BZ45" s="1052"/>
      <c r="CA45" s="653"/>
      <c r="CB45" s="653"/>
      <c r="CC45" s="653"/>
      <c r="CD45" s="653"/>
      <c r="CE45" s="653"/>
      <c r="CF45" s="653"/>
      <c r="CG45" s="653"/>
      <c r="CH45" s="653"/>
      <c r="CI45" s="653"/>
      <c r="CJ45" s="653"/>
      <c r="CK45" s="653"/>
      <c r="CL45" s="653"/>
      <c r="CM45" s="653"/>
      <c r="CN45" s="653"/>
      <c r="CO45" s="1026"/>
      <c r="CP45" s="1026"/>
      <c r="CQ45" s="1026"/>
      <c r="CR45" s="1026"/>
      <c r="CS45" s="1026"/>
      <c r="CT45" s="1061"/>
      <c r="CU45" s="1048"/>
      <c r="CV45" s="1069"/>
      <c r="CW45" s="1069"/>
      <c r="CX45" s="1052"/>
      <c r="CY45" s="1052"/>
      <c r="CZ45" s="1052"/>
      <c r="DA45" s="653"/>
      <c r="DB45" s="653"/>
      <c r="DC45" s="653"/>
      <c r="DD45" s="653"/>
      <c r="DE45" s="653"/>
      <c r="DF45" s="653"/>
      <c r="DG45" s="653"/>
      <c r="DH45" s="653"/>
      <c r="DI45" s="653"/>
      <c r="DJ45" s="653"/>
      <c r="DK45" s="653"/>
      <c r="DL45" s="653"/>
      <c r="DM45" s="653"/>
      <c r="DN45" s="653"/>
      <c r="DO45" s="1026"/>
      <c r="DP45" s="1026"/>
      <c r="DQ45" s="1026"/>
      <c r="DR45" s="1026"/>
      <c r="DS45" s="1026"/>
      <c r="DT45" s="1026"/>
      <c r="DU45" s="1080"/>
      <c r="DV45" s="1026"/>
      <c r="DW45" s="1026"/>
      <c r="DX45" s="1026"/>
      <c r="DY45" s="1080"/>
      <c r="DZ45" s="1026"/>
      <c r="EA45" s="1026"/>
      <c r="EB45" s="1026"/>
      <c r="EC45" s="1048"/>
      <c r="ED45" s="1026"/>
      <c r="EE45" s="1026"/>
      <c r="EF45" s="1026"/>
      <c r="EG45" s="1026"/>
      <c r="EH45" s="1026"/>
      <c r="EI45" s="1026"/>
      <c r="EJ45" s="1026"/>
      <c r="EK45" s="1026"/>
      <c r="EL45" s="1026"/>
      <c r="EM45" s="1026"/>
      <c r="EN45" s="1026"/>
      <c r="EO45" s="653"/>
      <c r="EP45" s="1080"/>
      <c r="EQ45" s="1026"/>
      <c r="ER45" s="1026"/>
      <c r="ES45" s="1026"/>
      <c r="ET45" s="1080"/>
      <c r="EU45" s="1026"/>
      <c r="EV45" s="1026"/>
      <c r="EW45" s="1026"/>
      <c r="EX45" s="1026"/>
      <c r="EY45" s="1061"/>
      <c r="EZ45" s="1077"/>
      <c r="FA45" s="1077"/>
      <c r="FB45" s="1077"/>
      <c r="FC45" s="1077"/>
      <c r="FD45" s="1061"/>
      <c r="FE45" s="1062"/>
      <c r="FF45" s="1064"/>
      <c r="FG45" s="1064"/>
      <c r="FH45" s="1064"/>
      <c r="FI45" s="1064"/>
      <c r="FJ45" s="1064"/>
      <c r="FK45" s="1064"/>
      <c r="FL45" s="1052"/>
      <c r="FM45" s="1052"/>
      <c r="FN45" s="653"/>
      <c r="FO45" s="653"/>
      <c r="FP45" s="653"/>
      <c r="FQ45" s="653"/>
      <c r="FR45" s="653"/>
      <c r="FS45" s="653"/>
      <c r="FT45" s="653"/>
      <c r="FU45" s="653"/>
      <c r="FV45" s="653"/>
      <c r="FW45" s="653"/>
      <c r="FX45" s="653"/>
      <c r="FY45" s="653"/>
      <c r="FZ45" s="653"/>
      <c r="GA45" s="653"/>
      <c r="GB45" s="653"/>
      <c r="GC45" s="653"/>
      <c r="GD45" s="653"/>
      <c r="GE45" s="653"/>
      <c r="GF45" s="653"/>
      <c r="GG45" s="653"/>
      <c r="GH45" s="653"/>
      <c r="GI45" s="653"/>
      <c r="GJ45" s="653"/>
      <c r="GK45" s="653"/>
      <c r="GL45" s="653"/>
      <c r="GM45" s="653"/>
      <c r="GN45" s="653"/>
      <c r="GO45" s="653"/>
      <c r="GP45" s="653"/>
      <c r="GQ45" s="653"/>
      <c r="GR45" s="653"/>
      <c r="GS45" s="653"/>
      <c r="GT45" s="653"/>
      <c r="GU45" s="653"/>
      <c r="GV45" s="653"/>
      <c r="GW45" s="653"/>
      <c r="GX45" s="653"/>
      <c r="GY45" s="653"/>
      <c r="GZ45" s="653"/>
      <c r="HA45" s="653"/>
      <c r="HB45" s="653"/>
      <c r="HC45" s="653"/>
      <c r="HD45" s="653"/>
      <c r="HE45" s="653"/>
      <c r="HF45" s="653"/>
      <c r="HG45" s="653"/>
      <c r="HH45" s="653"/>
      <c r="HI45" s="653"/>
      <c r="HJ45" s="653"/>
      <c r="HK45" s="653"/>
      <c r="HL45" s="653"/>
      <c r="HM45" s="653"/>
      <c r="HN45" s="653"/>
      <c r="HO45" s="653"/>
      <c r="HP45" s="653"/>
      <c r="HQ45" s="653"/>
      <c r="HR45" s="653"/>
      <c r="HS45" s="653"/>
      <c r="HT45" s="653"/>
      <c r="HU45" s="653"/>
      <c r="HV45" s="1026"/>
      <c r="HW45" s="1026"/>
      <c r="HX45" s="1026"/>
      <c r="HY45" s="1026"/>
      <c r="HZ45" s="1026"/>
      <c r="IA45" s="1026"/>
      <c r="IB45" s="1026"/>
      <c r="IC45" s="1026"/>
      <c r="ID45" s="1026"/>
      <c r="IE45" s="653"/>
      <c r="IF45" s="1080"/>
      <c r="IG45" s="1026"/>
      <c r="IH45" s="1026"/>
      <c r="II45" s="1026"/>
      <c r="IJ45" s="1080"/>
      <c r="IK45" s="1026"/>
      <c r="IL45" s="1026"/>
      <c r="IM45" s="1026"/>
      <c r="IN45" s="1026"/>
      <c r="IO45" s="1061"/>
      <c r="IP45" s="1026"/>
      <c r="IQ45" s="1026"/>
      <c r="IR45" s="1077"/>
      <c r="IS45" s="1026"/>
      <c r="IT45" s="1026"/>
      <c r="IU45" s="1026"/>
      <c r="IV45" s="1077"/>
      <c r="IW45" s="1026"/>
      <c r="IX45" s="1026"/>
      <c r="IY45" s="1026"/>
      <c r="IZ45" s="649"/>
      <c r="JA45" s="1026"/>
      <c r="JB45" s="1026"/>
      <c r="JC45" s="1026"/>
      <c r="JD45" s="1026"/>
      <c r="JE45" s="1026"/>
      <c r="JF45" s="1026"/>
      <c r="JG45" s="1026"/>
      <c r="JH45" s="1026"/>
      <c r="JI45" s="653"/>
      <c r="JJ45" s="1048"/>
      <c r="JK45" s="1048"/>
      <c r="JL45" s="1048"/>
      <c r="JM45" s="1048"/>
      <c r="JN45" s="653"/>
      <c r="JO45" s="653"/>
      <c r="JP45" s="653"/>
      <c r="JQ45" s="653"/>
      <c r="JR45" s="653"/>
      <c r="JS45" s="653"/>
      <c r="JT45" s="653"/>
      <c r="JU45" s="653"/>
      <c r="JV45" s="653"/>
      <c r="JW45" s="653"/>
      <c r="JX45" s="653"/>
      <c r="JY45" s="653"/>
      <c r="JZ45" s="653"/>
      <c r="KA45" s="653"/>
      <c r="KB45" s="653"/>
      <c r="KC45" s="1049"/>
      <c r="KD45" s="653"/>
      <c r="KE45" s="653"/>
      <c r="KF45" s="653"/>
      <c r="KG45" s="653"/>
      <c r="KH45" s="653"/>
      <c r="KI45" s="653"/>
      <c r="KJ45" s="1049"/>
      <c r="KK45" s="1026"/>
      <c r="KL45" s="1026"/>
      <c r="KM45" s="1026"/>
      <c r="KN45" s="1026"/>
      <c r="KO45" s="1026"/>
      <c r="KP45" s="1026"/>
      <c r="KQ45" s="1026"/>
      <c r="KR45" s="653"/>
      <c r="KS45" s="653"/>
      <c r="KT45" s="1048"/>
      <c r="KU45" s="1048"/>
      <c r="KV45" s="1048"/>
      <c r="KW45" s="1048"/>
      <c r="KX45" s="653"/>
      <c r="KY45" s="653"/>
      <c r="KZ45" s="653"/>
      <c r="LA45" s="653"/>
      <c r="LB45" s="653"/>
      <c r="LC45" s="653"/>
      <c r="LD45" s="653"/>
      <c r="LE45" s="653"/>
      <c r="LF45" s="653"/>
      <c r="LG45" s="653"/>
      <c r="LH45" s="653"/>
      <c r="LI45" s="653"/>
      <c r="LJ45" s="653"/>
      <c r="LK45" s="653"/>
      <c r="LL45" s="653"/>
      <c r="LM45" s="1049"/>
      <c r="LN45" s="653"/>
      <c r="LO45" s="653"/>
      <c r="LP45" s="653"/>
      <c r="LQ45" s="653"/>
      <c r="LR45" s="653"/>
      <c r="LS45" s="653"/>
      <c r="LT45" s="1049"/>
      <c r="LU45" s="1026"/>
      <c r="LV45" s="1026"/>
      <c r="LW45" s="1026"/>
      <c r="LX45" s="1026"/>
      <c r="LY45" s="1026"/>
      <c r="LZ45" s="1026"/>
      <c r="MA45" s="1026"/>
      <c r="MB45" s="653"/>
    </row>
    <row r="46" spans="1:341" s="1" customFormat="1" ht="12" customHeight="1">
      <c r="A46" s="795" t="s">
        <v>485</v>
      </c>
      <c r="B46" s="636" t="s">
        <v>531</v>
      </c>
      <c r="C46" s="1096" t="s">
        <v>429</v>
      </c>
      <c r="D46" s="1026">
        <v>385</v>
      </c>
      <c r="E46" s="1092">
        <v>6282</v>
      </c>
      <c r="F46" s="1058">
        <v>1314.3591549295775</v>
      </c>
      <c r="G46" s="1058">
        <v>1159.9699248120301</v>
      </c>
      <c r="H46" s="1091"/>
      <c r="I46" s="1026">
        <v>32</v>
      </c>
      <c r="J46" s="1026">
        <v>97</v>
      </c>
      <c r="K46" s="1026">
        <v>228</v>
      </c>
      <c r="L46" s="1026">
        <v>9</v>
      </c>
      <c r="M46" s="1026">
        <v>19</v>
      </c>
      <c r="N46" s="1091"/>
      <c r="O46" s="1026">
        <v>22</v>
      </c>
      <c r="P46" s="1026">
        <v>50</v>
      </c>
      <c r="Q46" s="1026">
        <v>81</v>
      </c>
      <c r="R46" s="1026">
        <v>36</v>
      </c>
      <c r="S46" s="1026">
        <v>59</v>
      </c>
      <c r="T46" s="1026">
        <v>137</v>
      </c>
      <c r="U46" s="1087">
        <v>40.748171428571425</v>
      </c>
      <c r="V46" s="1087">
        <v>24.941234042553187</v>
      </c>
      <c r="W46" s="1087">
        <v>26.251847389558218</v>
      </c>
      <c r="X46" s="1087">
        <v>21.707066666666663</v>
      </c>
      <c r="Y46" s="1076">
        <v>339</v>
      </c>
      <c r="Z46" s="1026">
        <v>154</v>
      </c>
      <c r="AA46" s="1026">
        <v>26</v>
      </c>
      <c r="AB46" s="1026">
        <v>34</v>
      </c>
      <c r="AC46" s="1026">
        <v>31</v>
      </c>
      <c r="AD46" s="1026">
        <v>15</v>
      </c>
      <c r="AE46" s="1026">
        <v>79</v>
      </c>
      <c r="AF46" s="1085">
        <v>40</v>
      </c>
      <c r="AG46" s="1026">
        <v>6</v>
      </c>
      <c r="AH46" s="1030">
        <v>187</v>
      </c>
      <c r="AI46" s="1037">
        <v>16</v>
      </c>
      <c r="AJ46" s="1035">
        <v>45</v>
      </c>
      <c r="AK46" s="1035">
        <v>113</v>
      </c>
      <c r="AL46" s="1035">
        <v>13</v>
      </c>
      <c r="AM46" s="1038">
        <v>174</v>
      </c>
      <c r="AN46" s="1038">
        <v>24</v>
      </c>
      <c r="AO46" s="849"/>
      <c r="AP46" s="865"/>
      <c r="AQ46" s="865"/>
      <c r="AR46" s="865"/>
      <c r="AS46" s="865"/>
      <c r="AT46" s="865"/>
      <c r="AU46" s="865"/>
      <c r="AV46" s="866"/>
      <c r="AW46" s="1041"/>
      <c r="AX46" s="1041"/>
      <c r="AY46" s="1041"/>
      <c r="AZ46" s="1041"/>
      <c r="BA46" s="1041"/>
      <c r="BB46" s="1112"/>
      <c r="BC46" s="1026">
        <v>16</v>
      </c>
      <c r="BD46" s="1026">
        <v>47</v>
      </c>
      <c r="BE46" s="1026">
        <v>119</v>
      </c>
      <c r="BF46" s="1026">
        <v>19</v>
      </c>
      <c r="BG46" s="1026">
        <v>175</v>
      </c>
      <c r="BH46" s="1026">
        <v>24</v>
      </c>
      <c r="BI46" s="1077">
        <v>10.229885057471265</v>
      </c>
      <c r="BJ46" s="1109">
        <v>203.97460317460317</v>
      </c>
      <c r="BK46" s="1109">
        <v>95.562700964630224</v>
      </c>
      <c r="BL46" s="1048"/>
      <c r="BM46" s="1026">
        <v>240</v>
      </c>
      <c r="BN46" s="1026">
        <v>108</v>
      </c>
      <c r="BO46" s="1026">
        <v>37</v>
      </c>
      <c r="BP46" s="1048"/>
      <c r="BQ46" s="1026">
        <v>265</v>
      </c>
      <c r="BR46" s="1026">
        <v>114</v>
      </c>
      <c r="BS46" s="1026">
        <v>6</v>
      </c>
      <c r="BT46" s="1067">
        <v>62.626943005181346</v>
      </c>
      <c r="BU46" s="1059">
        <v>282</v>
      </c>
      <c r="BV46" s="1048">
        <v>52</v>
      </c>
      <c r="BW46" s="1068">
        <v>176</v>
      </c>
      <c r="BX46" s="1068">
        <v>54</v>
      </c>
      <c r="BY46" s="1051">
        <v>70</v>
      </c>
      <c r="BZ46" s="1051">
        <v>33</v>
      </c>
      <c r="CA46" s="653"/>
      <c r="CB46" s="653"/>
      <c r="CC46" s="653"/>
      <c r="CD46" s="653"/>
      <c r="CE46" s="653"/>
      <c r="CF46" s="653"/>
      <c r="CG46" s="653"/>
      <c r="CH46" s="653"/>
      <c r="CI46" s="653"/>
      <c r="CJ46" s="653"/>
      <c r="CK46" s="653"/>
      <c r="CL46" s="653"/>
      <c r="CM46" s="653"/>
      <c r="CN46" s="653"/>
      <c r="CO46" s="1026">
        <v>52</v>
      </c>
      <c r="CP46" s="1026">
        <v>184</v>
      </c>
      <c r="CQ46" s="1026">
        <v>57</v>
      </c>
      <c r="CR46" s="1026">
        <v>71</v>
      </c>
      <c r="CS46" s="1026">
        <v>33</v>
      </c>
      <c r="CT46" s="1059">
        <v>232</v>
      </c>
      <c r="CU46" s="1048">
        <v>25</v>
      </c>
      <c r="CV46" s="1068">
        <v>131</v>
      </c>
      <c r="CW46" s="1068">
        <v>60</v>
      </c>
      <c r="CX46" s="1051">
        <v>16</v>
      </c>
      <c r="CY46" s="1051">
        <v>108</v>
      </c>
      <c r="CZ46" s="1051">
        <v>45</v>
      </c>
      <c r="DA46" s="653"/>
      <c r="DB46" s="653"/>
      <c r="DC46" s="653"/>
      <c r="DD46" s="653"/>
      <c r="DE46" s="653"/>
      <c r="DF46" s="653"/>
      <c r="DG46" s="653"/>
      <c r="DH46" s="653"/>
      <c r="DI46" s="653"/>
      <c r="DJ46" s="653"/>
      <c r="DK46" s="653"/>
      <c r="DL46" s="653"/>
      <c r="DM46" s="653"/>
      <c r="DN46" s="653"/>
      <c r="DO46" s="1026">
        <v>25</v>
      </c>
      <c r="DP46" s="1026">
        <v>140</v>
      </c>
      <c r="DQ46" s="1026">
        <v>66</v>
      </c>
      <c r="DR46" s="1026">
        <v>19</v>
      </c>
      <c r="DS46" s="1026">
        <v>110</v>
      </c>
      <c r="DT46" s="1026">
        <v>45</v>
      </c>
      <c r="DU46" s="1080"/>
      <c r="DV46" s="1026">
        <v>257</v>
      </c>
      <c r="DW46" s="1026">
        <v>115</v>
      </c>
      <c r="DX46" s="1026">
        <v>13</v>
      </c>
      <c r="DY46" s="1080"/>
      <c r="DZ46" s="1026">
        <v>39</v>
      </c>
      <c r="EA46" s="1026">
        <v>286</v>
      </c>
      <c r="EB46" s="1026">
        <v>60</v>
      </c>
      <c r="EC46" s="1048"/>
      <c r="ED46" s="1026">
        <v>2</v>
      </c>
      <c r="EE46" s="1026">
        <v>46</v>
      </c>
      <c r="EF46" s="1026">
        <v>5</v>
      </c>
      <c r="EG46" s="1026">
        <v>150</v>
      </c>
      <c r="EH46" s="1026">
        <v>84</v>
      </c>
      <c r="EI46" s="1026">
        <v>10</v>
      </c>
      <c r="EJ46" s="1026">
        <v>2</v>
      </c>
      <c r="EK46" s="1026">
        <v>50</v>
      </c>
      <c r="EL46" s="1026">
        <v>1</v>
      </c>
      <c r="EM46" s="1026">
        <v>23</v>
      </c>
      <c r="EN46" s="1026">
        <v>12</v>
      </c>
      <c r="EO46" s="653"/>
      <c r="EP46" s="1080"/>
      <c r="EQ46" s="1026">
        <v>255</v>
      </c>
      <c r="ER46" s="1026">
        <v>116</v>
      </c>
      <c r="ES46" s="1026">
        <v>14</v>
      </c>
      <c r="ET46" s="1080"/>
      <c r="EU46" s="1026">
        <v>119</v>
      </c>
      <c r="EV46" s="1026">
        <v>97</v>
      </c>
      <c r="EW46" s="1026">
        <v>22</v>
      </c>
      <c r="EX46" s="1026">
        <v>3</v>
      </c>
      <c r="EY46" s="1059">
        <v>14</v>
      </c>
      <c r="EZ46" s="1077">
        <v>30</v>
      </c>
      <c r="FA46" s="1077">
        <v>13</v>
      </c>
      <c r="FB46" s="1077">
        <v>31</v>
      </c>
      <c r="FC46" s="1077">
        <v>32</v>
      </c>
      <c r="FD46" s="1059">
        <v>196</v>
      </c>
      <c r="FE46" s="1062">
        <v>153</v>
      </c>
      <c r="FF46" s="1063">
        <v>12</v>
      </c>
      <c r="FG46" s="1063">
        <v>13</v>
      </c>
      <c r="FH46" s="1063">
        <v>1</v>
      </c>
      <c r="FI46" s="1063">
        <v>8</v>
      </c>
      <c r="FJ46" s="1063">
        <v>4</v>
      </c>
      <c r="FK46" s="1063">
        <v>5</v>
      </c>
      <c r="FL46" s="1051">
        <v>157</v>
      </c>
      <c r="FM46" s="1051">
        <v>32</v>
      </c>
      <c r="FN46" s="653"/>
      <c r="FO46" s="653"/>
      <c r="FP46" s="653"/>
      <c r="FQ46" s="653"/>
      <c r="FR46" s="653"/>
      <c r="FS46" s="653"/>
      <c r="FT46" s="653"/>
      <c r="FU46" s="653"/>
      <c r="FV46" s="653"/>
      <c r="FW46" s="653"/>
      <c r="FX46" s="653"/>
      <c r="FY46" s="653"/>
      <c r="FZ46" s="653"/>
      <c r="GA46" s="653"/>
      <c r="GB46" s="653"/>
      <c r="GC46" s="653"/>
      <c r="GD46" s="653"/>
      <c r="GE46" s="653"/>
      <c r="GF46" s="653"/>
      <c r="GG46" s="653"/>
      <c r="GH46" s="653"/>
      <c r="GI46" s="653"/>
      <c r="GJ46" s="653"/>
      <c r="GK46" s="653"/>
      <c r="GL46" s="653"/>
      <c r="GM46" s="653"/>
      <c r="GN46" s="653"/>
      <c r="GO46" s="653"/>
      <c r="GP46" s="653"/>
      <c r="GQ46" s="653"/>
      <c r="GR46" s="653"/>
      <c r="GS46" s="653"/>
      <c r="GT46" s="653"/>
      <c r="GU46" s="653"/>
      <c r="GV46" s="653"/>
      <c r="GW46" s="653"/>
      <c r="GX46" s="653"/>
      <c r="GY46" s="653"/>
      <c r="GZ46" s="653"/>
      <c r="HA46" s="653"/>
      <c r="HB46" s="653"/>
      <c r="HC46" s="653"/>
      <c r="HD46" s="653"/>
      <c r="HE46" s="653"/>
      <c r="HF46" s="653"/>
      <c r="HG46" s="653"/>
      <c r="HH46" s="653"/>
      <c r="HI46" s="653"/>
      <c r="HJ46" s="653"/>
      <c r="HK46" s="653"/>
      <c r="HL46" s="653"/>
      <c r="HM46" s="653"/>
      <c r="HN46" s="653"/>
      <c r="HO46" s="653"/>
      <c r="HP46" s="653"/>
      <c r="HQ46" s="653"/>
      <c r="HR46" s="653"/>
      <c r="HS46" s="653"/>
      <c r="HT46" s="653"/>
      <c r="HU46" s="653"/>
      <c r="HV46" s="1026">
        <v>153</v>
      </c>
      <c r="HW46" s="1026">
        <v>29</v>
      </c>
      <c r="HX46" s="1026">
        <v>53</v>
      </c>
      <c r="HY46" s="1026">
        <v>4</v>
      </c>
      <c r="HZ46" s="1026">
        <v>40</v>
      </c>
      <c r="IA46" s="1026">
        <v>23</v>
      </c>
      <c r="IB46" s="1026">
        <v>65</v>
      </c>
      <c r="IC46" s="1026">
        <v>157</v>
      </c>
      <c r="ID46" s="1026">
        <v>32</v>
      </c>
      <c r="IE46" s="653"/>
      <c r="IF46" s="1080"/>
      <c r="IG46" s="1026">
        <v>210</v>
      </c>
      <c r="IH46" s="1026">
        <v>162</v>
      </c>
      <c r="II46" s="1026">
        <v>13</v>
      </c>
      <c r="IJ46" s="1080"/>
      <c r="IK46" s="1026">
        <v>138</v>
      </c>
      <c r="IL46" s="1026">
        <v>37</v>
      </c>
      <c r="IM46" s="1026">
        <v>13</v>
      </c>
      <c r="IN46" s="1026">
        <v>7</v>
      </c>
      <c r="IO46" s="1059">
        <v>15</v>
      </c>
      <c r="IP46" s="1026">
        <v>3</v>
      </c>
      <c r="IQ46" s="1026">
        <v>17</v>
      </c>
      <c r="IR46" s="1077">
        <v>623</v>
      </c>
      <c r="IS46" s="1026">
        <v>262</v>
      </c>
      <c r="IT46" s="1026">
        <v>0</v>
      </c>
      <c r="IU46" s="1026">
        <v>123</v>
      </c>
      <c r="IV46" s="1077">
        <v>213</v>
      </c>
      <c r="IW46" s="1026">
        <v>159</v>
      </c>
      <c r="IX46" s="1026">
        <v>0</v>
      </c>
      <c r="IY46" s="1026">
        <v>226</v>
      </c>
      <c r="IZ46" s="649"/>
      <c r="JA46" s="1026">
        <v>139</v>
      </c>
      <c r="JB46" s="1026">
        <v>1</v>
      </c>
      <c r="JC46" s="1026">
        <v>7</v>
      </c>
      <c r="JD46" s="1026">
        <v>20</v>
      </c>
      <c r="JE46" s="1026">
        <v>26</v>
      </c>
      <c r="JF46" s="1026">
        <v>4</v>
      </c>
      <c r="JG46" s="1026">
        <v>101</v>
      </c>
      <c r="JH46" s="1026">
        <v>87</v>
      </c>
      <c r="JI46" s="653"/>
      <c r="JJ46" s="1048"/>
      <c r="JK46" s="1048"/>
      <c r="JL46" s="1048"/>
      <c r="JM46" s="1048"/>
      <c r="JN46" s="653"/>
      <c r="JO46" s="653"/>
      <c r="JP46" s="653"/>
      <c r="JQ46" s="653"/>
      <c r="JR46" s="653"/>
      <c r="JS46" s="653"/>
      <c r="JT46" s="653"/>
      <c r="JU46" s="653"/>
      <c r="JV46" s="653"/>
      <c r="JW46" s="653"/>
      <c r="JX46" s="653"/>
      <c r="JY46" s="653"/>
      <c r="JZ46" s="653"/>
      <c r="KA46" s="653"/>
      <c r="KB46" s="653"/>
      <c r="KC46" s="1048"/>
      <c r="KD46" s="653"/>
      <c r="KE46" s="653"/>
      <c r="KF46" s="653"/>
      <c r="KG46" s="653"/>
      <c r="KH46" s="653"/>
      <c r="KI46" s="653"/>
      <c r="KJ46" s="1048"/>
      <c r="KK46" s="1026">
        <v>71</v>
      </c>
      <c r="KL46" s="1026">
        <v>46</v>
      </c>
      <c r="KM46" s="1026">
        <v>105</v>
      </c>
      <c r="KN46" s="1026">
        <v>39</v>
      </c>
      <c r="KO46" s="1026">
        <v>183</v>
      </c>
      <c r="KP46" s="1026">
        <v>15</v>
      </c>
      <c r="KQ46" s="1026">
        <v>187</v>
      </c>
      <c r="KR46" s="653"/>
      <c r="KS46" s="653"/>
      <c r="KT46" s="1048"/>
      <c r="KU46" s="1048"/>
      <c r="KV46" s="1048"/>
      <c r="KW46" s="1048"/>
      <c r="KX46" s="653"/>
      <c r="KY46" s="653"/>
      <c r="KZ46" s="653"/>
      <c r="LA46" s="653"/>
      <c r="LB46" s="653"/>
      <c r="LC46" s="653"/>
      <c r="LD46" s="653"/>
      <c r="LE46" s="653"/>
      <c r="LF46" s="653"/>
      <c r="LG46" s="653"/>
      <c r="LH46" s="653"/>
      <c r="LI46" s="653"/>
      <c r="LJ46" s="653"/>
      <c r="LK46" s="653"/>
      <c r="LL46" s="653"/>
      <c r="LM46" s="1048"/>
      <c r="LN46" s="653"/>
      <c r="LO46" s="653"/>
      <c r="LP46" s="653"/>
      <c r="LQ46" s="653"/>
      <c r="LR46" s="653"/>
      <c r="LS46" s="653"/>
      <c r="LT46" s="1048"/>
      <c r="LU46" s="1026">
        <v>70</v>
      </c>
      <c r="LV46" s="1026">
        <v>52</v>
      </c>
      <c r="LW46" s="1026">
        <v>104</v>
      </c>
      <c r="LX46" s="1026">
        <v>38</v>
      </c>
      <c r="LY46" s="1026">
        <v>179</v>
      </c>
      <c r="LZ46" s="1026">
        <v>17</v>
      </c>
      <c r="MA46" s="1026">
        <v>189</v>
      </c>
      <c r="MB46" s="653"/>
    </row>
    <row r="47" spans="1:341" s="1" customFormat="1" ht="12" customHeight="1">
      <c r="A47" s="795" t="s">
        <v>343</v>
      </c>
      <c r="B47" s="795" t="s">
        <v>343</v>
      </c>
      <c r="C47" s="1096"/>
      <c r="D47" s="1026"/>
      <c r="E47" s="1092"/>
      <c r="F47" s="1058"/>
      <c r="G47" s="1058"/>
      <c r="H47" s="1091"/>
      <c r="I47" s="1026"/>
      <c r="J47" s="1026"/>
      <c r="K47" s="1026"/>
      <c r="L47" s="1026"/>
      <c r="M47" s="1026"/>
      <c r="N47" s="1091"/>
      <c r="O47" s="1026"/>
      <c r="P47" s="1026"/>
      <c r="Q47" s="1026"/>
      <c r="R47" s="1026"/>
      <c r="S47" s="1026"/>
      <c r="T47" s="1026"/>
      <c r="U47" s="1087"/>
      <c r="V47" s="1087"/>
      <c r="W47" s="1087"/>
      <c r="X47" s="1087"/>
      <c r="Y47" s="1076"/>
      <c r="Z47" s="1026"/>
      <c r="AA47" s="1026"/>
      <c r="AB47" s="1026"/>
      <c r="AC47" s="1026"/>
      <c r="AD47" s="1026"/>
      <c r="AE47" s="1026"/>
      <c r="AF47" s="1085"/>
      <c r="AG47" s="1026"/>
      <c r="AH47" s="1031"/>
      <c r="AI47" s="1037"/>
      <c r="AJ47" s="1036"/>
      <c r="AK47" s="1036"/>
      <c r="AL47" s="1036"/>
      <c r="AM47" s="1039"/>
      <c r="AN47" s="1039"/>
      <c r="AO47" s="849"/>
      <c r="AP47" s="865"/>
      <c r="AQ47" s="865"/>
      <c r="AR47" s="865"/>
      <c r="AS47" s="865"/>
      <c r="AT47" s="865"/>
      <c r="AU47" s="865"/>
      <c r="AV47" s="866"/>
      <c r="AW47" s="1041"/>
      <c r="AX47" s="1041"/>
      <c r="AY47" s="1041"/>
      <c r="AZ47" s="1041"/>
      <c r="BA47" s="1041"/>
      <c r="BB47" s="1113"/>
      <c r="BC47" s="1026"/>
      <c r="BD47" s="1026"/>
      <c r="BE47" s="1026"/>
      <c r="BF47" s="1026"/>
      <c r="BG47" s="1026"/>
      <c r="BH47" s="1026"/>
      <c r="BI47" s="1077"/>
      <c r="BJ47" s="1110"/>
      <c r="BK47" s="1110"/>
      <c r="BL47" s="1048"/>
      <c r="BM47" s="1026"/>
      <c r="BN47" s="1026"/>
      <c r="BO47" s="1026"/>
      <c r="BP47" s="1048"/>
      <c r="BQ47" s="1026"/>
      <c r="BR47" s="1026"/>
      <c r="BS47" s="1026"/>
      <c r="BT47" s="1067"/>
      <c r="BU47" s="1061"/>
      <c r="BV47" s="1048"/>
      <c r="BW47" s="1069"/>
      <c r="BX47" s="1069"/>
      <c r="BY47" s="1052"/>
      <c r="BZ47" s="1052"/>
      <c r="CA47" s="653"/>
      <c r="CB47" s="653"/>
      <c r="CC47" s="653"/>
      <c r="CD47" s="653"/>
      <c r="CE47" s="653"/>
      <c r="CF47" s="653"/>
      <c r="CG47" s="653"/>
      <c r="CH47" s="653"/>
      <c r="CI47" s="653"/>
      <c r="CJ47" s="653"/>
      <c r="CK47" s="653"/>
      <c r="CL47" s="653"/>
      <c r="CM47" s="653"/>
      <c r="CN47" s="653"/>
      <c r="CO47" s="1026"/>
      <c r="CP47" s="1026"/>
      <c r="CQ47" s="1026"/>
      <c r="CR47" s="1026"/>
      <c r="CS47" s="1026"/>
      <c r="CT47" s="1061"/>
      <c r="CU47" s="1048"/>
      <c r="CV47" s="1069"/>
      <c r="CW47" s="1069"/>
      <c r="CX47" s="1052"/>
      <c r="CY47" s="1052"/>
      <c r="CZ47" s="1052"/>
      <c r="DA47" s="653"/>
      <c r="DB47" s="653"/>
      <c r="DC47" s="653"/>
      <c r="DD47" s="653"/>
      <c r="DE47" s="653"/>
      <c r="DF47" s="653"/>
      <c r="DG47" s="653"/>
      <c r="DH47" s="653"/>
      <c r="DI47" s="653"/>
      <c r="DJ47" s="653"/>
      <c r="DK47" s="653"/>
      <c r="DL47" s="653"/>
      <c r="DM47" s="653"/>
      <c r="DN47" s="653"/>
      <c r="DO47" s="1026"/>
      <c r="DP47" s="1026"/>
      <c r="DQ47" s="1026"/>
      <c r="DR47" s="1026"/>
      <c r="DS47" s="1026"/>
      <c r="DT47" s="1026"/>
      <c r="DU47" s="1080"/>
      <c r="DV47" s="1026"/>
      <c r="DW47" s="1026"/>
      <c r="DX47" s="1026"/>
      <c r="DY47" s="1080"/>
      <c r="DZ47" s="1026"/>
      <c r="EA47" s="1026"/>
      <c r="EB47" s="1026"/>
      <c r="EC47" s="1048"/>
      <c r="ED47" s="1026"/>
      <c r="EE47" s="1026"/>
      <c r="EF47" s="1026"/>
      <c r="EG47" s="1026"/>
      <c r="EH47" s="1026"/>
      <c r="EI47" s="1026"/>
      <c r="EJ47" s="1026"/>
      <c r="EK47" s="1026"/>
      <c r="EL47" s="1026"/>
      <c r="EM47" s="1026"/>
      <c r="EN47" s="1026"/>
      <c r="EO47" s="653"/>
      <c r="EP47" s="1080"/>
      <c r="EQ47" s="1026"/>
      <c r="ER47" s="1026"/>
      <c r="ES47" s="1026"/>
      <c r="ET47" s="1080"/>
      <c r="EU47" s="1026"/>
      <c r="EV47" s="1026"/>
      <c r="EW47" s="1026"/>
      <c r="EX47" s="1026"/>
      <c r="EY47" s="1061"/>
      <c r="EZ47" s="1077"/>
      <c r="FA47" s="1077"/>
      <c r="FB47" s="1077"/>
      <c r="FC47" s="1077"/>
      <c r="FD47" s="1061"/>
      <c r="FE47" s="1062"/>
      <c r="FF47" s="1064"/>
      <c r="FG47" s="1064"/>
      <c r="FH47" s="1064"/>
      <c r="FI47" s="1064"/>
      <c r="FJ47" s="1064"/>
      <c r="FK47" s="1064"/>
      <c r="FL47" s="1052"/>
      <c r="FM47" s="1052"/>
      <c r="FN47" s="653"/>
      <c r="FO47" s="653"/>
      <c r="FP47" s="653"/>
      <c r="FQ47" s="653"/>
      <c r="FR47" s="653"/>
      <c r="FS47" s="653"/>
      <c r="FT47" s="653"/>
      <c r="FU47" s="653"/>
      <c r="FV47" s="653"/>
      <c r="FW47" s="653"/>
      <c r="FX47" s="653"/>
      <c r="FY47" s="653"/>
      <c r="FZ47" s="653"/>
      <c r="GA47" s="653"/>
      <c r="GB47" s="653"/>
      <c r="GC47" s="653"/>
      <c r="GD47" s="653"/>
      <c r="GE47" s="653"/>
      <c r="GF47" s="653"/>
      <c r="GG47" s="653"/>
      <c r="GH47" s="653"/>
      <c r="GI47" s="653"/>
      <c r="GJ47" s="653"/>
      <c r="GK47" s="653"/>
      <c r="GL47" s="653"/>
      <c r="GM47" s="653"/>
      <c r="GN47" s="653"/>
      <c r="GO47" s="653"/>
      <c r="GP47" s="653"/>
      <c r="GQ47" s="653"/>
      <c r="GR47" s="653"/>
      <c r="GS47" s="653"/>
      <c r="GT47" s="653"/>
      <c r="GU47" s="653"/>
      <c r="GV47" s="653"/>
      <c r="GW47" s="653"/>
      <c r="GX47" s="653"/>
      <c r="GY47" s="653"/>
      <c r="GZ47" s="653"/>
      <c r="HA47" s="653"/>
      <c r="HB47" s="653"/>
      <c r="HC47" s="653"/>
      <c r="HD47" s="653"/>
      <c r="HE47" s="653"/>
      <c r="HF47" s="653"/>
      <c r="HG47" s="653"/>
      <c r="HH47" s="653"/>
      <c r="HI47" s="653"/>
      <c r="HJ47" s="653"/>
      <c r="HK47" s="653"/>
      <c r="HL47" s="653"/>
      <c r="HM47" s="653"/>
      <c r="HN47" s="653"/>
      <c r="HO47" s="653"/>
      <c r="HP47" s="653"/>
      <c r="HQ47" s="653"/>
      <c r="HR47" s="653"/>
      <c r="HS47" s="653"/>
      <c r="HT47" s="653"/>
      <c r="HU47" s="653"/>
      <c r="HV47" s="1026"/>
      <c r="HW47" s="1026"/>
      <c r="HX47" s="1026"/>
      <c r="HY47" s="1026"/>
      <c r="HZ47" s="1026"/>
      <c r="IA47" s="1026"/>
      <c r="IB47" s="1026"/>
      <c r="IC47" s="1026"/>
      <c r="ID47" s="1026"/>
      <c r="IE47" s="653"/>
      <c r="IF47" s="1080"/>
      <c r="IG47" s="1026"/>
      <c r="IH47" s="1026"/>
      <c r="II47" s="1026"/>
      <c r="IJ47" s="1080"/>
      <c r="IK47" s="1026"/>
      <c r="IL47" s="1026"/>
      <c r="IM47" s="1026"/>
      <c r="IN47" s="1026"/>
      <c r="IO47" s="1061"/>
      <c r="IP47" s="1026"/>
      <c r="IQ47" s="1026"/>
      <c r="IR47" s="1077"/>
      <c r="IS47" s="1026"/>
      <c r="IT47" s="1026"/>
      <c r="IU47" s="1026"/>
      <c r="IV47" s="1077"/>
      <c r="IW47" s="1026"/>
      <c r="IX47" s="1026"/>
      <c r="IY47" s="1026"/>
      <c r="IZ47" s="649"/>
      <c r="JA47" s="1026"/>
      <c r="JB47" s="1026"/>
      <c r="JC47" s="1026"/>
      <c r="JD47" s="1026"/>
      <c r="JE47" s="1026"/>
      <c r="JF47" s="1026"/>
      <c r="JG47" s="1026"/>
      <c r="JH47" s="1026"/>
      <c r="JI47" s="653"/>
      <c r="JJ47" s="1048"/>
      <c r="JK47" s="1048"/>
      <c r="JL47" s="1048"/>
      <c r="JM47" s="1048"/>
      <c r="JN47" s="653"/>
      <c r="JO47" s="653"/>
      <c r="JP47" s="653"/>
      <c r="JQ47" s="653"/>
      <c r="JR47" s="653"/>
      <c r="JS47" s="653"/>
      <c r="JT47" s="653"/>
      <c r="JU47" s="653"/>
      <c r="JV47" s="653"/>
      <c r="JW47" s="653"/>
      <c r="JX47" s="653"/>
      <c r="JY47" s="653"/>
      <c r="JZ47" s="653"/>
      <c r="KA47" s="653"/>
      <c r="KB47" s="653"/>
      <c r="KC47" s="1049"/>
      <c r="KD47" s="653"/>
      <c r="KE47" s="653"/>
      <c r="KF47" s="653"/>
      <c r="KG47" s="653"/>
      <c r="KH47" s="653"/>
      <c r="KI47" s="653"/>
      <c r="KJ47" s="1049"/>
      <c r="KK47" s="1026"/>
      <c r="KL47" s="1026"/>
      <c r="KM47" s="1026"/>
      <c r="KN47" s="1026"/>
      <c r="KO47" s="1026"/>
      <c r="KP47" s="1026"/>
      <c r="KQ47" s="1026"/>
      <c r="KR47" s="653"/>
      <c r="KS47" s="653"/>
      <c r="KT47" s="1048"/>
      <c r="KU47" s="1048"/>
      <c r="KV47" s="1048"/>
      <c r="KW47" s="1048"/>
      <c r="KX47" s="653"/>
      <c r="KY47" s="653"/>
      <c r="KZ47" s="653"/>
      <c r="LA47" s="653"/>
      <c r="LB47" s="653"/>
      <c r="LC47" s="653"/>
      <c r="LD47" s="653"/>
      <c r="LE47" s="653"/>
      <c r="LF47" s="653"/>
      <c r="LG47" s="653"/>
      <c r="LH47" s="653"/>
      <c r="LI47" s="653"/>
      <c r="LJ47" s="653"/>
      <c r="LK47" s="653"/>
      <c r="LL47" s="653"/>
      <c r="LM47" s="1049"/>
      <c r="LN47" s="653"/>
      <c r="LO47" s="653"/>
      <c r="LP47" s="653"/>
      <c r="LQ47" s="653"/>
      <c r="LR47" s="653"/>
      <c r="LS47" s="653"/>
      <c r="LT47" s="1049"/>
      <c r="LU47" s="1026"/>
      <c r="LV47" s="1026"/>
      <c r="LW47" s="1026"/>
      <c r="LX47" s="1026"/>
      <c r="LY47" s="1026"/>
      <c r="LZ47" s="1026"/>
      <c r="MA47" s="1026"/>
      <c r="MB47" s="653"/>
    </row>
    <row r="48" spans="1:341" s="1" customFormat="1" ht="12" customHeight="1">
      <c r="A48" s="795" t="s">
        <v>514</v>
      </c>
      <c r="B48" s="636" t="s">
        <v>456</v>
      </c>
      <c r="C48" s="1096" t="s">
        <v>430</v>
      </c>
      <c r="D48" s="1026">
        <v>398</v>
      </c>
      <c r="E48" s="1092">
        <v>2652</v>
      </c>
      <c r="F48" s="1058">
        <v>1115.5409836065573</v>
      </c>
      <c r="G48" s="1058">
        <v>1150.8363636363636</v>
      </c>
      <c r="H48" s="1091"/>
      <c r="I48" s="1026">
        <v>66</v>
      </c>
      <c r="J48" s="1026">
        <v>69</v>
      </c>
      <c r="K48" s="1026">
        <v>225</v>
      </c>
      <c r="L48" s="1026">
        <v>12</v>
      </c>
      <c r="M48" s="1026">
        <v>26</v>
      </c>
      <c r="N48" s="1091"/>
      <c r="O48" s="1026">
        <v>39</v>
      </c>
      <c r="P48" s="1026">
        <v>46</v>
      </c>
      <c r="Q48" s="1026">
        <v>50</v>
      </c>
      <c r="R48" s="1026">
        <v>40</v>
      </c>
      <c r="S48" s="1026">
        <v>30</v>
      </c>
      <c r="T48" s="1026">
        <v>193</v>
      </c>
      <c r="U48" s="1087">
        <v>39.572824858757059</v>
      </c>
      <c r="V48" s="1087">
        <v>21.5579679144385</v>
      </c>
      <c r="W48" s="1087">
        <v>31.077815533980576</v>
      </c>
      <c r="X48" s="1087">
        <v>24.707407407407409</v>
      </c>
      <c r="Y48" s="1076">
        <v>349</v>
      </c>
      <c r="Z48" s="1026">
        <v>177</v>
      </c>
      <c r="AA48" s="1026">
        <v>22</v>
      </c>
      <c r="AB48" s="1026">
        <v>46</v>
      </c>
      <c r="AC48" s="1026">
        <v>29</v>
      </c>
      <c r="AD48" s="1026">
        <v>12</v>
      </c>
      <c r="AE48" s="1026">
        <v>63</v>
      </c>
      <c r="AF48" s="1085">
        <v>36</v>
      </c>
      <c r="AG48" s="1026">
        <v>13</v>
      </c>
      <c r="AH48" s="1030">
        <v>118</v>
      </c>
      <c r="AI48" s="1037">
        <v>14</v>
      </c>
      <c r="AJ48" s="1035">
        <v>20</v>
      </c>
      <c r="AK48" s="1035">
        <v>65</v>
      </c>
      <c r="AL48" s="1035">
        <v>19</v>
      </c>
      <c r="AM48" s="1038">
        <v>228</v>
      </c>
      <c r="AN48" s="1038">
        <v>52</v>
      </c>
      <c r="AO48" s="849"/>
      <c r="AP48" s="865"/>
      <c r="AQ48" s="865"/>
      <c r="AR48" s="865"/>
      <c r="AS48" s="865"/>
      <c r="AT48" s="865"/>
      <c r="AU48" s="865"/>
      <c r="AV48" s="866"/>
      <c r="AW48" s="1041"/>
      <c r="AX48" s="1041"/>
      <c r="AY48" s="1041"/>
      <c r="AZ48" s="1041"/>
      <c r="BA48" s="1041"/>
      <c r="BB48" s="1112"/>
      <c r="BC48" s="1026">
        <v>14</v>
      </c>
      <c r="BD48" s="1026">
        <v>20</v>
      </c>
      <c r="BE48" s="1026">
        <v>67</v>
      </c>
      <c r="BF48" s="1026">
        <v>20</v>
      </c>
      <c r="BG48" s="1026">
        <v>231</v>
      </c>
      <c r="BH48" s="1026">
        <v>52</v>
      </c>
      <c r="BI48" s="1077">
        <v>4.9686609686609691</v>
      </c>
      <c r="BJ48" s="1109">
        <v>95.964052287581694</v>
      </c>
      <c r="BK48" s="1109">
        <v>54.622895622895626</v>
      </c>
      <c r="BL48" s="1048"/>
      <c r="BM48" s="1026">
        <v>184</v>
      </c>
      <c r="BN48" s="1026">
        <v>137</v>
      </c>
      <c r="BO48" s="1026">
        <v>77</v>
      </c>
      <c r="BP48" s="1048"/>
      <c r="BQ48" s="1026">
        <v>206</v>
      </c>
      <c r="BR48" s="1026">
        <v>178</v>
      </c>
      <c r="BS48" s="1026">
        <v>14</v>
      </c>
      <c r="BT48" s="1067">
        <v>62.430555555555557</v>
      </c>
      <c r="BU48" s="1059">
        <v>267</v>
      </c>
      <c r="BV48" s="1048">
        <v>62</v>
      </c>
      <c r="BW48" s="1068">
        <v>136</v>
      </c>
      <c r="BX48" s="1068">
        <v>69</v>
      </c>
      <c r="BY48" s="1051">
        <v>93</v>
      </c>
      <c r="BZ48" s="1051">
        <v>38</v>
      </c>
      <c r="CA48" s="653"/>
      <c r="CB48" s="653"/>
      <c r="CC48" s="653"/>
      <c r="CD48" s="653"/>
      <c r="CE48" s="653"/>
      <c r="CF48" s="653"/>
      <c r="CG48" s="653"/>
      <c r="CH48" s="653"/>
      <c r="CI48" s="653"/>
      <c r="CJ48" s="653"/>
      <c r="CK48" s="653"/>
      <c r="CL48" s="653"/>
      <c r="CM48" s="653"/>
      <c r="CN48" s="653"/>
      <c r="CO48" s="1026">
        <v>62</v>
      </c>
      <c r="CP48" s="1026">
        <v>140</v>
      </c>
      <c r="CQ48" s="1026">
        <v>71</v>
      </c>
      <c r="CR48" s="1026">
        <v>95</v>
      </c>
      <c r="CS48" s="1026">
        <v>38</v>
      </c>
      <c r="CT48" s="1059">
        <v>205</v>
      </c>
      <c r="CU48" s="1048">
        <v>19</v>
      </c>
      <c r="CV48" s="1068">
        <v>87</v>
      </c>
      <c r="CW48" s="1068">
        <v>75</v>
      </c>
      <c r="CX48" s="1051">
        <v>24</v>
      </c>
      <c r="CY48" s="1051">
        <v>155</v>
      </c>
      <c r="CZ48" s="1051">
        <v>38</v>
      </c>
      <c r="DA48" s="653"/>
      <c r="DB48" s="653"/>
      <c r="DC48" s="653"/>
      <c r="DD48" s="653"/>
      <c r="DE48" s="653"/>
      <c r="DF48" s="653"/>
      <c r="DG48" s="653"/>
      <c r="DH48" s="653"/>
      <c r="DI48" s="653"/>
      <c r="DJ48" s="653"/>
      <c r="DK48" s="653"/>
      <c r="DL48" s="653"/>
      <c r="DM48" s="653"/>
      <c r="DN48" s="653"/>
      <c r="DO48" s="1026">
        <v>19</v>
      </c>
      <c r="DP48" s="1026">
        <v>90</v>
      </c>
      <c r="DQ48" s="1026">
        <v>76</v>
      </c>
      <c r="DR48" s="1026">
        <v>24</v>
      </c>
      <c r="DS48" s="1026">
        <v>159</v>
      </c>
      <c r="DT48" s="1026">
        <v>38</v>
      </c>
      <c r="DU48" s="1080"/>
      <c r="DV48" s="1026">
        <v>267</v>
      </c>
      <c r="DW48" s="1026">
        <v>112</v>
      </c>
      <c r="DX48" s="1026">
        <v>19</v>
      </c>
      <c r="DY48" s="1080"/>
      <c r="DZ48" s="1026">
        <v>42</v>
      </c>
      <c r="EA48" s="1026">
        <v>255</v>
      </c>
      <c r="EB48" s="1026">
        <v>101</v>
      </c>
      <c r="EC48" s="1048"/>
      <c r="ED48" s="1026">
        <v>2</v>
      </c>
      <c r="EE48" s="1026">
        <v>35</v>
      </c>
      <c r="EF48" s="1026">
        <v>6</v>
      </c>
      <c r="EG48" s="1026">
        <v>147</v>
      </c>
      <c r="EH48" s="1026">
        <v>86</v>
      </c>
      <c r="EI48" s="1026">
        <v>11</v>
      </c>
      <c r="EJ48" s="1026">
        <v>7</v>
      </c>
      <c r="EK48" s="1026">
        <v>42</v>
      </c>
      <c r="EL48" s="1026">
        <v>1</v>
      </c>
      <c r="EM48" s="1026">
        <v>47</v>
      </c>
      <c r="EN48" s="1026">
        <v>14</v>
      </c>
      <c r="EO48" s="653"/>
      <c r="EP48" s="1080"/>
      <c r="EQ48" s="1026">
        <v>193</v>
      </c>
      <c r="ER48" s="1026">
        <v>188</v>
      </c>
      <c r="ES48" s="1026">
        <v>17</v>
      </c>
      <c r="ET48" s="1080"/>
      <c r="EU48" s="1026">
        <v>99</v>
      </c>
      <c r="EV48" s="1026">
        <v>54</v>
      </c>
      <c r="EW48" s="1026">
        <v>22</v>
      </c>
      <c r="EX48" s="1026">
        <v>10</v>
      </c>
      <c r="EY48" s="1059">
        <v>8</v>
      </c>
      <c r="EZ48" s="1077">
        <v>10</v>
      </c>
      <c r="FA48" s="1077">
        <v>7</v>
      </c>
      <c r="FB48" s="1077">
        <v>21</v>
      </c>
      <c r="FC48" s="1077">
        <v>18</v>
      </c>
      <c r="FD48" s="1059">
        <v>167</v>
      </c>
      <c r="FE48" s="1062">
        <v>117</v>
      </c>
      <c r="FF48" s="1063">
        <v>17</v>
      </c>
      <c r="FG48" s="1063">
        <v>11</v>
      </c>
      <c r="FH48" s="1063">
        <v>1</v>
      </c>
      <c r="FI48" s="1063">
        <v>11</v>
      </c>
      <c r="FJ48" s="1063">
        <v>4</v>
      </c>
      <c r="FK48" s="1063">
        <v>6</v>
      </c>
      <c r="FL48" s="1051">
        <v>184</v>
      </c>
      <c r="FM48" s="1051">
        <v>47</v>
      </c>
      <c r="FN48" s="653"/>
      <c r="FO48" s="653"/>
      <c r="FP48" s="653"/>
      <c r="FQ48" s="653"/>
      <c r="FR48" s="653"/>
      <c r="FS48" s="653"/>
      <c r="FT48" s="653"/>
      <c r="FU48" s="653"/>
      <c r="FV48" s="653"/>
      <c r="FW48" s="653"/>
      <c r="FX48" s="653"/>
      <c r="FY48" s="653"/>
      <c r="FZ48" s="653"/>
      <c r="GA48" s="653"/>
      <c r="GB48" s="653"/>
      <c r="GC48" s="653"/>
      <c r="GD48" s="653"/>
      <c r="GE48" s="653"/>
      <c r="GF48" s="653"/>
      <c r="GG48" s="653"/>
      <c r="GH48" s="653"/>
      <c r="GI48" s="653"/>
      <c r="GJ48" s="653"/>
      <c r="GK48" s="653"/>
      <c r="GL48" s="653"/>
      <c r="GM48" s="653"/>
      <c r="GN48" s="653"/>
      <c r="GO48" s="653"/>
      <c r="GP48" s="653"/>
      <c r="GQ48" s="653"/>
      <c r="GR48" s="653"/>
      <c r="GS48" s="653"/>
      <c r="GT48" s="653"/>
      <c r="GU48" s="653"/>
      <c r="GV48" s="653"/>
      <c r="GW48" s="653"/>
      <c r="GX48" s="653"/>
      <c r="GY48" s="653"/>
      <c r="GZ48" s="653"/>
      <c r="HA48" s="653"/>
      <c r="HB48" s="653"/>
      <c r="HC48" s="653"/>
      <c r="HD48" s="653"/>
      <c r="HE48" s="653"/>
      <c r="HF48" s="653"/>
      <c r="HG48" s="653"/>
      <c r="HH48" s="653"/>
      <c r="HI48" s="653"/>
      <c r="HJ48" s="653"/>
      <c r="HK48" s="653"/>
      <c r="HL48" s="653"/>
      <c r="HM48" s="653"/>
      <c r="HN48" s="653"/>
      <c r="HO48" s="653"/>
      <c r="HP48" s="653"/>
      <c r="HQ48" s="653"/>
      <c r="HR48" s="653"/>
      <c r="HS48" s="653"/>
      <c r="HT48" s="653"/>
      <c r="HU48" s="653"/>
      <c r="HV48" s="1026">
        <v>117</v>
      </c>
      <c r="HW48" s="1026">
        <v>35</v>
      </c>
      <c r="HX48" s="1026">
        <v>40</v>
      </c>
      <c r="HY48" s="1026">
        <v>2</v>
      </c>
      <c r="HZ48" s="1026">
        <v>45</v>
      </c>
      <c r="IA48" s="1026">
        <v>24</v>
      </c>
      <c r="IB48" s="1026">
        <v>41</v>
      </c>
      <c r="IC48" s="1026">
        <v>185</v>
      </c>
      <c r="ID48" s="1026">
        <v>47</v>
      </c>
      <c r="IE48" s="653"/>
      <c r="IF48" s="1080"/>
      <c r="IG48" s="1026">
        <v>146</v>
      </c>
      <c r="IH48" s="1026">
        <v>233</v>
      </c>
      <c r="II48" s="1026">
        <v>19</v>
      </c>
      <c r="IJ48" s="1080"/>
      <c r="IK48" s="1026">
        <v>97</v>
      </c>
      <c r="IL48" s="1026">
        <v>20</v>
      </c>
      <c r="IM48" s="1026">
        <v>12</v>
      </c>
      <c r="IN48" s="1026">
        <v>6</v>
      </c>
      <c r="IO48" s="1059">
        <v>11</v>
      </c>
      <c r="IP48" s="1026">
        <v>5</v>
      </c>
      <c r="IQ48" s="1026">
        <v>5</v>
      </c>
      <c r="IR48" s="1077">
        <v>305</v>
      </c>
      <c r="IS48" s="1026">
        <v>206</v>
      </c>
      <c r="IT48" s="1026">
        <v>0</v>
      </c>
      <c r="IU48" s="1026">
        <v>192</v>
      </c>
      <c r="IV48" s="1077">
        <v>148</v>
      </c>
      <c r="IW48" s="1026">
        <v>122</v>
      </c>
      <c r="IX48" s="1026">
        <v>0</v>
      </c>
      <c r="IY48" s="1026">
        <v>276</v>
      </c>
      <c r="IZ48" s="649"/>
      <c r="JA48" s="1026">
        <v>118</v>
      </c>
      <c r="JB48" s="1026">
        <v>0</v>
      </c>
      <c r="JC48" s="1026">
        <v>0</v>
      </c>
      <c r="JD48" s="1026">
        <v>6</v>
      </c>
      <c r="JE48" s="1026">
        <v>15</v>
      </c>
      <c r="JF48" s="1026">
        <v>0</v>
      </c>
      <c r="JG48" s="1026">
        <v>101</v>
      </c>
      <c r="JH48" s="1026">
        <v>158</v>
      </c>
      <c r="JI48" s="653"/>
      <c r="JJ48" s="1048"/>
      <c r="JK48" s="1048"/>
      <c r="JL48" s="1048"/>
      <c r="JM48" s="1048"/>
      <c r="JN48" s="653"/>
      <c r="JO48" s="653"/>
      <c r="JP48" s="653"/>
      <c r="JQ48" s="653"/>
      <c r="JR48" s="653"/>
      <c r="JS48" s="653"/>
      <c r="JT48" s="653"/>
      <c r="JU48" s="653"/>
      <c r="JV48" s="653"/>
      <c r="JW48" s="653"/>
      <c r="JX48" s="653"/>
      <c r="JY48" s="653"/>
      <c r="JZ48" s="653"/>
      <c r="KA48" s="653"/>
      <c r="KB48" s="653"/>
      <c r="KC48" s="1048"/>
      <c r="KD48" s="653"/>
      <c r="KE48" s="653"/>
      <c r="KF48" s="653"/>
      <c r="KG48" s="653"/>
      <c r="KH48" s="653"/>
      <c r="KI48" s="653"/>
      <c r="KJ48" s="1048"/>
      <c r="KK48" s="1026">
        <v>45</v>
      </c>
      <c r="KL48" s="1026">
        <v>30</v>
      </c>
      <c r="KM48" s="1026">
        <v>47</v>
      </c>
      <c r="KN48" s="1026">
        <v>27</v>
      </c>
      <c r="KO48" s="1026">
        <v>264</v>
      </c>
      <c r="KP48" s="1026">
        <v>21</v>
      </c>
      <c r="KQ48" s="1026">
        <v>113</v>
      </c>
      <c r="KR48" s="653"/>
      <c r="KS48" s="653"/>
      <c r="KT48" s="1048"/>
      <c r="KU48" s="1048"/>
      <c r="KV48" s="1048"/>
      <c r="KW48" s="1048"/>
      <c r="KX48" s="653"/>
      <c r="KY48" s="653"/>
      <c r="KZ48" s="653"/>
      <c r="LA48" s="653"/>
      <c r="LB48" s="653"/>
      <c r="LC48" s="653"/>
      <c r="LD48" s="653"/>
      <c r="LE48" s="653"/>
      <c r="LF48" s="653"/>
      <c r="LG48" s="653"/>
      <c r="LH48" s="653"/>
      <c r="LI48" s="653"/>
      <c r="LJ48" s="653"/>
      <c r="LK48" s="653"/>
      <c r="LL48" s="653"/>
      <c r="LM48" s="1048"/>
      <c r="LN48" s="653"/>
      <c r="LO48" s="653"/>
      <c r="LP48" s="653"/>
      <c r="LQ48" s="653"/>
      <c r="LR48" s="653"/>
      <c r="LS48" s="653"/>
      <c r="LT48" s="1048"/>
      <c r="LU48" s="1026">
        <v>48</v>
      </c>
      <c r="LV48" s="1026">
        <v>34</v>
      </c>
      <c r="LW48" s="1026">
        <v>50</v>
      </c>
      <c r="LX48" s="1026">
        <v>25</v>
      </c>
      <c r="LY48" s="1026">
        <v>259</v>
      </c>
      <c r="LZ48" s="1026">
        <v>21</v>
      </c>
      <c r="MA48" s="1026">
        <v>118</v>
      </c>
      <c r="MB48" s="653"/>
    </row>
    <row r="49" spans="1:340" s="1" customFormat="1" ht="12" customHeight="1">
      <c r="A49" s="795" t="s">
        <v>343</v>
      </c>
      <c r="B49" s="795" t="s">
        <v>343</v>
      </c>
      <c r="C49" s="1096"/>
      <c r="D49" s="1026"/>
      <c r="E49" s="1092"/>
      <c r="F49" s="1058"/>
      <c r="G49" s="1058"/>
      <c r="H49" s="1091"/>
      <c r="I49" s="1026"/>
      <c r="J49" s="1026"/>
      <c r="K49" s="1026"/>
      <c r="L49" s="1026"/>
      <c r="M49" s="1026"/>
      <c r="N49" s="1091"/>
      <c r="O49" s="1026"/>
      <c r="P49" s="1026"/>
      <c r="Q49" s="1026"/>
      <c r="R49" s="1026"/>
      <c r="S49" s="1026"/>
      <c r="T49" s="1026"/>
      <c r="U49" s="1087"/>
      <c r="V49" s="1087"/>
      <c r="W49" s="1087"/>
      <c r="X49" s="1087"/>
      <c r="Y49" s="1076"/>
      <c r="Z49" s="1026"/>
      <c r="AA49" s="1026"/>
      <c r="AB49" s="1026"/>
      <c r="AC49" s="1026"/>
      <c r="AD49" s="1026"/>
      <c r="AE49" s="1026"/>
      <c r="AF49" s="1085"/>
      <c r="AG49" s="1026"/>
      <c r="AH49" s="1031"/>
      <c r="AI49" s="1037"/>
      <c r="AJ49" s="1036"/>
      <c r="AK49" s="1036"/>
      <c r="AL49" s="1036"/>
      <c r="AM49" s="1039"/>
      <c r="AN49" s="1039"/>
      <c r="AO49" s="849"/>
      <c r="AP49" s="865"/>
      <c r="AQ49" s="865"/>
      <c r="AR49" s="865"/>
      <c r="AS49" s="865"/>
      <c r="AT49" s="865"/>
      <c r="AU49" s="865"/>
      <c r="AV49" s="866"/>
      <c r="AW49" s="1041"/>
      <c r="AX49" s="1041"/>
      <c r="AY49" s="1041"/>
      <c r="AZ49" s="1041"/>
      <c r="BA49" s="1041"/>
      <c r="BB49" s="1113"/>
      <c r="BC49" s="1026"/>
      <c r="BD49" s="1026"/>
      <c r="BE49" s="1026"/>
      <c r="BF49" s="1026"/>
      <c r="BG49" s="1026"/>
      <c r="BH49" s="1026"/>
      <c r="BI49" s="1077"/>
      <c r="BJ49" s="1110"/>
      <c r="BK49" s="1110"/>
      <c r="BL49" s="1048"/>
      <c r="BM49" s="1026"/>
      <c r="BN49" s="1026"/>
      <c r="BO49" s="1026"/>
      <c r="BP49" s="1048"/>
      <c r="BQ49" s="1026"/>
      <c r="BR49" s="1026"/>
      <c r="BS49" s="1026"/>
      <c r="BT49" s="1067"/>
      <c r="BU49" s="1061"/>
      <c r="BV49" s="1048"/>
      <c r="BW49" s="1069"/>
      <c r="BX49" s="1069"/>
      <c r="BY49" s="1052"/>
      <c r="BZ49" s="1052"/>
      <c r="CA49" s="653"/>
      <c r="CB49" s="653"/>
      <c r="CC49" s="653"/>
      <c r="CD49" s="653"/>
      <c r="CE49" s="653"/>
      <c r="CF49" s="653"/>
      <c r="CG49" s="653"/>
      <c r="CH49" s="653"/>
      <c r="CI49" s="653"/>
      <c r="CJ49" s="653"/>
      <c r="CK49" s="653"/>
      <c r="CL49" s="653"/>
      <c r="CM49" s="653"/>
      <c r="CN49" s="653"/>
      <c r="CO49" s="1026"/>
      <c r="CP49" s="1026"/>
      <c r="CQ49" s="1026"/>
      <c r="CR49" s="1026"/>
      <c r="CS49" s="1026"/>
      <c r="CT49" s="1061"/>
      <c r="CU49" s="1048"/>
      <c r="CV49" s="1069"/>
      <c r="CW49" s="1069"/>
      <c r="CX49" s="1052"/>
      <c r="CY49" s="1052"/>
      <c r="CZ49" s="1052"/>
      <c r="DA49" s="653"/>
      <c r="DB49" s="653"/>
      <c r="DC49" s="653"/>
      <c r="DD49" s="653"/>
      <c r="DE49" s="653"/>
      <c r="DF49" s="653"/>
      <c r="DG49" s="653"/>
      <c r="DH49" s="653"/>
      <c r="DI49" s="653"/>
      <c r="DJ49" s="653"/>
      <c r="DK49" s="653"/>
      <c r="DL49" s="653"/>
      <c r="DM49" s="653"/>
      <c r="DN49" s="653"/>
      <c r="DO49" s="1026"/>
      <c r="DP49" s="1026"/>
      <c r="DQ49" s="1026"/>
      <c r="DR49" s="1026"/>
      <c r="DS49" s="1026"/>
      <c r="DT49" s="1026"/>
      <c r="DU49" s="1080"/>
      <c r="DV49" s="1026"/>
      <c r="DW49" s="1026"/>
      <c r="DX49" s="1026"/>
      <c r="DY49" s="1080"/>
      <c r="DZ49" s="1026"/>
      <c r="EA49" s="1026"/>
      <c r="EB49" s="1026"/>
      <c r="EC49" s="1048"/>
      <c r="ED49" s="1026"/>
      <c r="EE49" s="1026"/>
      <c r="EF49" s="1026"/>
      <c r="EG49" s="1026"/>
      <c r="EH49" s="1026"/>
      <c r="EI49" s="1026"/>
      <c r="EJ49" s="1026"/>
      <c r="EK49" s="1026"/>
      <c r="EL49" s="1026"/>
      <c r="EM49" s="1026"/>
      <c r="EN49" s="1026"/>
      <c r="EO49" s="653"/>
      <c r="EP49" s="1080"/>
      <c r="EQ49" s="1026"/>
      <c r="ER49" s="1026"/>
      <c r="ES49" s="1026"/>
      <c r="ET49" s="1080"/>
      <c r="EU49" s="1026"/>
      <c r="EV49" s="1026"/>
      <c r="EW49" s="1026"/>
      <c r="EX49" s="1026"/>
      <c r="EY49" s="1061"/>
      <c r="EZ49" s="1077"/>
      <c r="FA49" s="1077"/>
      <c r="FB49" s="1077"/>
      <c r="FC49" s="1077"/>
      <c r="FD49" s="1061"/>
      <c r="FE49" s="1062"/>
      <c r="FF49" s="1064"/>
      <c r="FG49" s="1064"/>
      <c r="FH49" s="1064"/>
      <c r="FI49" s="1064"/>
      <c r="FJ49" s="1064"/>
      <c r="FK49" s="1064"/>
      <c r="FL49" s="1052"/>
      <c r="FM49" s="1052"/>
      <c r="FN49" s="653"/>
      <c r="FO49" s="653"/>
      <c r="FP49" s="653"/>
      <c r="FQ49" s="653"/>
      <c r="FR49" s="653"/>
      <c r="FS49" s="653"/>
      <c r="FT49" s="653"/>
      <c r="FU49" s="653"/>
      <c r="FV49" s="653"/>
      <c r="FW49" s="653"/>
      <c r="FX49" s="653"/>
      <c r="FY49" s="653"/>
      <c r="FZ49" s="653"/>
      <c r="GA49" s="653"/>
      <c r="GB49" s="653"/>
      <c r="GC49" s="653"/>
      <c r="GD49" s="653"/>
      <c r="GE49" s="653"/>
      <c r="GF49" s="653"/>
      <c r="GG49" s="653"/>
      <c r="GH49" s="653"/>
      <c r="GI49" s="653"/>
      <c r="GJ49" s="653"/>
      <c r="GK49" s="653"/>
      <c r="GL49" s="653"/>
      <c r="GM49" s="653"/>
      <c r="GN49" s="653"/>
      <c r="GO49" s="653"/>
      <c r="GP49" s="653"/>
      <c r="GQ49" s="653"/>
      <c r="GR49" s="653"/>
      <c r="GS49" s="653"/>
      <c r="GT49" s="653"/>
      <c r="GU49" s="653"/>
      <c r="GV49" s="653"/>
      <c r="GW49" s="653"/>
      <c r="GX49" s="653"/>
      <c r="GY49" s="653"/>
      <c r="GZ49" s="653"/>
      <c r="HA49" s="653"/>
      <c r="HB49" s="653"/>
      <c r="HC49" s="653"/>
      <c r="HD49" s="653"/>
      <c r="HE49" s="653"/>
      <c r="HF49" s="653"/>
      <c r="HG49" s="653"/>
      <c r="HH49" s="653"/>
      <c r="HI49" s="653"/>
      <c r="HJ49" s="653"/>
      <c r="HK49" s="653"/>
      <c r="HL49" s="653"/>
      <c r="HM49" s="653"/>
      <c r="HN49" s="653"/>
      <c r="HO49" s="653"/>
      <c r="HP49" s="653"/>
      <c r="HQ49" s="653"/>
      <c r="HR49" s="653"/>
      <c r="HS49" s="653"/>
      <c r="HT49" s="653"/>
      <c r="HU49" s="653"/>
      <c r="HV49" s="1026"/>
      <c r="HW49" s="1026"/>
      <c r="HX49" s="1026"/>
      <c r="HY49" s="1026"/>
      <c r="HZ49" s="1026"/>
      <c r="IA49" s="1026"/>
      <c r="IB49" s="1026"/>
      <c r="IC49" s="1026"/>
      <c r="ID49" s="1026"/>
      <c r="IE49" s="653"/>
      <c r="IF49" s="1080"/>
      <c r="IG49" s="1026"/>
      <c r="IH49" s="1026"/>
      <c r="II49" s="1026"/>
      <c r="IJ49" s="1080"/>
      <c r="IK49" s="1026"/>
      <c r="IL49" s="1026"/>
      <c r="IM49" s="1026"/>
      <c r="IN49" s="1026"/>
      <c r="IO49" s="1061"/>
      <c r="IP49" s="1026"/>
      <c r="IQ49" s="1026"/>
      <c r="IR49" s="1077"/>
      <c r="IS49" s="1026"/>
      <c r="IT49" s="1026"/>
      <c r="IU49" s="1026"/>
      <c r="IV49" s="1077"/>
      <c r="IW49" s="1026"/>
      <c r="IX49" s="1026"/>
      <c r="IY49" s="1026"/>
      <c r="IZ49" s="649"/>
      <c r="JA49" s="1026"/>
      <c r="JB49" s="1026"/>
      <c r="JC49" s="1026"/>
      <c r="JD49" s="1026"/>
      <c r="JE49" s="1026"/>
      <c r="JF49" s="1026"/>
      <c r="JG49" s="1026"/>
      <c r="JH49" s="1026"/>
      <c r="JI49" s="653"/>
      <c r="JJ49" s="1048"/>
      <c r="JK49" s="1048"/>
      <c r="JL49" s="1048"/>
      <c r="JM49" s="1048"/>
      <c r="JN49" s="653"/>
      <c r="JO49" s="653"/>
      <c r="JP49" s="653"/>
      <c r="JQ49" s="653"/>
      <c r="JR49" s="653"/>
      <c r="JS49" s="653"/>
      <c r="JT49" s="653"/>
      <c r="JU49" s="653"/>
      <c r="JV49" s="653"/>
      <c r="JW49" s="653"/>
      <c r="JX49" s="653"/>
      <c r="JY49" s="653"/>
      <c r="JZ49" s="653"/>
      <c r="KA49" s="653"/>
      <c r="KB49" s="653"/>
      <c r="KC49" s="1049"/>
      <c r="KD49" s="653"/>
      <c r="KE49" s="653"/>
      <c r="KF49" s="653"/>
      <c r="KG49" s="653"/>
      <c r="KH49" s="653"/>
      <c r="KI49" s="653"/>
      <c r="KJ49" s="1049"/>
      <c r="KK49" s="1026"/>
      <c r="KL49" s="1026"/>
      <c r="KM49" s="1026"/>
      <c r="KN49" s="1026"/>
      <c r="KO49" s="1026"/>
      <c r="KP49" s="1026"/>
      <c r="KQ49" s="1026"/>
      <c r="KR49" s="653"/>
      <c r="KS49" s="653"/>
      <c r="KT49" s="1048"/>
      <c r="KU49" s="1048"/>
      <c r="KV49" s="1048"/>
      <c r="KW49" s="1048"/>
      <c r="KX49" s="653"/>
      <c r="KY49" s="653"/>
      <c r="KZ49" s="653"/>
      <c r="LA49" s="653"/>
      <c r="LB49" s="653"/>
      <c r="LC49" s="653"/>
      <c r="LD49" s="653"/>
      <c r="LE49" s="653"/>
      <c r="LF49" s="653"/>
      <c r="LG49" s="653"/>
      <c r="LH49" s="653"/>
      <c r="LI49" s="653"/>
      <c r="LJ49" s="653"/>
      <c r="LK49" s="653"/>
      <c r="LL49" s="653"/>
      <c r="LM49" s="1049"/>
      <c r="LN49" s="653"/>
      <c r="LO49" s="653"/>
      <c r="LP49" s="653"/>
      <c r="LQ49" s="653"/>
      <c r="LR49" s="653"/>
      <c r="LS49" s="653"/>
      <c r="LT49" s="1049"/>
      <c r="LU49" s="1026"/>
      <c r="LV49" s="1026"/>
      <c r="LW49" s="1026"/>
      <c r="LX49" s="1026"/>
      <c r="LY49" s="1026"/>
      <c r="LZ49" s="1026"/>
      <c r="MA49" s="1026"/>
      <c r="MB49" s="653"/>
    </row>
    <row r="50" spans="1:340" s="1" customFormat="1" ht="12" customHeight="1">
      <c r="A50" s="795"/>
      <c r="B50" s="636" t="s">
        <v>517</v>
      </c>
      <c r="C50" s="1096" t="s">
        <v>431</v>
      </c>
      <c r="D50" s="1026">
        <v>209</v>
      </c>
      <c r="E50" s="1092">
        <v>598</v>
      </c>
      <c r="F50" s="1058">
        <v>1280</v>
      </c>
      <c r="G50" s="1058">
        <v>2165.205882352941</v>
      </c>
      <c r="H50" s="1091"/>
      <c r="I50" s="1026">
        <v>23</v>
      </c>
      <c r="J50" s="1026">
        <v>32</v>
      </c>
      <c r="K50" s="1026">
        <v>113</v>
      </c>
      <c r="L50" s="1026">
        <v>6</v>
      </c>
      <c r="M50" s="1026">
        <v>35</v>
      </c>
      <c r="N50" s="1091"/>
      <c r="O50" s="1026">
        <v>16</v>
      </c>
      <c r="P50" s="1026">
        <v>14</v>
      </c>
      <c r="Q50" s="1026">
        <v>25</v>
      </c>
      <c r="R50" s="1026">
        <v>12</v>
      </c>
      <c r="S50" s="1026">
        <v>9</v>
      </c>
      <c r="T50" s="1026">
        <v>133</v>
      </c>
      <c r="U50" s="1087">
        <v>40.95331360946745</v>
      </c>
      <c r="V50" s="1087">
        <v>21.22739130434783</v>
      </c>
      <c r="W50" s="1087">
        <v>37.252253521126761</v>
      </c>
      <c r="X50" s="1087">
        <v>24.821428571428573</v>
      </c>
      <c r="Y50" s="1076">
        <v>156</v>
      </c>
      <c r="Z50" s="1026">
        <v>90</v>
      </c>
      <c r="AA50" s="1026">
        <v>11</v>
      </c>
      <c r="AB50" s="1026">
        <v>15</v>
      </c>
      <c r="AC50" s="1026">
        <v>9</v>
      </c>
      <c r="AD50" s="1026">
        <v>5</v>
      </c>
      <c r="AE50" s="1026">
        <v>26</v>
      </c>
      <c r="AF50" s="1085">
        <v>43</v>
      </c>
      <c r="AG50" s="1026">
        <v>10</v>
      </c>
      <c r="AH50" s="1030">
        <v>52</v>
      </c>
      <c r="AI50" s="1037">
        <v>5</v>
      </c>
      <c r="AJ50" s="1035">
        <v>19</v>
      </c>
      <c r="AK50" s="1035">
        <v>21</v>
      </c>
      <c r="AL50" s="1035">
        <v>7</v>
      </c>
      <c r="AM50" s="1038">
        <v>127</v>
      </c>
      <c r="AN50" s="1038">
        <v>30</v>
      </c>
      <c r="AO50" s="849"/>
      <c r="AP50" s="865"/>
      <c r="AQ50" s="865"/>
      <c r="AR50" s="865"/>
      <c r="AS50" s="865"/>
      <c r="AT50" s="865"/>
      <c r="AU50" s="865"/>
      <c r="AV50" s="866"/>
      <c r="AW50" s="1041"/>
      <c r="AX50" s="1041"/>
      <c r="AY50" s="1041"/>
      <c r="AZ50" s="1041"/>
      <c r="BA50" s="1041"/>
      <c r="BB50" s="1112"/>
      <c r="BC50" s="1026">
        <v>5</v>
      </c>
      <c r="BD50" s="1026">
        <v>19</v>
      </c>
      <c r="BE50" s="1026">
        <v>23</v>
      </c>
      <c r="BF50" s="1026">
        <v>8</v>
      </c>
      <c r="BG50" s="1026">
        <v>128</v>
      </c>
      <c r="BH50" s="1026">
        <v>30</v>
      </c>
      <c r="BI50" s="1077">
        <v>2.6242038216560508</v>
      </c>
      <c r="BJ50" s="1109">
        <v>55.127819548872182</v>
      </c>
      <c r="BK50" s="1109">
        <v>27</v>
      </c>
      <c r="BL50" s="1048"/>
      <c r="BM50" s="1026">
        <v>62</v>
      </c>
      <c r="BN50" s="1026">
        <v>90</v>
      </c>
      <c r="BO50" s="1026">
        <v>57</v>
      </c>
      <c r="BP50" s="1048"/>
      <c r="BQ50" s="1026">
        <v>72</v>
      </c>
      <c r="BR50" s="1026">
        <v>124</v>
      </c>
      <c r="BS50" s="1026">
        <v>13</v>
      </c>
      <c r="BT50" s="1067">
        <v>63.745454545454542</v>
      </c>
      <c r="BU50" s="1059">
        <v>113</v>
      </c>
      <c r="BV50" s="1048">
        <v>25</v>
      </c>
      <c r="BW50" s="1068">
        <v>43</v>
      </c>
      <c r="BX50" s="1068">
        <v>45</v>
      </c>
      <c r="BY50" s="1051">
        <v>68</v>
      </c>
      <c r="BZ50" s="1051">
        <v>28</v>
      </c>
      <c r="CA50" s="653"/>
      <c r="CB50" s="653"/>
      <c r="CC50" s="653"/>
      <c r="CD50" s="653"/>
      <c r="CE50" s="653"/>
      <c r="CF50" s="653"/>
      <c r="CG50" s="653"/>
      <c r="CH50" s="653"/>
      <c r="CI50" s="653"/>
      <c r="CJ50" s="653"/>
      <c r="CK50" s="653"/>
      <c r="CL50" s="653"/>
      <c r="CM50" s="653"/>
      <c r="CN50" s="653"/>
      <c r="CO50" s="1026">
        <v>25</v>
      </c>
      <c r="CP50" s="1026">
        <v>45</v>
      </c>
      <c r="CQ50" s="1026">
        <v>46</v>
      </c>
      <c r="CR50" s="1026">
        <v>68</v>
      </c>
      <c r="CS50" s="1026">
        <v>28</v>
      </c>
      <c r="CT50" s="1059">
        <v>84</v>
      </c>
      <c r="CU50" s="1048">
        <v>3</v>
      </c>
      <c r="CV50" s="1068">
        <v>29</v>
      </c>
      <c r="CW50" s="1068">
        <v>47</v>
      </c>
      <c r="CX50" s="1051">
        <v>5</v>
      </c>
      <c r="CY50" s="1051">
        <v>88</v>
      </c>
      <c r="CZ50" s="1051">
        <v>37</v>
      </c>
      <c r="DA50" s="653"/>
      <c r="DB50" s="653"/>
      <c r="DC50" s="653"/>
      <c r="DD50" s="653"/>
      <c r="DE50" s="653"/>
      <c r="DF50" s="653"/>
      <c r="DG50" s="653"/>
      <c r="DH50" s="653"/>
      <c r="DI50" s="653"/>
      <c r="DJ50" s="653"/>
      <c r="DK50" s="653"/>
      <c r="DL50" s="653"/>
      <c r="DM50" s="653"/>
      <c r="DN50" s="653"/>
      <c r="DO50" s="1026">
        <v>3</v>
      </c>
      <c r="DP50" s="1026">
        <v>29</v>
      </c>
      <c r="DQ50" s="1026">
        <v>48</v>
      </c>
      <c r="DR50" s="1026">
        <v>5</v>
      </c>
      <c r="DS50" s="1026">
        <v>88</v>
      </c>
      <c r="DT50" s="1026">
        <v>37</v>
      </c>
      <c r="DU50" s="1080"/>
      <c r="DV50" s="1026">
        <v>122</v>
      </c>
      <c r="DW50" s="1026">
        <v>68</v>
      </c>
      <c r="DX50" s="1026">
        <v>19</v>
      </c>
      <c r="DY50" s="1080"/>
      <c r="DZ50" s="1026">
        <v>12</v>
      </c>
      <c r="EA50" s="1026">
        <v>114</v>
      </c>
      <c r="EB50" s="1026">
        <v>83</v>
      </c>
      <c r="EC50" s="1048"/>
      <c r="ED50" s="1026">
        <v>1</v>
      </c>
      <c r="EE50" s="1026">
        <v>16</v>
      </c>
      <c r="EF50" s="1026">
        <v>5</v>
      </c>
      <c r="EG50" s="1026">
        <v>61</v>
      </c>
      <c r="EH50" s="1026">
        <v>39</v>
      </c>
      <c r="EI50" s="1026">
        <v>2</v>
      </c>
      <c r="EJ50" s="1026">
        <v>3</v>
      </c>
      <c r="EK50" s="1026">
        <v>21</v>
      </c>
      <c r="EL50" s="1026">
        <v>0</v>
      </c>
      <c r="EM50" s="1026">
        <v>50</v>
      </c>
      <c r="EN50" s="1026">
        <v>11</v>
      </c>
      <c r="EO50" s="653"/>
      <c r="EP50" s="1080"/>
      <c r="EQ50" s="1026">
        <v>73</v>
      </c>
      <c r="ER50" s="1026">
        <v>117</v>
      </c>
      <c r="ES50" s="1026">
        <v>19</v>
      </c>
      <c r="ET50" s="1080"/>
      <c r="EU50" s="1026">
        <v>31</v>
      </c>
      <c r="EV50" s="1026">
        <v>26</v>
      </c>
      <c r="EW50" s="1026">
        <v>6</v>
      </c>
      <c r="EX50" s="1026">
        <v>7</v>
      </c>
      <c r="EY50" s="1059">
        <v>3</v>
      </c>
      <c r="EZ50" s="1077">
        <v>2</v>
      </c>
      <c r="FA50" s="1077">
        <v>2</v>
      </c>
      <c r="FB50" s="1077">
        <v>2</v>
      </c>
      <c r="FC50" s="1077">
        <v>2</v>
      </c>
      <c r="FD50" s="1059">
        <v>64</v>
      </c>
      <c r="FE50" s="1062">
        <v>47</v>
      </c>
      <c r="FF50" s="1063">
        <v>8</v>
      </c>
      <c r="FG50" s="1063">
        <v>2</v>
      </c>
      <c r="FH50" s="1063">
        <v>0</v>
      </c>
      <c r="FI50" s="1063">
        <v>6</v>
      </c>
      <c r="FJ50" s="1063">
        <v>0</v>
      </c>
      <c r="FK50" s="1063">
        <v>1</v>
      </c>
      <c r="FL50" s="1051">
        <v>113</v>
      </c>
      <c r="FM50" s="1051">
        <v>32</v>
      </c>
      <c r="FN50" s="653"/>
      <c r="FO50" s="653"/>
      <c r="FP50" s="653"/>
      <c r="FQ50" s="653"/>
      <c r="FR50" s="653"/>
      <c r="FS50" s="653"/>
      <c r="FT50" s="653"/>
      <c r="FU50" s="653"/>
      <c r="FV50" s="653"/>
      <c r="FW50" s="653"/>
      <c r="FX50" s="653"/>
      <c r="FY50" s="653"/>
      <c r="FZ50" s="653"/>
      <c r="GA50" s="653"/>
      <c r="GB50" s="653"/>
      <c r="GC50" s="653"/>
      <c r="GD50" s="653"/>
      <c r="GE50" s="653"/>
      <c r="GF50" s="653"/>
      <c r="GG50" s="653"/>
      <c r="GH50" s="653"/>
      <c r="GI50" s="653"/>
      <c r="GJ50" s="653"/>
      <c r="GK50" s="653"/>
      <c r="GL50" s="653"/>
      <c r="GM50" s="653"/>
      <c r="GN50" s="653"/>
      <c r="GO50" s="653"/>
      <c r="GP50" s="653"/>
      <c r="GQ50" s="653"/>
      <c r="GR50" s="653"/>
      <c r="GS50" s="653"/>
      <c r="GT50" s="653"/>
      <c r="GU50" s="653"/>
      <c r="GV50" s="653"/>
      <c r="GW50" s="653"/>
      <c r="GX50" s="653"/>
      <c r="GY50" s="653"/>
      <c r="GZ50" s="653"/>
      <c r="HA50" s="653"/>
      <c r="HB50" s="653"/>
      <c r="HC50" s="653"/>
      <c r="HD50" s="653"/>
      <c r="HE50" s="653"/>
      <c r="HF50" s="653"/>
      <c r="HG50" s="653"/>
      <c r="HH50" s="653"/>
      <c r="HI50" s="653"/>
      <c r="HJ50" s="653"/>
      <c r="HK50" s="653"/>
      <c r="HL50" s="653"/>
      <c r="HM50" s="653"/>
      <c r="HN50" s="653"/>
      <c r="HO50" s="653"/>
      <c r="HP50" s="653"/>
      <c r="HQ50" s="653"/>
      <c r="HR50" s="653"/>
      <c r="HS50" s="653"/>
      <c r="HT50" s="653"/>
      <c r="HU50" s="653"/>
      <c r="HV50" s="1026">
        <v>47</v>
      </c>
      <c r="HW50" s="1026">
        <v>14</v>
      </c>
      <c r="HX50" s="1026">
        <v>17</v>
      </c>
      <c r="HY50" s="1026">
        <v>0</v>
      </c>
      <c r="HZ50" s="1026">
        <v>22</v>
      </c>
      <c r="IA50" s="1026">
        <v>6</v>
      </c>
      <c r="IB50" s="1026">
        <v>13</v>
      </c>
      <c r="IC50" s="1026">
        <v>113</v>
      </c>
      <c r="ID50" s="1026">
        <v>32</v>
      </c>
      <c r="IE50" s="653"/>
      <c r="IF50" s="1080"/>
      <c r="IG50" s="1026">
        <v>59</v>
      </c>
      <c r="IH50" s="1026">
        <v>129</v>
      </c>
      <c r="II50" s="1026">
        <v>21</v>
      </c>
      <c r="IJ50" s="1080"/>
      <c r="IK50" s="1026">
        <v>41</v>
      </c>
      <c r="IL50" s="1026">
        <v>4</v>
      </c>
      <c r="IM50" s="1026">
        <v>5</v>
      </c>
      <c r="IN50" s="1026">
        <v>5</v>
      </c>
      <c r="IO50" s="1059">
        <v>4</v>
      </c>
      <c r="IP50" s="1026">
        <v>0</v>
      </c>
      <c r="IQ50" s="1026">
        <v>1</v>
      </c>
      <c r="IR50" s="1077">
        <v>107</v>
      </c>
      <c r="IS50" s="1026">
        <v>79</v>
      </c>
      <c r="IT50" s="1026">
        <v>0</v>
      </c>
      <c r="IU50" s="1026">
        <v>130</v>
      </c>
      <c r="IV50" s="1077">
        <v>57</v>
      </c>
      <c r="IW50" s="1026">
        <v>49</v>
      </c>
      <c r="IX50" s="1026">
        <v>0</v>
      </c>
      <c r="IY50" s="1026">
        <v>160</v>
      </c>
      <c r="IZ50" s="649"/>
      <c r="JA50" s="1026">
        <v>42</v>
      </c>
      <c r="JB50" s="1026">
        <v>0</v>
      </c>
      <c r="JC50" s="1026">
        <v>0</v>
      </c>
      <c r="JD50" s="1026">
        <v>1</v>
      </c>
      <c r="JE50" s="1026">
        <v>10</v>
      </c>
      <c r="JF50" s="1026">
        <v>1</v>
      </c>
      <c r="JG50" s="1026">
        <v>37</v>
      </c>
      <c r="JH50" s="1026">
        <v>118</v>
      </c>
      <c r="JI50" s="653"/>
      <c r="JJ50" s="1048"/>
      <c r="JK50" s="1048"/>
      <c r="JL50" s="1048"/>
      <c r="JM50" s="1048"/>
      <c r="JN50" s="653"/>
      <c r="JO50" s="653"/>
      <c r="JP50" s="653"/>
      <c r="JQ50" s="653"/>
      <c r="JR50" s="653"/>
      <c r="JS50" s="653"/>
      <c r="JT50" s="653"/>
      <c r="JU50" s="653"/>
      <c r="JV50" s="653"/>
      <c r="JW50" s="653"/>
      <c r="JX50" s="653"/>
      <c r="JY50" s="653"/>
      <c r="JZ50" s="653"/>
      <c r="KA50" s="653"/>
      <c r="KB50" s="653"/>
      <c r="KC50" s="1048"/>
      <c r="KD50" s="653"/>
      <c r="KE50" s="653"/>
      <c r="KF50" s="653"/>
      <c r="KG50" s="653"/>
      <c r="KH50" s="653"/>
      <c r="KI50" s="653"/>
      <c r="KJ50" s="1048"/>
      <c r="KK50" s="1026">
        <v>18</v>
      </c>
      <c r="KL50" s="1026">
        <v>11</v>
      </c>
      <c r="KM50" s="1026">
        <v>22</v>
      </c>
      <c r="KN50" s="1026">
        <v>9</v>
      </c>
      <c r="KO50" s="1026">
        <v>145</v>
      </c>
      <c r="KP50" s="1026">
        <v>17</v>
      </c>
      <c r="KQ50" s="1026">
        <v>47</v>
      </c>
      <c r="KR50" s="653"/>
      <c r="KS50" s="653"/>
      <c r="KT50" s="1048"/>
      <c r="KU50" s="1048"/>
      <c r="KV50" s="1048"/>
      <c r="KW50" s="1048"/>
      <c r="KX50" s="653"/>
      <c r="KY50" s="653"/>
      <c r="KZ50" s="653"/>
      <c r="LA50" s="653"/>
      <c r="LB50" s="653"/>
      <c r="LC50" s="653"/>
      <c r="LD50" s="653"/>
      <c r="LE50" s="653"/>
      <c r="LF50" s="653"/>
      <c r="LG50" s="653"/>
      <c r="LH50" s="653"/>
      <c r="LI50" s="653"/>
      <c r="LJ50" s="653"/>
      <c r="LK50" s="653"/>
      <c r="LL50" s="653"/>
      <c r="LM50" s="1048"/>
      <c r="LN50" s="653"/>
      <c r="LO50" s="653"/>
      <c r="LP50" s="653"/>
      <c r="LQ50" s="653"/>
      <c r="LR50" s="653"/>
      <c r="LS50" s="653"/>
      <c r="LT50" s="1048"/>
      <c r="LU50" s="1026">
        <v>15</v>
      </c>
      <c r="LV50" s="1026">
        <v>12</v>
      </c>
      <c r="LW50" s="1026">
        <v>21</v>
      </c>
      <c r="LX50" s="1026">
        <v>8</v>
      </c>
      <c r="LY50" s="1026">
        <v>146</v>
      </c>
      <c r="LZ50" s="1026">
        <v>18</v>
      </c>
      <c r="MA50" s="1026">
        <v>45</v>
      </c>
      <c r="MB50" s="653"/>
    </row>
    <row r="51" spans="1:340" s="1" customFormat="1" ht="12" customHeight="1">
      <c r="A51" s="795" t="s">
        <v>343</v>
      </c>
      <c r="B51" s="795" t="s">
        <v>343</v>
      </c>
      <c r="C51" s="1096"/>
      <c r="D51" s="1026"/>
      <c r="E51" s="1092"/>
      <c r="F51" s="1058"/>
      <c r="G51" s="1058"/>
      <c r="H51" s="1091"/>
      <c r="I51" s="1026"/>
      <c r="J51" s="1026"/>
      <c r="K51" s="1026"/>
      <c r="L51" s="1026"/>
      <c r="M51" s="1026"/>
      <c r="N51" s="1091"/>
      <c r="O51" s="1026"/>
      <c r="P51" s="1026"/>
      <c r="Q51" s="1026"/>
      <c r="R51" s="1026"/>
      <c r="S51" s="1026"/>
      <c r="T51" s="1026"/>
      <c r="U51" s="1087"/>
      <c r="V51" s="1087"/>
      <c r="W51" s="1087"/>
      <c r="X51" s="1087"/>
      <c r="Y51" s="1076"/>
      <c r="Z51" s="1026"/>
      <c r="AA51" s="1026"/>
      <c r="AB51" s="1026"/>
      <c r="AC51" s="1026"/>
      <c r="AD51" s="1026"/>
      <c r="AE51" s="1026"/>
      <c r="AF51" s="1085"/>
      <c r="AG51" s="1026"/>
      <c r="AH51" s="1031"/>
      <c r="AI51" s="1037"/>
      <c r="AJ51" s="1036"/>
      <c r="AK51" s="1036"/>
      <c r="AL51" s="1036"/>
      <c r="AM51" s="1039"/>
      <c r="AN51" s="1039"/>
      <c r="AO51" s="849"/>
      <c r="AP51" s="865"/>
      <c r="AQ51" s="865"/>
      <c r="AR51" s="865"/>
      <c r="AS51" s="865"/>
      <c r="AT51" s="865"/>
      <c r="AU51" s="865"/>
      <c r="AV51" s="866"/>
      <c r="AW51" s="1041"/>
      <c r="AX51" s="1041"/>
      <c r="AY51" s="1041"/>
      <c r="AZ51" s="1041"/>
      <c r="BA51" s="1041"/>
      <c r="BB51" s="1113"/>
      <c r="BC51" s="1026"/>
      <c r="BD51" s="1026"/>
      <c r="BE51" s="1026"/>
      <c r="BF51" s="1026"/>
      <c r="BG51" s="1026"/>
      <c r="BH51" s="1026"/>
      <c r="BI51" s="1077"/>
      <c r="BJ51" s="1110"/>
      <c r="BK51" s="1110"/>
      <c r="BL51" s="1048"/>
      <c r="BM51" s="1026"/>
      <c r="BN51" s="1026"/>
      <c r="BO51" s="1026"/>
      <c r="BP51" s="1048"/>
      <c r="BQ51" s="1026"/>
      <c r="BR51" s="1026"/>
      <c r="BS51" s="1026"/>
      <c r="BT51" s="1067"/>
      <c r="BU51" s="1061"/>
      <c r="BV51" s="1048"/>
      <c r="BW51" s="1069"/>
      <c r="BX51" s="1069"/>
      <c r="BY51" s="1052"/>
      <c r="BZ51" s="1052"/>
      <c r="CA51" s="653"/>
      <c r="CB51" s="653"/>
      <c r="CC51" s="653"/>
      <c r="CD51" s="653"/>
      <c r="CE51" s="653"/>
      <c r="CF51" s="653"/>
      <c r="CG51" s="653"/>
      <c r="CH51" s="653"/>
      <c r="CI51" s="653"/>
      <c r="CJ51" s="653"/>
      <c r="CK51" s="653"/>
      <c r="CL51" s="653"/>
      <c r="CM51" s="653"/>
      <c r="CN51" s="653"/>
      <c r="CO51" s="1026"/>
      <c r="CP51" s="1026"/>
      <c r="CQ51" s="1026"/>
      <c r="CR51" s="1026"/>
      <c r="CS51" s="1026"/>
      <c r="CT51" s="1061"/>
      <c r="CU51" s="1048"/>
      <c r="CV51" s="1069"/>
      <c r="CW51" s="1069"/>
      <c r="CX51" s="1052"/>
      <c r="CY51" s="1052"/>
      <c r="CZ51" s="1052"/>
      <c r="DA51" s="653"/>
      <c r="DB51" s="653"/>
      <c r="DC51" s="653"/>
      <c r="DD51" s="653"/>
      <c r="DE51" s="653"/>
      <c r="DF51" s="653"/>
      <c r="DG51" s="653"/>
      <c r="DH51" s="653"/>
      <c r="DI51" s="653"/>
      <c r="DJ51" s="653"/>
      <c r="DK51" s="653"/>
      <c r="DL51" s="653"/>
      <c r="DM51" s="653"/>
      <c r="DN51" s="653"/>
      <c r="DO51" s="1026"/>
      <c r="DP51" s="1026"/>
      <c r="DQ51" s="1026"/>
      <c r="DR51" s="1026"/>
      <c r="DS51" s="1026"/>
      <c r="DT51" s="1026"/>
      <c r="DU51" s="1080"/>
      <c r="DV51" s="1026"/>
      <c r="DW51" s="1026"/>
      <c r="DX51" s="1026"/>
      <c r="DY51" s="1080"/>
      <c r="DZ51" s="1026"/>
      <c r="EA51" s="1026"/>
      <c r="EB51" s="1026"/>
      <c r="EC51" s="1048"/>
      <c r="ED51" s="1026"/>
      <c r="EE51" s="1026"/>
      <c r="EF51" s="1026"/>
      <c r="EG51" s="1026"/>
      <c r="EH51" s="1026"/>
      <c r="EI51" s="1026"/>
      <c r="EJ51" s="1026"/>
      <c r="EK51" s="1026"/>
      <c r="EL51" s="1026"/>
      <c r="EM51" s="1026"/>
      <c r="EN51" s="1026"/>
      <c r="EO51" s="653"/>
      <c r="EP51" s="1080"/>
      <c r="EQ51" s="1026"/>
      <c r="ER51" s="1026"/>
      <c r="ES51" s="1026"/>
      <c r="ET51" s="1080"/>
      <c r="EU51" s="1026"/>
      <c r="EV51" s="1026"/>
      <c r="EW51" s="1026"/>
      <c r="EX51" s="1026"/>
      <c r="EY51" s="1061"/>
      <c r="EZ51" s="1077"/>
      <c r="FA51" s="1077"/>
      <c r="FB51" s="1077"/>
      <c r="FC51" s="1077"/>
      <c r="FD51" s="1061"/>
      <c r="FE51" s="1062"/>
      <c r="FF51" s="1064"/>
      <c r="FG51" s="1064"/>
      <c r="FH51" s="1064"/>
      <c r="FI51" s="1064"/>
      <c r="FJ51" s="1064"/>
      <c r="FK51" s="1064"/>
      <c r="FL51" s="1052"/>
      <c r="FM51" s="1052"/>
      <c r="FN51" s="653"/>
      <c r="FO51" s="653"/>
      <c r="FP51" s="653"/>
      <c r="FQ51" s="653"/>
      <c r="FR51" s="653"/>
      <c r="FS51" s="653"/>
      <c r="FT51" s="653"/>
      <c r="FU51" s="653"/>
      <c r="FV51" s="653"/>
      <c r="FW51" s="653"/>
      <c r="FX51" s="653"/>
      <c r="FY51" s="653"/>
      <c r="FZ51" s="653"/>
      <c r="GA51" s="653"/>
      <c r="GB51" s="653"/>
      <c r="GC51" s="653"/>
      <c r="GD51" s="653"/>
      <c r="GE51" s="653"/>
      <c r="GF51" s="653"/>
      <c r="GG51" s="653"/>
      <c r="GH51" s="653"/>
      <c r="GI51" s="653"/>
      <c r="GJ51" s="653"/>
      <c r="GK51" s="653"/>
      <c r="GL51" s="653"/>
      <c r="GM51" s="653"/>
      <c r="GN51" s="653"/>
      <c r="GO51" s="653"/>
      <c r="GP51" s="653"/>
      <c r="GQ51" s="653"/>
      <c r="GR51" s="653"/>
      <c r="GS51" s="653"/>
      <c r="GT51" s="653"/>
      <c r="GU51" s="653"/>
      <c r="GV51" s="653"/>
      <c r="GW51" s="653"/>
      <c r="GX51" s="653"/>
      <c r="GY51" s="653"/>
      <c r="GZ51" s="653"/>
      <c r="HA51" s="653"/>
      <c r="HB51" s="653"/>
      <c r="HC51" s="653"/>
      <c r="HD51" s="653"/>
      <c r="HE51" s="653"/>
      <c r="HF51" s="653"/>
      <c r="HG51" s="653"/>
      <c r="HH51" s="653"/>
      <c r="HI51" s="653"/>
      <c r="HJ51" s="653"/>
      <c r="HK51" s="653"/>
      <c r="HL51" s="653"/>
      <c r="HM51" s="653"/>
      <c r="HN51" s="653"/>
      <c r="HO51" s="653"/>
      <c r="HP51" s="653"/>
      <c r="HQ51" s="653"/>
      <c r="HR51" s="653"/>
      <c r="HS51" s="653"/>
      <c r="HT51" s="653"/>
      <c r="HU51" s="653"/>
      <c r="HV51" s="1026"/>
      <c r="HW51" s="1026"/>
      <c r="HX51" s="1026"/>
      <c r="HY51" s="1026"/>
      <c r="HZ51" s="1026"/>
      <c r="IA51" s="1026"/>
      <c r="IB51" s="1026"/>
      <c r="IC51" s="1026"/>
      <c r="ID51" s="1026"/>
      <c r="IE51" s="653"/>
      <c r="IF51" s="1080"/>
      <c r="IG51" s="1026"/>
      <c r="IH51" s="1026"/>
      <c r="II51" s="1026"/>
      <c r="IJ51" s="1080"/>
      <c r="IK51" s="1026"/>
      <c r="IL51" s="1026"/>
      <c r="IM51" s="1026"/>
      <c r="IN51" s="1026"/>
      <c r="IO51" s="1061"/>
      <c r="IP51" s="1026"/>
      <c r="IQ51" s="1026"/>
      <c r="IR51" s="1077"/>
      <c r="IS51" s="1026"/>
      <c r="IT51" s="1026"/>
      <c r="IU51" s="1026"/>
      <c r="IV51" s="1077"/>
      <c r="IW51" s="1026"/>
      <c r="IX51" s="1026"/>
      <c r="IY51" s="1026"/>
      <c r="IZ51" s="649"/>
      <c r="JA51" s="1026"/>
      <c r="JB51" s="1026"/>
      <c r="JC51" s="1026"/>
      <c r="JD51" s="1026"/>
      <c r="JE51" s="1026"/>
      <c r="JF51" s="1026"/>
      <c r="JG51" s="1026"/>
      <c r="JH51" s="1026"/>
      <c r="JI51" s="653"/>
      <c r="JJ51" s="1048"/>
      <c r="JK51" s="1048"/>
      <c r="JL51" s="1048"/>
      <c r="JM51" s="1048"/>
      <c r="JN51" s="653"/>
      <c r="JO51" s="653"/>
      <c r="JP51" s="653"/>
      <c r="JQ51" s="653"/>
      <c r="JR51" s="653"/>
      <c r="JS51" s="653"/>
      <c r="JT51" s="653"/>
      <c r="JU51" s="653"/>
      <c r="JV51" s="653"/>
      <c r="JW51" s="653"/>
      <c r="JX51" s="653"/>
      <c r="JY51" s="653"/>
      <c r="JZ51" s="653"/>
      <c r="KA51" s="653"/>
      <c r="KB51" s="653"/>
      <c r="KC51" s="1049"/>
      <c r="KD51" s="653"/>
      <c r="KE51" s="653"/>
      <c r="KF51" s="653"/>
      <c r="KG51" s="653"/>
      <c r="KH51" s="653"/>
      <c r="KI51" s="653"/>
      <c r="KJ51" s="1049"/>
      <c r="KK51" s="1026"/>
      <c r="KL51" s="1026"/>
      <c r="KM51" s="1026"/>
      <c r="KN51" s="1026"/>
      <c r="KO51" s="1026"/>
      <c r="KP51" s="1026"/>
      <c r="KQ51" s="1026"/>
      <c r="KR51" s="653"/>
      <c r="KS51" s="653"/>
      <c r="KT51" s="1048"/>
      <c r="KU51" s="1048"/>
      <c r="KV51" s="1048"/>
      <c r="KW51" s="1048"/>
      <c r="KX51" s="653"/>
      <c r="KY51" s="653"/>
      <c r="KZ51" s="653"/>
      <c r="LA51" s="653"/>
      <c r="LB51" s="653"/>
      <c r="LC51" s="653"/>
      <c r="LD51" s="653"/>
      <c r="LE51" s="653"/>
      <c r="LF51" s="653"/>
      <c r="LG51" s="653"/>
      <c r="LH51" s="653"/>
      <c r="LI51" s="653"/>
      <c r="LJ51" s="653"/>
      <c r="LK51" s="653"/>
      <c r="LL51" s="653"/>
      <c r="LM51" s="1049"/>
      <c r="LN51" s="653"/>
      <c r="LO51" s="653"/>
      <c r="LP51" s="653"/>
      <c r="LQ51" s="653"/>
      <c r="LR51" s="653"/>
      <c r="LS51" s="653"/>
      <c r="LT51" s="1049"/>
      <c r="LU51" s="1026"/>
      <c r="LV51" s="1026"/>
      <c r="LW51" s="1026"/>
      <c r="LX51" s="1026"/>
      <c r="LY51" s="1026"/>
      <c r="LZ51" s="1026"/>
      <c r="MA51" s="1026"/>
      <c r="MB51" s="653"/>
    </row>
    <row r="52" spans="1:340" s="1" customFormat="1" ht="12" customHeight="1">
      <c r="A52" s="675"/>
      <c r="B52" s="648"/>
      <c r="C52" s="1099" t="s">
        <v>552</v>
      </c>
      <c r="D52" s="1059">
        <v>1119</v>
      </c>
      <c r="E52" s="1092">
        <v>17395</v>
      </c>
      <c r="F52" s="1058">
        <v>1225.6019736842106</v>
      </c>
      <c r="G52" s="1058">
        <v>1257.8899082568807</v>
      </c>
      <c r="H52" s="1091"/>
      <c r="I52" s="1026">
        <v>131</v>
      </c>
      <c r="J52" s="1026">
        <v>224</v>
      </c>
      <c r="K52" s="1026">
        <v>652</v>
      </c>
      <c r="L52" s="1026">
        <v>31</v>
      </c>
      <c r="M52" s="1026">
        <v>81</v>
      </c>
      <c r="N52" s="1111"/>
      <c r="O52" s="1026">
        <v>80</v>
      </c>
      <c r="P52" s="1026">
        <v>130</v>
      </c>
      <c r="Q52" s="1026">
        <v>179</v>
      </c>
      <c r="R52" s="1026">
        <v>113</v>
      </c>
      <c r="S52" s="1026">
        <v>123</v>
      </c>
      <c r="T52" s="1026">
        <v>494</v>
      </c>
      <c r="U52" s="1087">
        <v>40.09229919678716</v>
      </c>
      <c r="V52" s="1087">
        <v>23.500874785591765</v>
      </c>
      <c r="W52" s="1087">
        <v>29.557942122186475</v>
      </c>
      <c r="X52" s="1087">
        <v>20.474184782608692</v>
      </c>
      <c r="Y52" s="1076">
        <v>961</v>
      </c>
      <c r="Z52" s="1026">
        <v>483</v>
      </c>
      <c r="AA52" s="1026">
        <v>65</v>
      </c>
      <c r="AB52" s="1026">
        <v>103</v>
      </c>
      <c r="AC52" s="1026">
        <v>73</v>
      </c>
      <c r="AD52" s="1026">
        <v>33</v>
      </c>
      <c r="AE52" s="1026">
        <v>204</v>
      </c>
      <c r="AF52" s="1085">
        <v>126</v>
      </c>
      <c r="AG52" s="1026">
        <v>32</v>
      </c>
      <c r="AH52" s="1030">
        <v>431</v>
      </c>
      <c r="AI52" s="1037">
        <v>39</v>
      </c>
      <c r="AJ52" s="1037">
        <v>110</v>
      </c>
      <c r="AK52" s="1037">
        <v>239</v>
      </c>
      <c r="AL52" s="1037">
        <v>43</v>
      </c>
      <c r="AM52" s="1026">
        <v>575</v>
      </c>
      <c r="AN52" s="1026">
        <v>113</v>
      </c>
      <c r="AO52" s="849"/>
      <c r="AP52" s="865"/>
      <c r="AQ52" s="865"/>
      <c r="AR52" s="865"/>
      <c r="AS52" s="865"/>
      <c r="AT52" s="865"/>
      <c r="AU52" s="865"/>
      <c r="AV52" s="868"/>
      <c r="AW52" s="1119"/>
      <c r="AX52" s="1119"/>
      <c r="AY52" s="1119"/>
      <c r="AZ52" s="1119"/>
      <c r="BA52" s="1119"/>
      <c r="BB52" s="1112"/>
      <c r="BC52" s="1026">
        <v>39</v>
      </c>
      <c r="BD52" s="1026">
        <v>113</v>
      </c>
      <c r="BE52" s="1026">
        <v>250</v>
      </c>
      <c r="BF52" s="1026">
        <v>52</v>
      </c>
      <c r="BG52" s="1026">
        <v>580</v>
      </c>
      <c r="BH52" s="1026">
        <v>113</v>
      </c>
      <c r="BI52" s="1077">
        <v>10.116923076923078</v>
      </c>
      <c r="BJ52" s="1114">
        <v>221.19791666666666</v>
      </c>
      <c r="BK52" s="1114">
        <v>104.08254716981132</v>
      </c>
      <c r="BL52" s="1048"/>
      <c r="BM52" s="1026">
        <v>597</v>
      </c>
      <c r="BN52" s="1026">
        <v>346</v>
      </c>
      <c r="BO52" s="1026">
        <v>176</v>
      </c>
      <c r="BP52" s="1048"/>
      <c r="BQ52" s="1026">
        <v>656</v>
      </c>
      <c r="BR52" s="1026">
        <v>430</v>
      </c>
      <c r="BS52" s="1026">
        <v>33</v>
      </c>
      <c r="BT52" s="1067">
        <v>62.696902654867259</v>
      </c>
      <c r="BU52" s="1074">
        <v>768</v>
      </c>
      <c r="BV52" s="1048">
        <v>168</v>
      </c>
      <c r="BW52" s="1048">
        <v>425</v>
      </c>
      <c r="BX52" s="1048">
        <v>175</v>
      </c>
      <c r="BY52" s="1076">
        <v>244</v>
      </c>
      <c r="BZ52" s="1026">
        <v>107</v>
      </c>
      <c r="CA52" s="653"/>
      <c r="CB52" s="924"/>
      <c r="CC52" s="924"/>
      <c r="CD52" s="924"/>
      <c r="CE52" s="924"/>
      <c r="CF52" s="924"/>
      <c r="CG52" s="924"/>
      <c r="CH52" s="653"/>
      <c r="CI52" s="924"/>
      <c r="CJ52" s="924"/>
      <c r="CK52" s="924"/>
      <c r="CL52" s="924"/>
      <c r="CM52" s="924"/>
      <c r="CN52" s="924"/>
      <c r="CO52" s="1026">
        <v>168</v>
      </c>
      <c r="CP52" s="1026">
        <v>441</v>
      </c>
      <c r="CQ52" s="1026">
        <v>181</v>
      </c>
      <c r="CR52" s="1026">
        <v>247</v>
      </c>
      <c r="CS52" s="1026">
        <v>107</v>
      </c>
      <c r="CT52" s="1059">
        <v>608</v>
      </c>
      <c r="CU52" s="1048">
        <v>53</v>
      </c>
      <c r="CV52" s="1048">
        <v>308</v>
      </c>
      <c r="CW52" s="1048">
        <v>187</v>
      </c>
      <c r="CX52" s="1076">
        <v>60</v>
      </c>
      <c r="CY52" s="1076">
        <v>386</v>
      </c>
      <c r="CZ52" s="1026">
        <v>125</v>
      </c>
      <c r="DA52" s="653"/>
      <c r="DB52" s="676"/>
      <c r="DC52" s="676"/>
      <c r="DD52" s="676"/>
      <c r="DE52" s="676"/>
      <c r="DF52" s="676"/>
      <c r="DG52" s="676"/>
      <c r="DH52" s="653"/>
      <c r="DI52" s="676"/>
      <c r="DJ52" s="676"/>
      <c r="DK52" s="676"/>
      <c r="DL52" s="676"/>
      <c r="DM52" s="676"/>
      <c r="DN52" s="676"/>
      <c r="DO52" s="1026">
        <v>53</v>
      </c>
      <c r="DP52" s="1026">
        <v>321</v>
      </c>
      <c r="DQ52" s="1026">
        <v>195</v>
      </c>
      <c r="DR52" s="1026">
        <v>63</v>
      </c>
      <c r="DS52" s="1026">
        <v>392</v>
      </c>
      <c r="DT52" s="1026">
        <v>125</v>
      </c>
      <c r="DU52" s="1080"/>
      <c r="DV52" s="1026">
        <v>752</v>
      </c>
      <c r="DW52" s="1026">
        <v>311</v>
      </c>
      <c r="DX52" s="1026">
        <v>56</v>
      </c>
      <c r="DY52" s="1080"/>
      <c r="DZ52" s="1026">
        <v>110</v>
      </c>
      <c r="EA52" s="1026">
        <v>755</v>
      </c>
      <c r="EB52" s="1026">
        <v>254</v>
      </c>
      <c r="EC52" s="1084"/>
      <c r="ED52" s="1026">
        <v>7</v>
      </c>
      <c r="EE52" s="1026">
        <v>110</v>
      </c>
      <c r="EF52" s="1026">
        <v>20</v>
      </c>
      <c r="EG52" s="1026">
        <v>411</v>
      </c>
      <c r="EH52" s="1026">
        <v>233</v>
      </c>
      <c r="EI52" s="1026">
        <v>27</v>
      </c>
      <c r="EJ52" s="1026">
        <v>13</v>
      </c>
      <c r="EK52" s="1026">
        <v>129</v>
      </c>
      <c r="EL52" s="1026">
        <v>3</v>
      </c>
      <c r="EM52" s="1026">
        <v>129</v>
      </c>
      <c r="EN52" s="1026">
        <v>37</v>
      </c>
      <c r="EO52" s="653"/>
      <c r="EP52" s="1080"/>
      <c r="EQ52" s="1026">
        <v>632</v>
      </c>
      <c r="ER52" s="1026">
        <v>437</v>
      </c>
      <c r="ES52" s="1026">
        <v>50</v>
      </c>
      <c r="ET52" s="1080"/>
      <c r="EU52" s="1026">
        <v>288</v>
      </c>
      <c r="EV52" s="1026">
        <v>236</v>
      </c>
      <c r="EW52" s="1026">
        <v>57</v>
      </c>
      <c r="EX52" s="1026">
        <v>23</v>
      </c>
      <c r="EY52" s="1026">
        <v>28</v>
      </c>
      <c r="EZ52" s="1077">
        <v>77</v>
      </c>
      <c r="FA52" s="1077">
        <v>36</v>
      </c>
      <c r="FB52" s="1077">
        <v>123</v>
      </c>
      <c r="FC52" s="1077">
        <v>120</v>
      </c>
      <c r="FD52" s="1026">
        <v>521</v>
      </c>
      <c r="FE52" s="1062">
        <v>399</v>
      </c>
      <c r="FF52" s="1062">
        <v>39</v>
      </c>
      <c r="FG52" s="1062">
        <v>30</v>
      </c>
      <c r="FH52" s="1062">
        <v>2</v>
      </c>
      <c r="FI52" s="1062">
        <v>27</v>
      </c>
      <c r="FJ52" s="1062">
        <v>9</v>
      </c>
      <c r="FK52" s="1062">
        <v>15</v>
      </c>
      <c r="FL52" s="1059">
        <v>485</v>
      </c>
      <c r="FM52" s="1026">
        <v>113</v>
      </c>
      <c r="FN52" s="653"/>
      <c r="FO52" s="653"/>
      <c r="FP52" s="653"/>
      <c r="FQ52" s="653"/>
      <c r="FR52" s="653"/>
      <c r="FS52" s="653"/>
      <c r="FT52" s="653"/>
      <c r="FU52" s="653"/>
      <c r="FV52" s="653"/>
      <c r="FW52" s="653"/>
      <c r="FX52" s="653"/>
      <c r="FY52" s="653"/>
      <c r="FZ52" s="653"/>
      <c r="GA52" s="653"/>
      <c r="GB52" s="653"/>
      <c r="GC52" s="653"/>
      <c r="GD52" s="653"/>
      <c r="GE52" s="653"/>
      <c r="GF52" s="653"/>
      <c r="GG52" s="653"/>
      <c r="GH52" s="653"/>
      <c r="GI52" s="653"/>
      <c r="GJ52" s="653"/>
      <c r="GK52" s="653"/>
      <c r="GL52" s="653"/>
      <c r="GM52" s="653"/>
      <c r="GN52" s="653"/>
      <c r="GO52" s="653"/>
      <c r="GP52" s="653"/>
      <c r="GQ52" s="653"/>
      <c r="GR52" s="653"/>
      <c r="GS52" s="653"/>
      <c r="GT52" s="653"/>
      <c r="GU52" s="653"/>
      <c r="GV52" s="653"/>
      <c r="GW52" s="653"/>
      <c r="GX52" s="653"/>
      <c r="GY52" s="653"/>
      <c r="GZ52" s="653"/>
      <c r="HA52" s="653"/>
      <c r="HB52" s="653"/>
      <c r="HC52" s="653"/>
      <c r="HD52" s="653"/>
      <c r="HE52" s="653"/>
      <c r="HF52" s="653"/>
      <c r="HG52" s="653"/>
      <c r="HH52" s="653"/>
      <c r="HI52" s="653"/>
      <c r="HJ52" s="653"/>
      <c r="HK52" s="653"/>
      <c r="HL52" s="653"/>
      <c r="HM52" s="653"/>
      <c r="HN52" s="653"/>
      <c r="HO52" s="653"/>
      <c r="HP52" s="653"/>
      <c r="HQ52" s="653"/>
      <c r="HR52" s="653"/>
      <c r="HS52" s="653"/>
      <c r="HT52" s="653"/>
      <c r="HU52" s="653"/>
      <c r="HV52" s="1026">
        <v>399</v>
      </c>
      <c r="HW52" s="1026">
        <v>89</v>
      </c>
      <c r="HX52" s="1026">
        <v>156</v>
      </c>
      <c r="HY52" s="1026">
        <v>10</v>
      </c>
      <c r="HZ52" s="1026">
        <v>127</v>
      </c>
      <c r="IA52" s="1026">
        <v>62</v>
      </c>
      <c r="IB52" s="1026">
        <v>178</v>
      </c>
      <c r="IC52" s="1026">
        <v>486</v>
      </c>
      <c r="ID52" s="1026">
        <v>113</v>
      </c>
      <c r="IE52" s="653"/>
      <c r="IF52" s="1080"/>
      <c r="IG52" s="1026">
        <v>516</v>
      </c>
      <c r="IH52" s="1026">
        <v>549</v>
      </c>
      <c r="II52" s="1026">
        <v>54</v>
      </c>
      <c r="IJ52" s="1080"/>
      <c r="IK52" s="1026">
        <v>353</v>
      </c>
      <c r="IL52" s="1026">
        <v>71</v>
      </c>
      <c r="IM52" s="1026">
        <v>36</v>
      </c>
      <c r="IN52" s="1026">
        <v>21</v>
      </c>
      <c r="IO52" s="1026">
        <v>35</v>
      </c>
      <c r="IP52" s="1026">
        <v>10</v>
      </c>
      <c r="IQ52" s="1026">
        <v>27</v>
      </c>
      <c r="IR52" s="1077">
        <v>1671</v>
      </c>
      <c r="IS52" s="1026">
        <v>653</v>
      </c>
      <c r="IT52" s="1026">
        <v>0</v>
      </c>
      <c r="IU52" s="1026">
        <v>466</v>
      </c>
      <c r="IV52" s="1077">
        <v>601</v>
      </c>
      <c r="IW52" s="1026">
        <v>403</v>
      </c>
      <c r="IX52" s="1026">
        <v>0</v>
      </c>
      <c r="IY52" s="1026">
        <v>716</v>
      </c>
      <c r="IZ52" s="649"/>
      <c r="JA52" s="1026">
        <v>343</v>
      </c>
      <c r="JB52" s="1026">
        <v>8</v>
      </c>
      <c r="JC52" s="1026">
        <v>18</v>
      </c>
      <c r="JD52" s="1026">
        <v>35</v>
      </c>
      <c r="JE52" s="1026">
        <v>56</v>
      </c>
      <c r="JF52" s="1026">
        <v>10</v>
      </c>
      <c r="JG52" s="1026">
        <v>274</v>
      </c>
      <c r="JH52" s="1026">
        <v>375</v>
      </c>
      <c r="JI52" s="653"/>
      <c r="JJ52" s="1048"/>
      <c r="JK52" s="1048"/>
      <c r="JL52" s="1048"/>
      <c r="JM52" s="1048"/>
      <c r="JN52" s="653"/>
      <c r="JO52" s="653"/>
      <c r="JP52" s="653"/>
      <c r="JQ52" s="653"/>
      <c r="JR52" s="653"/>
      <c r="JS52" s="653"/>
      <c r="JT52" s="653"/>
      <c r="JU52" s="653"/>
      <c r="JV52" s="653"/>
      <c r="JW52" s="653"/>
      <c r="JX52" s="653"/>
      <c r="JY52" s="653"/>
      <c r="JZ52" s="653"/>
      <c r="KA52" s="653"/>
      <c r="KB52" s="653"/>
      <c r="KC52" s="653"/>
      <c r="KD52" s="653"/>
      <c r="KE52" s="653"/>
      <c r="KF52" s="653"/>
      <c r="KG52" s="653"/>
      <c r="KH52" s="653"/>
      <c r="KI52" s="653"/>
      <c r="KJ52" s="653"/>
      <c r="KK52" s="1026">
        <v>179</v>
      </c>
      <c r="KL52" s="1026">
        <v>118</v>
      </c>
      <c r="KM52" s="1026">
        <v>243</v>
      </c>
      <c r="KN52" s="1026">
        <v>122</v>
      </c>
      <c r="KO52" s="1026">
        <v>614</v>
      </c>
      <c r="KP52" s="1026">
        <v>54</v>
      </c>
      <c r="KQ52" s="1026">
        <v>451</v>
      </c>
      <c r="KR52" s="653"/>
      <c r="KS52" s="653"/>
      <c r="KT52" s="1048"/>
      <c r="KU52" s="1048"/>
      <c r="KV52" s="1048"/>
      <c r="KW52" s="1048"/>
      <c r="KX52" s="653"/>
      <c r="KY52" s="653"/>
      <c r="KZ52" s="653"/>
      <c r="LA52" s="653"/>
      <c r="LB52" s="653"/>
      <c r="LC52" s="653"/>
      <c r="LD52" s="653"/>
      <c r="LE52" s="653"/>
      <c r="LF52" s="653"/>
      <c r="LG52" s="653"/>
      <c r="LH52" s="653"/>
      <c r="LI52" s="653"/>
      <c r="LJ52" s="653"/>
      <c r="LK52" s="653"/>
      <c r="LL52" s="653"/>
      <c r="LM52" s="653"/>
      <c r="LN52" s="653"/>
      <c r="LO52" s="653"/>
      <c r="LP52" s="653"/>
      <c r="LQ52" s="653"/>
      <c r="LR52" s="653"/>
      <c r="LS52" s="653"/>
      <c r="LT52" s="653"/>
      <c r="LU52" s="1026">
        <v>175</v>
      </c>
      <c r="LV52" s="1026">
        <v>130</v>
      </c>
      <c r="LW52" s="1026">
        <v>246</v>
      </c>
      <c r="LX52" s="1026">
        <v>119</v>
      </c>
      <c r="LY52" s="1026">
        <v>606</v>
      </c>
      <c r="LZ52" s="1026">
        <v>56</v>
      </c>
      <c r="MA52" s="1026">
        <v>457</v>
      </c>
      <c r="MB52" s="653"/>
    </row>
    <row r="53" spans="1:340" s="1" customFormat="1" ht="12" customHeight="1">
      <c r="A53" s="675"/>
      <c r="B53" s="648"/>
      <c r="C53" s="1099"/>
      <c r="D53" s="1061"/>
      <c r="E53" s="1092"/>
      <c r="F53" s="1058"/>
      <c r="G53" s="1058"/>
      <c r="H53" s="1091"/>
      <c r="I53" s="1026"/>
      <c r="J53" s="1026"/>
      <c r="K53" s="1026"/>
      <c r="L53" s="1026"/>
      <c r="M53" s="1026"/>
      <c r="N53" s="1111"/>
      <c r="O53" s="1026"/>
      <c r="P53" s="1026"/>
      <c r="Q53" s="1026"/>
      <c r="R53" s="1026"/>
      <c r="S53" s="1026"/>
      <c r="T53" s="1026"/>
      <c r="U53" s="1087"/>
      <c r="V53" s="1087"/>
      <c r="W53" s="1087"/>
      <c r="X53" s="1087"/>
      <c r="Y53" s="1076"/>
      <c r="Z53" s="1026"/>
      <c r="AA53" s="1026"/>
      <c r="AB53" s="1026"/>
      <c r="AC53" s="1026"/>
      <c r="AD53" s="1026"/>
      <c r="AE53" s="1026"/>
      <c r="AF53" s="1085"/>
      <c r="AG53" s="1026"/>
      <c r="AH53" s="1031"/>
      <c r="AI53" s="1037"/>
      <c r="AJ53" s="1037"/>
      <c r="AK53" s="1037"/>
      <c r="AL53" s="1037"/>
      <c r="AM53" s="1026"/>
      <c r="AN53" s="1026"/>
      <c r="AO53" s="849"/>
      <c r="AP53" s="865"/>
      <c r="AQ53" s="865"/>
      <c r="AR53" s="865"/>
      <c r="AS53" s="865"/>
      <c r="AT53" s="865"/>
      <c r="AU53" s="865"/>
      <c r="AV53" s="868"/>
      <c r="AW53" s="1122"/>
      <c r="AX53" s="1122"/>
      <c r="AY53" s="1122"/>
      <c r="AZ53" s="1122"/>
      <c r="BA53" s="1122"/>
      <c r="BB53" s="1113"/>
      <c r="BC53" s="1026"/>
      <c r="BD53" s="1026"/>
      <c r="BE53" s="1026"/>
      <c r="BF53" s="1026"/>
      <c r="BG53" s="1026"/>
      <c r="BH53" s="1026"/>
      <c r="BI53" s="1077"/>
      <c r="BJ53" s="1114"/>
      <c r="BK53" s="1114"/>
      <c r="BL53" s="1048"/>
      <c r="BM53" s="1026"/>
      <c r="BN53" s="1026"/>
      <c r="BO53" s="1026"/>
      <c r="BP53" s="1048"/>
      <c r="BQ53" s="1026"/>
      <c r="BR53" s="1026"/>
      <c r="BS53" s="1026"/>
      <c r="BT53" s="1067"/>
      <c r="BU53" s="1075"/>
      <c r="BV53" s="1048"/>
      <c r="BW53" s="1048"/>
      <c r="BX53" s="1048"/>
      <c r="BY53" s="1076"/>
      <c r="BZ53" s="1026"/>
      <c r="CA53" s="653"/>
      <c r="CB53" s="924"/>
      <c r="CC53" s="924"/>
      <c r="CD53" s="924"/>
      <c r="CE53" s="924"/>
      <c r="CF53" s="924"/>
      <c r="CG53" s="924"/>
      <c r="CH53" s="653"/>
      <c r="CI53" s="924"/>
      <c r="CJ53" s="924"/>
      <c r="CK53" s="924"/>
      <c r="CL53" s="924"/>
      <c r="CM53" s="924"/>
      <c r="CN53" s="924"/>
      <c r="CO53" s="1026"/>
      <c r="CP53" s="1026"/>
      <c r="CQ53" s="1026"/>
      <c r="CR53" s="1026"/>
      <c r="CS53" s="1026"/>
      <c r="CT53" s="1061"/>
      <c r="CU53" s="1048"/>
      <c r="CV53" s="1048"/>
      <c r="CW53" s="1048"/>
      <c r="CX53" s="1076"/>
      <c r="CY53" s="1076"/>
      <c r="CZ53" s="1026"/>
      <c r="DA53" s="653"/>
      <c r="DB53" s="676"/>
      <c r="DC53" s="676"/>
      <c r="DD53" s="676"/>
      <c r="DE53" s="676"/>
      <c r="DF53" s="676"/>
      <c r="DG53" s="676"/>
      <c r="DH53" s="653"/>
      <c r="DI53" s="676"/>
      <c r="DJ53" s="676"/>
      <c r="DK53" s="676"/>
      <c r="DL53" s="676"/>
      <c r="DM53" s="676"/>
      <c r="DN53" s="676"/>
      <c r="DO53" s="1026"/>
      <c r="DP53" s="1026"/>
      <c r="DQ53" s="1026"/>
      <c r="DR53" s="1026"/>
      <c r="DS53" s="1026"/>
      <c r="DT53" s="1026"/>
      <c r="DU53" s="1080"/>
      <c r="DV53" s="1026"/>
      <c r="DW53" s="1026"/>
      <c r="DX53" s="1026"/>
      <c r="DY53" s="1080"/>
      <c r="DZ53" s="1026"/>
      <c r="EA53" s="1026"/>
      <c r="EB53" s="1026"/>
      <c r="EC53" s="1084"/>
      <c r="ED53" s="1026"/>
      <c r="EE53" s="1026"/>
      <c r="EF53" s="1026"/>
      <c r="EG53" s="1026"/>
      <c r="EH53" s="1026"/>
      <c r="EI53" s="1026"/>
      <c r="EJ53" s="1026"/>
      <c r="EK53" s="1026"/>
      <c r="EL53" s="1026"/>
      <c r="EM53" s="1026"/>
      <c r="EN53" s="1026"/>
      <c r="EO53" s="653"/>
      <c r="EP53" s="1080"/>
      <c r="EQ53" s="1026"/>
      <c r="ER53" s="1026"/>
      <c r="ES53" s="1026"/>
      <c r="ET53" s="1080"/>
      <c r="EU53" s="1026"/>
      <c r="EV53" s="1026"/>
      <c r="EW53" s="1026"/>
      <c r="EX53" s="1026"/>
      <c r="EY53" s="1026"/>
      <c r="EZ53" s="1077"/>
      <c r="FA53" s="1077"/>
      <c r="FB53" s="1077"/>
      <c r="FC53" s="1077"/>
      <c r="FD53" s="1026"/>
      <c r="FE53" s="1062"/>
      <c r="FF53" s="1062"/>
      <c r="FG53" s="1062"/>
      <c r="FH53" s="1062"/>
      <c r="FI53" s="1062"/>
      <c r="FJ53" s="1062"/>
      <c r="FK53" s="1062"/>
      <c r="FL53" s="1059"/>
      <c r="FM53" s="1026"/>
      <c r="FN53" s="653"/>
      <c r="FO53" s="653"/>
      <c r="FP53" s="653"/>
      <c r="FQ53" s="653"/>
      <c r="FR53" s="653"/>
      <c r="FS53" s="653"/>
      <c r="FT53" s="653"/>
      <c r="FU53" s="653"/>
      <c r="FV53" s="653"/>
      <c r="FW53" s="653"/>
      <c r="FX53" s="653"/>
      <c r="FY53" s="653"/>
      <c r="FZ53" s="653"/>
      <c r="GA53" s="653"/>
      <c r="GB53" s="653"/>
      <c r="GC53" s="653"/>
      <c r="GD53" s="653"/>
      <c r="GE53" s="653"/>
      <c r="GF53" s="653"/>
      <c r="GG53" s="653"/>
      <c r="GH53" s="653"/>
      <c r="GI53" s="653"/>
      <c r="GJ53" s="653"/>
      <c r="GK53" s="653"/>
      <c r="GL53" s="653"/>
      <c r="GM53" s="653"/>
      <c r="GN53" s="653"/>
      <c r="GO53" s="653"/>
      <c r="GP53" s="653"/>
      <c r="GQ53" s="653"/>
      <c r="GR53" s="653"/>
      <c r="GS53" s="653"/>
      <c r="GT53" s="653"/>
      <c r="GU53" s="653"/>
      <c r="GV53" s="653"/>
      <c r="GW53" s="653"/>
      <c r="GX53" s="653"/>
      <c r="GY53" s="653"/>
      <c r="GZ53" s="653"/>
      <c r="HA53" s="653"/>
      <c r="HB53" s="653"/>
      <c r="HC53" s="653"/>
      <c r="HD53" s="653"/>
      <c r="HE53" s="653"/>
      <c r="HF53" s="653"/>
      <c r="HG53" s="653"/>
      <c r="HH53" s="653"/>
      <c r="HI53" s="653"/>
      <c r="HJ53" s="653"/>
      <c r="HK53" s="653"/>
      <c r="HL53" s="653"/>
      <c r="HM53" s="653"/>
      <c r="HN53" s="653"/>
      <c r="HO53" s="653"/>
      <c r="HP53" s="653"/>
      <c r="HQ53" s="653"/>
      <c r="HR53" s="653"/>
      <c r="HS53" s="653"/>
      <c r="HT53" s="653"/>
      <c r="HU53" s="653"/>
      <c r="HV53" s="1026"/>
      <c r="HW53" s="1026"/>
      <c r="HX53" s="1026"/>
      <c r="HY53" s="1026"/>
      <c r="HZ53" s="1026"/>
      <c r="IA53" s="1026"/>
      <c r="IB53" s="1026"/>
      <c r="IC53" s="1026"/>
      <c r="ID53" s="1026"/>
      <c r="IE53" s="653"/>
      <c r="IF53" s="1080"/>
      <c r="IG53" s="1026"/>
      <c r="IH53" s="1026"/>
      <c r="II53" s="1026"/>
      <c r="IJ53" s="1080"/>
      <c r="IK53" s="1026"/>
      <c r="IL53" s="1026"/>
      <c r="IM53" s="1026"/>
      <c r="IN53" s="1026"/>
      <c r="IO53" s="1026"/>
      <c r="IP53" s="1026"/>
      <c r="IQ53" s="1026"/>
      <c r="IR53" s="1077"/>
      <c r="IS53" s="1026"/>
      <c r="IT53" s="1026"/>
      <c r="IU53" s="1026"/>
      <c r="IV53" s="1077"/>
      <c r="IW53" s="1026"/>
      <c r="IX53" s="1026"/>
      <c r="IY53" s="1026"/>
      <c r="IZ53" s="649"/>
      <c r="JA53" s="1026"/>
      <c r="JB53" s="1026"/>
      <c r="JC53" s="1026"/>
      <c r="JD53" s="1026"/>
      <c r="JE53" s="1026"/>
      <c r="JF53" s="1026"/>
      <c r="JG53" s="1026"/>
      <c r="JH53" s="1026"/>
      <c r="JI53" s="653"/>
      <c r="JJ53" s="1048"/>
      <c r="JK53" s="1048"/>
      <c r="JL53" s="1048"/>
      <c r="JM53" s="1048"/>
      <c r="JN53" s="653"/>
      <c r="JO53" s="653"/>
      <c r="JP53" s="653"/>
      <c r="JQ53" s="653"/>
      <c r="JR53" s="653"/>
      <c r="JS53" s="653"/>
      <c r="JT53" s="653"/>
      <c r="JU53" s="653"/>
      <c r="JV53" s="653"/>
      <c r="JW53" s="653"/>
      <c r="JX53" s="653"/>
      <c r="JY53" s="653"/>
      <c r="JZ53" s="653"/>
      <c r="KA53" s="653"/>
      <c r="KB53" s="653"/>
      <c r="KC53" s="653"/>
      <c r="KD53" s="653"/>
      <c r="KE53" s="653"/>
      <c r="KF53" s="653"/>
      <c r="KG53" s="653"/>
      <c r="KH53" s="653"/>
      <c r="KI53" s="653"/>
      <c r="KJ53" s="653"/>
      <c r="KK53" s="1026"/>
      <c r="KL53" s="1026"/>
      <c r="KM53" s="1026"/>
      <c r="KN53" s="1026"/>
      <c r="KO53" s="1026"/>
      <c r="KP53" s="1026"/>
      <c r="KQ53" s="1026"/>
      <c r="KR53" s="653"/>
      <c r="KS53" s="653"/>
      <c r="KT53" s="1048"/>
      <c r="KU53" s="1048"/>
      <c r="KV53" s="1048"/>
      <c r="KW53" s="1048"/>
      <c r="KX53" s="653"/>
      <c r="KY53" s="653"/>
      <c r="KZ53" s="653"/>
      <c r="LA53" s="653"/>
      <c r="LB53" s="653"/>
      <c r="LC53" s="653"/>
      <c r="LD53" s="653"/>
      <c r="LE53" s="653"/>
      <c r="LF53" s="653"/>
      <c r="LG53" s="653"/>
      <c r="LH53" s="653"/>
      <c r="LI53" s="653"/>
      <c r="LJ53" s="653"/>
      <c r="LK53" s="653"/>
      <c r="LL53" s="653"/>
      <c r="LM53" s="653"/>
      <c r="LN53" s="653"/>
      <c r="LO53" s="653"/>
      <c r="LP53" s="653"/>
      <c r="LQ53" s="653"/>
      <c r="LR53" s="653"/>
      <c r="LS53" s="653"/>
      <c r="LT53" s="653"/>
      <c r="LU53" s="1026"/>
      <c r="LV53" s="1026"/>
      <c r="LW53" s="1026"/>
      <c r="LX53" s="1026"/>
      <c r="LY53" s="1026"/>
      <c r="LZ53" s="1026"/>
      <c r="MA53" s="1026"/>
      <c r="MB53" s="653"/>
    </row>
    <row r="54" spans="1:340" s="1" customFormat="1" ht="12" customHeight="1">
      <c r="A54" s="5"/>
      <c r="B54" s="5"/>
      <c r="C54" s="5"/>
      <c r="D54" s="5"/>
      <c r="E54" s="5"/>
      <c r="F54" s="5"/>
      <c r="G54" s="5"/>
      <c r="I54" s="15"/>
      <c r="J54" s="15"/>
      <c r="K54" s="15"/>
      <c r="L54" s="15"/>
      <c r="M54" s="15"/>
      <c r="N54" s="15"/>
      <c r="O54" s="15"/>
      <c r="P54" s="15"/>
      <c r="Q54" s="15"/>
      <c r="R54" s="15"/>
      <c r="S54" s="15"/>
      <c r="T54" s="15"/>
      <c r="U54" s="15"/>
      <c r="V54" s="15"/>
      <c r="W54" s="15"/>
      <c r="X54" s="1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23"/>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23"/>
      <c r="IB54" s="23"/>
      <c r="IC54" s="23"/>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row>
    <row r="55" spans="1:340" ht="33" customHeight="1">
      <c r="F55" s="5"/>
      <c r="G55" s="5"/>
      <c r="AM55" s="540"/>
      <c r="AN55" s="540"/>
      <c r="AO55" s="540"/>
      <c r="AP55" s="540"/>
      <c r="AQ55" s="540"/>
      <c r="AR55" s="540"/>
      <c r="AS55" s="540"/>
      <c r="AT55" s="540"/>
      <c r="AU55" s="540"/>
      <c r="BA55" s="540"/>
      <c r="BB55" s="540"/>
      <c r="BC55" s="540"/>
      <c r="BD55" s="540"/>
      <c r="BE55" s="540"/>
      <c r="BF55" s="540"/>
      <c r="BG55" s="540"/>
      <c r="BH55" s="540"/>
      <c r="CO55" s="10"/>
      <c r="CP55" s="10"/>
      <c r="CQ55" s="10"/>
      <c r="CR55" s="10"/>
      <c r="CS55" s="10"/>
      <c r="DO55" s="10"/>
      <c r="DP55" s="10"/>
      <c r="DQ55" s="10"/>
      <c r="DR55" s="10"/>
      <c r="DS55" s="10"/>
      <c r="DT55" s="10"/>
      <c r="FM55" s="540"/>
      <c r="HV55" s="559"/>
      <c r="HW55" s="559"/>
      <c r="HX55" s="560"/>
      <c r="HY55" s="559"/>
      <c r="HZ55" s="561"/>
      <c r="IA55" s="559"/>
      <c r="IB55" s="560"/>
      <c r="IC55" s="559"/>
      <c r="ID55" s="563"/>
      <c r="IG55" s="540"/>
      <c r="IY55" s="540"/>
    </row>
    <row r="56" spans="1:340" ht="12" customHeight="1">
      <c r="F56" s="5"/>
      <c r="G56" s="5"/>
      <c r="CH56" s="337"/>
      <c r="CI56" s="337"/>
      <c r="CJ56" s="337"/>
      <c r="CK56" s="337"/>
      <c r="CL56" s="337"/>
      <c r="CM56" s="337"/>
      <c r="CN56" s="337"/>
      <c r="CO56" s="337"/>
      <c r="CP56" s="337"/>
      <c r="CQ56" s="337"/>
      <c r="CR56" s="337"/>
      <c r="CS56" s="337"/>
      <c r="DH56" s="337"/>
      <c r="DI56" s="337"/>
      <c r="DJ56" s="337"/>
      <c r="DK56" s="337"/>
      <c r="DL56" s="337"/>
      <c r="DM56" s="337"/>
      <c r="DN56" s="337"/>
      <c r="DO56" s="337"/>
      <c r="DP56" s="337"/>
      <c r="DQ56" s="337"/>
      <c r="DR56" s="337"/>
      <c r="DS56" s="337"/>
      <c r="DT56" s="337"/>
    </row>
    <row r="57" spans="1:340" ht="12" customHeight="1">
      <c r="F57" s="404"/>
      <c r="G57" s="404"/>
      <c r="CH57" s="337"/>
      <c r="CI57" s="337"/>
      <c r="CJ57" s="337"/>
      <c r="CK57" s="337"/>
      <c r="CL57" s="337"/>
      <c r="CM57" s="337"/>
      <c r="CN57" s="337"/>
      <c r="CO57" s="337"/>
      <c r="CP57" s="337"/>
      <c r="CQ57" s="337"/>
      <c r="CR57" s="337"/>
      <c r="CS57" s="337"/>
      <c r="DH57" s="337"/>
      <c r="DI57" s="337"/>
      <c r="DJ57" s="337"/>
      <c r="DK57" s="337"/>
      <c r="DL57" s="337"/>
      <c r="DM57" s="337"/>
      <c r="DN57" s="337"/>
      <c r="DO57" s="337"/>
      <c r="DP57" s="337"/>
      <c r="DQ57" s="337"/>
      <c r="DR57" s="337"/>
      <c r="DS57" s="337"/>
      <c r="DT57" s="337"/>
    </row>
    <row r="58" spans="1:340" ht="12" customHeight="1">
      <c r="F58" s="404"/>
      <c r="G58" s="404"/>
      <c r="CH58" s="337"/>
      <c r="CI58" s="337"/>
      <c r="CJ58" s="337"/>
      <c r="CK58" s="337"/>
      <c r="CL58" s="337"/>
      <c r="CM58" s="337"/>
      <c r="CN58" s="337"/>
      <c r="CO58" s="337"/>
      <c r="CP58" s="337"/>
      <c r="CQ58" s="337"/>
      <c r="CR58" s="337"/>
      <c r="CS58" s="337"/>
      <c r="DH58" s="337"/>
      <c r="DI58" s="337"/>
      <c r="DJ58" s="337"/>
      <c r="DK58" s="337"/>
      <c r="DL58" s="337"/>
      <c r="DM58" s="337"/>
      <c r="DN58" s="337"/>
      <c r="DO58" s="337"/>
      <c r="DP58" s="337"/>
      <c r="DQ58" s="337"/>
      <c r="DR58" s="337"/>
      <c r="DS58" s="337"/>
      <c r="DT58" s="337"/>
      <c r="FM58" s="540"/>
    </row>
    <row r="59" spans="1:340" ht="12" customHeight="1">
      <c r="F59" s="404"/>
      <c r="G59" s="404"/>
      <c r="CH59" s="337"/>
      <c r="CI59" s="337"/>
      <c r="CJ59" s="337"/>
      <c r="CK59" s="337"/>
      <c r="CL59" s="337"/>
      <c r="CM59" s="337"/>
      <c r="CN59" s="337"/>
      <c r="CO59" s="337"/>
      <c r="CP59" s="337"/>
      <c r="CQ59" s="337"/>
      <c r="CR59" s="337"/>
      <c r="CS59" s="337"/>
      <c r="DH59" s="337"/>
      <c r="DI59" s="337"/>
      <c r="DJ59" s="337"/>
      <c r="DK59" s="337"/>
      <c r="DL59" s="337"/>
      <c r="DM59" s="337"/>
      <c r="DN59" s="337"/>
      <c r="DO59" s="337"/>
      <c r="DP59" s="337"/>
      <c r="DQ59" s="337"/>
      <c r="DR59" s="337"/>
      <c r="DS59" s="337"/>
      <c r="DT59" s="337"/>
    </row>
    <row r="60" spans="1:340" ht="12" customHeight="1">
      <c r="F60" s="404"/>
      <c r="G60" s="404"/>
      <c r="CH60" s="337"/>
      <c r="CI60" s="337"/>
      <c r="CJ60" s="337"/>
      <c r="CK60" s="337"/>
      <c r="CL60" s="337"/>
      <c r="CM60" s="337"/>
      <c r="CN60" s="337"/>
      <c r="CO60" s="13"/>
      <c r="CP60" s="13"/>
      <c r="CQ60" s="13"/>
      <c r="CR60" s="13"/>
      <c r="CS60" s="13"/>
      <c r="DH60" s="337"/>
      <c r="DI60" s="337"/>
      <c r="DJ60" s="337"/>
      <c r="DK60" s="337"/>
      <c r="DL60" s="337"/>
      <c r="DM60" s="337"/>
      <c r="DN60" s="337"/>
      <c r="DO60" s="13"/>
      <c r="DP60" s="13"/>
      <c r="DQ60" s="13"/>
      <c r="DR60" s="13"/>
      <c r="DS60" s="13"/>
      <c r="DT60" s="13"/>
    </row>
    <row r="61" spans="1:340" ht="12" customHeight="1">
      <c r="F61" s="404"/>
      <c r="G61" s="404"/>
      <c r="CH61" s="337"/>
      <c r="CI61" s="337"/>
      <c r="CJ61" s="337"/>
      <c r="CK61" s="337"/>
      <c r="CL61" s="337"/>
      <c r="CM61" s="337"/>
      <c r="CN61" s="337"/>
      <c r="CO61" s="13"/>
      <c r="CP61" s="13"/>
      <c r="CQ61" s="13"/>
      <c r="CR61" s="13"/>
      <c r="CS61" s="13"/>
      <c r="DH61" s="337"/>
      <c r="DI61" s="337"/>
      <c r="DJ61" s="337"/>
      <c r="DK61" s="337"/>
      <c r="DL61" s="337"/>
      <c r="DM61" s="337"/>
      <c r="DN61" s="337"/>
      <c r="DO61" s="13"/>
      <c r="DP61" s="13"/>
      <c r="DQ61" s="13"/>
      <c r="DR61" s="13"/>
      <c r="DS61" s="13"/>
      <c r="DT61" s="13"/>
    </row>
    <row r="62" spans="1:340" ht="12" customHeight="1">
      <c r="F62" s="404"/>
      <c r="G62" s="404"/>
      <c r="CH62" s="337"/>
      <c r="CI62" s="337"/>
      <c r="CJ62" s="337"/>
      <c r="CK62" s="337"/>
      <c r="CL62" s="337"/>
      <c r="CM62" s="337"/>
      <c r="CN62" s="337"/>
      <c r="CO62" s="13"/>
      <c r="CP62" s="13"/>
      <c r="CQ62" s="13"/>
      <c r="CR62" s="13"/>
      <c r="CS62" s="13"/>
      <c r="DH62" s="337"/>
      <c r="DI62" s="337"/>
      <c r="DJ62" s="337"/>
      <c r="DK62" s="337"/>
      <c r="DL62" s="337"/>
      <c r="DM62" s="337"/>
      <c r="DN62" s="337"/>
      <c r="DO62" s="13"/>
      <c r="DP62" s="13"/>
      <c r="DQ62" s="13"/>
      <c r="DR62" s="13"/>
      <c r="DS62" s="13"/>
      <c r="DT62" s="13"/>
    </row>
    <row r="63" spans="1:340" ht="12" customHeight="1">
      <c r="F63" s="404"/>
      <c r="G63" s="404"/>
      <c r="CH63" s="337"/>
      <c r="CI63" s="337"/>
      <c r="CJ63" s="337"/>
      <c r="CK63" s="337"/>
      <c r="CL63" s="337"/>
      <c r="CM63" s="337"/>
      <c r="CN63" s="337"/>
      <c r="CO63" s="13"/>
      <c r="CP63" s="13"/>
      <c r="CQ63" s="13"/>
      <c r="CR63" s="13"/>
      <c r="CS63" s="13"/>
      <c r="DH63" s="337"/>
      <c r="DI63" s="337"/>
      <c r="DJ63" s="337"/>
      <c r="DK63" s="337"/>
      <c r="DL63" s="337"/>
      <c r="DM63" s="337"/>
      <c r="DN63" s="337"/>
      <c r="DO63" s="13"/>
      <c r="DP63" s="13"/>
      <c r="DQ63" s="13"/>
      <c r="DR63" s="13"/>
      <c r="DS63" s="13"/>
      <c r="DT63" s="13"/>
    </row>
    <row r="64" spans="1:340" ht="12" customHeight="1">
      <c r="F64" s="404"/>
      <c r="G64" s="404"/>
      <c r="CH64" s="337"/>
      <c r="CI64" s="337"/>
      <c r="CJ64" s="337"/>
      <c r="CK64" s="337"/>
      <c r="CL64" s="337"/>
      <c r="CM64" s="337"/>
      <c r="CN64" s="337"/>
      <c r="CO64" s="13"/>
      <c r="CP64" s="13"/>
      <c r="CQ64" s="13"/>
      <c r="CR64" s="13"/>
      <c r="CS64" s="13"/>
      <c r="DH64" s="337"/>
      <c r="DI64" s="337"/>
      <c r="DJ64" s="337"/>
      <c r="DK64" s="337"/>
      <c r="DL64" s="337"/>
      <c r="DM64" s="337"/>
      <c r="DN64" s="337"/>
      <c r="DO64" s="13"/>
      <c r="DP64" s="13"/>
      <c r="DQ64" s="13"/>
      <c r="DR64" s="13"/>
      <c r="DS64" s="13"/>
      <c r="DT64" s="13"/>
    </row>
    <row r="65" spans="6:124" ht="12" customHeight="1">
      <c r="F65" s="404"/>
      <c r="G65" s="404"/>
      <c r="CH65" s="337"/>
      <c r="CI65" s="337"/>
      <c r="CJ65" s="337"/>
      <c r="CK65" s="337"/>
      <c r="CL65" s="337"/>
      <c r="CM65" s="337"/>
      <c r="CN65" s="337"/>
      <c r="CO65" s="13"/>
      <c r="CP65" s="13"/>
      <c r="CQ65" s="13"/>
      <c r="CR65" s="13"/>
      <c r="CS65" s="13"/>
      <c r="DH65" s="337"/>
      <c r="DI65" s="337"/>
      <c r="DJ65" s="337"/>
      <c r="DK65" s="337"/>
      <c r="DL65" s="337"/>
      <c r="DM65" s="337"/>
      <c r="DN65" s="337"/>
      <c r="DO65" s="13"/>
      <c r="DP65" s="13"/>
      <c r="DQ65" s="13"/>
      <c r="DR65" s="13"/>
      <c r="DS65" s="13"/>
      <c r="DT65" s="13"/>
    </row>
    <row r="66" spans="6:124" ht="12" customHeight="1">
      <c r="F66" s="404"/>
      <c r="G66" s="404"/>
      <c r="CH66" s="337"/>
      <c r="CI66" s="337"/>
      <c r="CJ66" s="337"/>
      <c r="CK66" s="337"/>
      <c r="CL66" s="337"/>
      <c r="CM66" s="337"/>
      <c r="CN66" s="337"/>
      <c r="CO66" s="13"/>
      <c r="CP66" s="13"/>
      <c r="CQ66" s="13"/>
      <c r="CR66" s="13"/>
      <c r="CS66" s="13"/>
      <c r="DH66" s="337"/>
      <c r="DI66" s="337"/>
      <c r="DJ66" s="337"/>
      <c r="DK66" s="337"/>
      <c r="DL66" s="337"/>
      <c r="DM66" s="337"/>
      <c r="DN66" s="337"/>
      <c r="DO66" s="13"/>
      <c r="DP66" s="13"/>
      <c r="DQ66" s="13"/>
      <c r="DR66" s="13"/>
      <c r="DS66" s="13"/>
      <c r="DT66" s="13"/>
    </row>
    <row r="67" spans="6:124" ht="12" customHeight="1">
      <c r="F67" s="404"/>
      <c r="G67" s="404"/>
      <c r="CH67" s="337"/>
      <c r="CI67" s="337"/>
      <c r="CJ67" s="337"/>
      <c r="CK67" s="337"/>
      <c r="CL67" s="337"/>
      <c r="CM67" s="337"/>
      <c r="CN67" s="337"/>
      <c r="CO67" s="13"/>
      <c r="CP67" s="13"/>
      <c r="CQ67" s="13"/>
      <c r="CR67" s="13"/>
      <c r="CS67" s="13"/>
      <c r="DH67" s="337"/>
      <c r="DI67" s="337"/>
      <c r="DJ67" s="337"/>
      <c r="DK67" s="337"/>
      <c r="DL67" s="337"/>
      <c r="DM67" s="337"/>
      <c r="DN67" s="337"/>
      <c r="DO67" s="13"/>
      <c r="DP67" s="13"/>
      <c r="DQ67" s="13"/>
      <c r="DR67" s="13"/>
      <c r="DS67" s="13"/>
      <c r="DT67" s="13"/>
    </row>
    <row r="68" spans="6:124" ht="12" customHeight="1">
      <c r="F68" s="404"/>
      <c r="G68" s="404"/>
      <c r="CH68" s="337"/>
      <c r="CI68" s="337"/>
      <c r="CJ68" s="337"/>
      <c r="CK68" s="337"/>
      <c r="CL68" s="337"/>
      <c r="CM68" s="337"/>
      <c r="CN68" s="337"/>
      <c r="CO68" s="13"/>
      <c r="CP68" s="13"/>
      <c r="CQ68" s="13"/>
      <c r="CR68" s="13"/>
      <c r="CS68" s="13"/>
      <c r="DH68" s="337"/>
      <c r="DI68" s="337"/>
      <c r="DJ68" s="337"/>
      <c r="DK68" s="337"/>
      <c r="DL68" s="337"/>
      <c r="DM68" s="337"/>
      <c r="DN68" s="337"/>
      <c r="DO68" s="13"/>
      <c r="DP68" s="13"/>
      <c r="DQ68" s="13"/>
      <c r="DR68" s="13"/>
      <c r="DS68" s="13"/>
      <c r="DT68" s="13"/>
    </row>
    <row r="69" spans="6:124" ht="12" customHeight="1">
      <c r="F69" s="404"/>
      <c r="G69" s="404"/>
      <c r="CH69" s="337"/>
      <c r="CI69" s="337"/>
      <c r="CJ69" s="337"/>
      <c r="CK69" s="337"/>
      <c r="CL69" s="337"/>
      <c r="CM69" s="337"/>
      <c r="CN69" s="337"/>
      <c r="CO69" s="13"/>
      <c r="CP69" s="13"/>
      <c r="CQ69" s="13"/>
      <c r="CR69" s="13"/>
      <c r="CS69" s="13"/>
      <c r="DH69" s="337"/>
      <c r="DI69" s="337"/>
      <c r="DJ69" s="337"/>
      <c r="DK69" s="337"/>
      <c r="DL69" s="337"/>
      <c r="DM69" s="337"/>
      <c r="DN69" s="337"/>
      <c r="DO69" s="13"/>
      <c r="DP69" s="13"/>
      <c r="DQ69" s="13"/>
      <c r="DR69" s="13"/>
      <c r="DS69" s="13"/>
      <c r="DT69" s="13"/>
    </row>
    <row r="70" spans="6:124" ht="12" customHeight="1">
      <c r="F70" s="404"/>
      <c r="G70" s="404"/>
      <c r="CH70" s="337"/>
      <c r="CI70" s="337"/>
      <c r="CJ70" s="337"/>
      <c r="CK70" s="337"/>
      <c r="CL70" s="337"/>
      <c r="CM70" s="337"/>
      <c r="CN70" s="337"/>
      <c r="CO70" s="13"/>
      <c r="CP70" s="13"/>
      <c r="CQ70" s="13"/>
      <c r="CR70" s="13"/>
      <c r="CS70" s="13"/>
      <c r="DH70" s="337"/>
      <c r="DI70" s="337"/>
      <c r="DJ70" s="337"/>
      <c r="DK70" s="337"/>
      <c r="DL70" s="337"/>
      <c r="DM70" s="337"/>
      <c r="DN70" s="337"/>
      <c r="DO70" s="13"/>
      <c r="DP70" s="13"/>
      <c r="DQ70" s="13"/>
      <c r="DR70" s="13"/>
      <c r="DS70" s="13"/>
      <c r="DT70" s="13"/>
    </row>
    <row r="71" spans="6:124" ht="12" customHeight="1">
      <c r="F71" s="404"/>
      <c r="G71" s="404"/>
      <c r="CH71" s="337"/>
      <c r="CI71" s="337"/>
      <c r="CJ71" s="337"/>
      <c r="CK71" s="337"/>
      <c r="CL71" s="337"/>
      <c r="CM71" s="337"/>
      <c r="CN71" s="337"/>
      <c r="CO71" s="13"/>
      <c r="CP71" s="13"/>
      <c r="CQ71" s="13"/>
      <c r="CR71" s="13"/>
      <c r="CS71" s="13"/>
      <c r="DH71" s="337"/>
      <c r="DI71" s="337"/>
      <c r="DJ71" s="337"/>
      <c r="DK71" s="337"/>
      <c r="DL71" s="337"/>
      <c r="DM71" s="337"/>
      <c r="DN71" s="337"/>
      <c r="DO71" s="13"/>
      <c r="DP71" s="13"/>
      <c r="DQ71" s="13"/>
      <c r="DR71" s="13"/>
      <c r="DS71" s="13"/>
      <c r="DT71" s="13"/>
    </row>
    <row r="72" spans="6:124" ht="12" customHeight="1">
      <c r="F72" s="404"/>
      <c r="G72" s="404"/>
      <c r="CH72" s="337"/>
      <c r="CI72" s="337"/>
      <c r="CJ72" s="337"/>
      <c r="CK72" s="337"/>
      <c r="CL72" s="337"/>
      <c r="CM72" s="337"/>
      <c r="CN72" s="337"/>
      <c r="CO72" s="13"/>
      <c r="CP72" s="13"/>
      <c r="CQ72" s="13"/>
      <c r="CR72" s="13"/>
      <c r="CS72" s="13"/>
      <c r="DH72" s="337"/>
      <c r="DI72" s="337"/>
      <c r="DJ72" s="337"/>
      <c r="DK72" s="337"/>
      <c r="DL72" s="337"/>
      <c r="DM72" s="337"/>
      <c r="DN72" s="337"/>
      <c r="DO72" s="13"/>
      <c r="DP72" s="13"/>
      <c r="DQ72" s="13"/>
      <c r="DR72" s="13"/>
      <c r="DS72" s="13"/>
      <c r="DT72" s="13"/>
    </row>
    <row r="73" spans="6:124" ht="12" customHeight="1">
      <c r="F73" s="404"/>
      <c r="G73" s="404"/>
      <c r="CH73" s="337"/>
      <c r="CI73" s="337"/>
      <c r="CJ73" s="337"/>
      <c r="CK73" s="337"/>
      <c r="CL73" s="337"/>
      <c r="CM73" s="337"/>
      <c r="CN73" s="337"/>
      <c r="CO73" s="13"/>
      <c r="CP73" s="13"/>
      <c r="CQ73" s="13"/>
      <c r="CR73" s="13"/>
      <c r="CS73" s="13"/>
      <c r="DH73" s="337"/>
      <c r="DI73" s="337"/>
      <c r="DJ73" s="337"/>
      <c r="DK73" s="337"/>
      <c r="DL73" s="337"/>
      <c r="DM73" s="337"/>
      <c r="DN73" s="337"/>
      <c r="DO73" s="13"/>
      <c r="DP73" s="13"/>
      <c r="DQ73" s="13"/>
      <c r="DR73" s="13"/>
      <c r="DS73" s="13"/>
      <c r="DT73" s="13"/>
    </row>
    <row r="74" spans="6:124" ht="12" customHeight="1">
      <c r="F74" s="404"/>
      <c r="G74" s="404"/>
      <c r="CH74" s="337"/>
      <c r="CI74" s="337"/>
      <c r="CJ74" s="337"/>
      <c r="CK74" s="337"/>
      <c r="CL74" s="337"/>
      <c r="CM74" s="337"/>
      <c r="CN74" s="337"/>
      <c r="CO74" s="13"/>
      <c r="CP74" s="13"/>
      <c r="CQ74" s="13"/>
      <c r="CR74" s="13"/>
      <c r="CS74" s="13"/>
      <c r="DH74" s="337"/>
      <c r="DI74" s="337"/>
      <c r="DJ74" s="337"/>
      <c r="DK74" s="337"/>
      <c r="DL74" s="337"/>
      <c r="DM74" s="337"/>
      <c r="DN74" s="337"/>
      <c r="DO74" s="13"/>
      <c r="DP74" s="13"/>
      <c r="DQ74" s="13"/>
      <c r="DR74" s="13"/>
      <c r="DS74" s="13"/>
      <c r="DT74" s="13"/>
    </row>
    <row r="75" spans="6:124" ht="12" customHeight="1">
      <c r="F75" s="404"/>
      <c r="G75" s="404"/>
      <c r="CH75" s="337"/>
      <c r="CI75" s="337"/>
      <c r="CJ75" s="337"/>
      <c r="CK75" s="337"/>
      <c r="CL75" s="337"/>
      <c r="CM75" s="337"/>
      <c r="CN75" s="337"/>
      <c r="CO75" s="13"/>
      <c r="CP75" s="13"/>
      <c r="CQ75" s="13"/>
      <c r="CR75" s="13"/>
      <c r="CS75" s="13"/>
      <c r="DH75" s="337"/>
      <c r="DI75" s="337"/>
      <c r="DJ75" s="337"/>
      <c r="DK75" s="337"/>
      <c r="DL75" s="337"/>
      <c r="DM75" s="337"/>
      <c r="DN75" s="337"/>
      <c r="DO75" s="13"/>
      <c r="DP75" s="13"/>
      <c r="DQ75" s="13"/>
      <c r="DR75" s="13"/>
      <c r="DS75" s="13"/>
      <c r="DT75" s="13"/>
    </row>
    <row r="76" spans="6:124" ht="12" customHeight="1">
      <c r="F76" s="404"/>
      <c r="G76" s="404"/>
      <c r="CH76" s="337"/>
      <c r="CI76" s="337"/>
      <c r="CJ76" s="337"/>
      <c r="CK76" s="337"/>
      <c r="CL76" s="337"/>
      <c r="CM76" s="337"/>
      <c r="CN76" s="337"/>
      <c r="CO76" s="13"/>
      <c r="CP76" s="13"/>
      <c r="CQ76" s="13"/>
      <c r="CR76" s="13"/>
      <c r="CS76" s="13"/>
      <c r="DH76" s="337"/>
      <c r="DI76" s="337"/>
      <c r="DJ76" s="337"/>
      <c r="DK76" s="337"/>
      <c r="DL76" s="337"/>
      <c r="DM76" s="337"/>
      <c r="DN76" s="337"/>
      <c r="DO76" s="13"/>
      <c r="DP76" s="13"/>
      <c r="DQ76" s="13"/>
      <c r="DR76" s="13"/>
      <c r="DS76" s="13"/>
      <c r="DT76" s="13"/>
    </row>
    <row r="77" spans="6:124" ht="12" customHeight="1">
      <c r="F77" s="404"/>
      <c r="G77" s="404"/>
      <c r="CH77" s="337"/>
      <c r="CI77" s="337"/>
      <c r="CJ77" s="337"/>
      <c r="CK77" s="337"/>
      <c r="CL77" s="337"/>
      <c r="CM77" s="337"/>
      <c r="CN77" s="337"/>
      <c r="CO77" s="13"/>
      <c r="CP77" s="13"/>
      <c r="CQ77" s="13"/>
      <c r="CR77" s="13"/>
      <c r="CS77" s="13"/>
      <c r="DH77" s="337"/>
      <c r="DI77" s="337"/>
      <c r="DJ77" s="337"/>
      <c r="DK77" s="337"/>
      <c r="DL77" s="337"/>
      <c r="DM77" s="337"/>
      <c r="DN77" s="337"/>
      <c r="DO77" s="13"/>
      <c r="DP77" s="13"/>
      <c r="DQ77" s="13"/>
      <c r="DR77" s="13"/>
      <c r="DS77" s="13"/>
      <c r="DT77" s="13"/>
    </row>
    <row r="78" spans="6:124" ht="12" customHeight="1">
      <c r="F78" s="404"/>
      <c r="G78" s="404"/>
      <c r="CH78" s="337"/>
      <c r="CI78" s="337"/>
      <c r="CJ78" s="337"/>
      <c r="CK78" s="337"/>
      <c r="CL78" s="337"/>
      <c r="CM78" s="337"/>
      <c r="CN78" s="337"/>
      <c r="CO78" s="13"/>
      <c r="CP78" s="13"/>
      <c r="CQ78" s="13"/>
      <c r="CR78" s="13"/>
      <c r="CS78" s="13"/>
      <c r="DH78" s="337"/>
      <c r="DI78" s="337"/>
      <c r="DJ78" s="337"/>
      <c r="DK78" s="337"/>
      <c r="DL78" s="337"/>
      <c r="DM78" s="337"/>
      <c r="DN78" s="337"/>
      <c r="DO78" s="13"/>
      <c r="DP78" s="13"/>
      <c r="DQ78" s="13"/>
      <c r="DR78" s="13"/>
      <c r="DS78" s="13"/>
      <c r="DT78" s="13"/>
    </row>
    <row r="79" spans="6:124" ht="12" customHeight="1">
      <c r="F79" s="404"/>
      <c r="G79" s="404"/>
      <c r="CH79" s="337"/>
      <c r="CI79" s="337"/>
      <c r="CJ79" s="337"/>
      <c r="CK79" s="337"/>
      <c r="CL79" s="337"/>
      <c r="CM79" s="337"/>
      <c r="CN79" s="337"/>
      <c r="CO79" s="13"/>
      <c r="CP79" s="13"/>
      <c r="CQ79" s="13"/>
      <c r="CR79" s="13"/>
      <c r="CS79" s="13"/>
      <c r="DH79" s="337"/>
      <c r="DI79" s="337"/>
      <c r="DJ79" s="337"/>
      <c r="DK79" s="337"/>
      <c r="DL79" s="337"/>
      <c r="DM79" s="337"/>
      <c r="DN79" s="337"/>
      <c r="DO79" s="13"/>
      <c r="DP79" s="13"/>
      <c r="DQ79" s="13"/>
      <c r="DR79" s="13"/>
      <c r="DS79" s="13"/>
      <c r="DT79" s="13"/>
    </row>
    <row r="80" spans="6:124" ht="12" customHeight="1">
      <c r="F80" s="404"/>
      <c r="G80" s="404"/>
      <c r="CH80" s="337"/>
      <c r="CI80" s="337"/>
      <c r="CJ80" s="337"/>
      <c r="CK80" s="337"/>
      <c r="CL80" s="337"/>
      <c r="CM80" s="337"/>
      <c r="CN80" s="337"/>
      <c r="CO80" s="13"/>
      <c r="CP80" s="13"/>
      <c r="CQ80" s="13"/>
      <c r="CR80" s="13"/>
      <c r="CS80" s="13"/>
      <c r="DH80" s="337"/>
      <c r="DI80" s="337"/>
      <c r="DJ80" s="337"/>
      <c r="DK80" s="337"/>
      <c r="DL80" s="337"/>
      <c r="DM80" s="337"/>
      <c r="DN80" s="337"/>
      <c r="DO80" s="13"/>
      <c r="DP80" s="13"/>
      <c r="DQ80" s="13"/>
      <c r="DR80" s="13"/>
      <c r="DS80" s="13"/>
      <c r="DT80" s="13"/>
    </row>
    <row r="81" spans="6:124" ht="12" customHeight="1">
      <c r="F81" s="404"/>
      <c r="G81" s="404"/>
      <c r="CH81" s="337"/>
      <c r="CI81" s="337"/>
      <c r="CJ81" s="337"/>
      <c r="CK81" s="337"/>
      <c r="CL81" s="337"/>
      <c r="CM81" s="337"/>
      <c r="CN81" s="337"/>
      <c r="CO81" s="13"/>
      <c r="CP81" s="13"/>
      <c r="CQ81" s="13"/>
      <c r="CR81" s="13"/>
      <c r="CS81" s="13"/>
      <c r="DH81" s="337"/>
      <c r="DI81" s="337"/>
      <c r="DJ81" s="337"/>
      <c r="DK81" s="337"/>
      <c r="DL81" s="337"/>
      <c r="DM81" s="337"/>
      <c r="DN81" s="337"/>
      <c r="DO81" s="13"/>
      <c r="DP81" s="13"/>
      <c r="DQ81" s="13"/>
      <c r="DR81" s="13"/>
      <c r="DS81" s="13"/>
      <c r="DT81" s="13"/>
    </row>
    <row r="82" spans="6:124" ht="12" customHeight="1">
      <c r="F82" s="404"/>
      <c r="G82" s="404"/>
      <c r="CH82" s="337"/>
      <c r="CI82" s="337"/>
      <c r="CJ82" s="337"/>
      <c r="CK82" s="337"/>
      <c r="CL82" s="337"/>
      <c r="CM82" s="337"/>
      <c r="CN82" s="337"/>
      <c r="CO82" s="13"/>
      <c r="CP82" s="13"/>
      <c r="CQ82" s="13"/>
      <c r="CR82" s="13"/>
      <c r="CS82" s="13"/>
      <c r="DH82" s="337"/>
      <c r="DI82" s="337"/>
      <c r="DJ82" s="337"/>
      <c r="DK82" s="337"/>
      <c r="DL82" s="337"/>
      <c r="DM82" s="337"/>
      <c r="DN82" s="337"/>
      <c r="DO82" s="13"/>
      <c r="DP82" s="13"/>
      <c r="DQ82" s="13"/>
      <c r="DR82" s="13"/>
      <c r="DS82" s="13"/>
      <c r="DT82" s="13"/>
    </row>
    <row r="83" spans="6:124" ht="12" customHeight="1">
      <c r="F83" s="404"/>
      <c r="G83" s="404"/>
      <c r="CH83" s="337"/>
      <c r="CI83" s="337"/>
      <c r="CJ83" s="337"/>
      <c r="CK83" s="337"/>
      <c r="CL83" s="337"/>
      <c r="CM83" s="337"/>
      <c r="CN83" s="337"/>
      <c r="CO83" s="13"/>
      <c r="CP83" s="13"/>
      <c r="CQ83" s="13"/>
      <c r="CR83" s="13"/>
      <c r="CS83" s="13"/>
      <c r="DH83" s="337"/>
      <c r="DI83" s="337"/>
      <c r="DJ83" s="337"/>
      <c r="DK83" s="337"/>
      <c r="DL83" s="337"/>
      <c r="DM83" s="337"/>
      <c r="DN83" s="337"/>
      <c r="DO83" s="13"/>
      <c r="DP83" s="13"/>
      <c r="DQ83" s="13"/>
      <c r="DR83" s="13"/>
      <c r="DS83" s="13"/>
      <c r="DT83" s="13"/>
    </row>
    <row r="84" spans="6:124" ht="12" customHeight="1">
      <c r="F84" s="404"/>
      <c r="G84" s="404"/>
      <c r="CH84" s="337"/>
      <c r="CI84" s="337"/>
      <c r="CJ84" s="337"/>
      <c r="CK84" s="337"/>
      <c r="CL84" s="337"/>
      <c r="CM84" s="337"/>
      <c r="CN84" s="337"/>
      <c r="CO84" s="13"/>
      <c r="CP84" s="13"/>
      <c r="CQ84" s="13"/>
      <c r="CR84" s="13"/>
      <c r="CS84" s="13"/>
      <c r="DH84" s="337"/>
      <c r="DI84" s="337"/>
      <c r="DJ84" s="337"/>
      <c r="DK84" s="337"/>
      <c r="DL84" s="337"/>
      <c r="DM84" s="337"/>
      <c r="DN84" s="337"/>
      <c r="DO84" s="13"/>
      <c r="DP84" s="13"/>
      <c r="DQ84" s="13"/>
      <c r="DR84" s="13"/>
      <c r="DS84" s="13"/>
      <c r="DT84" s="13"/>
    </row>
    <row r="85" spans="6:124" ht="12" customHeight="1">
      <c r="F85" s="404"/>
      <c r="G85" s="404"/>
      <c r="CH85" s="337"/>
      <c r="CI85" s="337"/>
      <c r="CJ85" s="337"/>
      <c r="CK85" s="337"/>
      <c r="CL85" s="337"/>
      <c r="CM85" s="337"/>
      <c r="CN85" s="337"/>
      <c r="CO85" s="13"/>
      <c r="CP85" s="13"/>
      <c r="CQ85" s="13"/>
      <c r="CR85" s="13"/>
      <c r="CS85" s="13"/>
      <c r="DH85" s="337"/>
      <c r="DI85" s="337"/>
      <c r="DJ85" s="337"/>
      <c r="DK85" s="337"/>
      <c r="DL85" s="337"/>
      <c r="DM85" s="337"/>
      <c r="DN85" s="337"/>
      <c r="DO85" s="13"/>
      <c r="DP85" s="13"/>
      <c r="DQ85" s="13"/>
      <c r="DR85" s="13"/>
      <c r="DS85" s="13"/>
      <c r="DT85" s="13"/>
    </row>
    <row r="86" spans="6:124" ht="12" customHeight="1">
      <c r="F86" s="404"/>
      <c r="G86" s="404"/>
      <c r="CH86" s="337"/>
      <c r="CI86" s="337"/>
      <c r="CJ86" s="337"/>
      <c r="CK86" s="337"/>
      <c r="CL86" s="337"/>
      <c r="CM86" s="337"/>
      <c r="CN86" s="337"/>
      <c r="CO86" s="13"/>
      <c r="CP86" s="13"/>
      <c r="CQ86" s="13"/>
      <c r="CR86" s="13"/>
      <c r="CS86" s="13"/>
      <c r="DH86" s="337"/>
      <c r="DI86" s="337"/>
      <c r="DJ86" s="337"/>
      <c r="DK86" s="337"/>
      <c r="DL86" s="337"/>
      <c r="DM86" s="337"/>
      <c r="DN86" s="337"/>
      <c r="DO86" s="13"/>
      <c r="DP86" s="13"/>
      <c r="DQ86" s="13"/>
      <c r="DR86" s="13"/>
      <c r="DS86" s="13"/>
      <c r="DT86" s="13"/>
    </row>
    <row r="87" spans="6:124" ht="12" customHeight="1">
      <c r="F87" s="404"/>
      <c r="G87" s="404"/>
      <c r="CH87" s="337"/>
      <c r="CI87" s="337"/>
      <c r="CJ87" s="337"/>
      <c r="CK87" s="337"/>
      <c r="CL87" s="337"/>
      <c r="CM87" s="337"/>
      <c r="CN87" s="337"/>
      <c r="CO87" s="13"/>
      <c r="CP87" s="13"/>
      <c r="CQ87" s="13"/>
      <c r="CR87" s="13"/>
      <c r="CS87" s="13"/>
      <c r="DH87" s="337"/>
      <c r="DI87" s="337"/>
      <c r="DJ87" s="337"/>
      <c r="DK87" s="337"/>
      <c r="DL87" s="337"/>
      <c r="DM87" s="337"/>
      <c r="DN87" s="337"/>
      <c r="DO87" s="13"/>
      <c r="DP87" s="13"/>
      <c r="DQ87" s="13"/>
      <c r="DR87" s="13"/>
      <c r="DS87" s="13"/>
      <c r="DT87" s="13"/>
    </row>
    <row r="88" spans="6:124" ht="12" customHeight="1">
      <c r="F88" s="404"/>
      <c r="G88" s="404"/>
      <c r="CH88" s="337"/>
      <c r="CI88" s="337"/>
      <c r="CJ88" s="337"/>
      <c r="CK88" s="337"/>
      <c r="CL88" s="337"/>
      <c r="CM88" s="337"/>
      <c r="CN88" s="337"/>
      <c r="CO88" s="13"/>
      <c r="CP88" s="13"/>
      <c r="CQ88" s="13"/>
      <c r="CR88" s="13"/>
      <c r="CS88" s="13"/>
      <c r="DH88" s="337"/>
      <c r="DI88" s="337"/>
      <c r="DJ88" s="337"/>
      <c r="DK88" s="337"/>
      <c r="DL88" s="337"/>
      <c r="DM88" s="337"/>
      <c r="DN88" s="337"/>
      <c r="DO88" s="13"/>
      <c r="DP88" s="13"/>
      <c r="DQ88" s="13"/>
      <c r="DR88" s="13"/>
      <c r="DS88" s="13"/>
      <c r="DT88" s="13"/>
    </row>
    <row r="89" spans="6:124" ht="12" customHeight="1">
      <c r="F89" s="404"/>
      <c r="G89" s="404"/>
      <c r="CH89" s="337"/>
      <c r="CI89" s="337"/>
      <c r="CJ89" s="337"/>
      <c r="CK89" s="337"/>
      <c r="CL89" s="337"/>
      <c r="CM89" s="337"/>
      <c r="CN89" s="337"/>
      <c r="CO89" s="13"/>
      <c r="CP89" s="13"/>
      <c r="CQ89" s="13"/>
      <c r="CR89" s="13"/>
      <c r="CS89" s="13"/>
      <c r="DH89" s="337"/>
      <c r="DI89" s="337"/>
      <c r="DJ89" s="337"/>
      <c r="DK89" s="337"/>
      <c r="DL89" s="337"/>
      <c r="DM89" s="337"/>
      <c r="DN89" s="337"/>
      <c r="DO89" s="13"/>
      <c r="DP89" s="13"/>
      <c r="DQ89" s="13"/>
      <c r="DR89" s="13"/>
      <c r="DS89" s="13"/>
      <c r="DT89" s="13"/>
    </row>
    <row r="90" spans="6:124" ht="12" customHeight="1">
      <c r="F90" s="404"/>
      <c r="G90" s="404"/>
      <c r="CH90" s="337"/>
      <c r="CI90" s="337"/>
      <c r="CJ90" s="337"/>
      <c r="CK90" s="337"/>
      <c r="CL90" s="337"/>
      <c r="CM90" s="337"/>
      <c r="CN90" s="337"/>
      <c r="CO90" s="13"/>
      <c r="CP90" s="13"/>
      <c r="CQ90" s="13"/>
      <c r="CR90" s="13"/>
      <c r="CS90" s="13"/>
      <c r="DH90" s="337"/>
      <c r="DI90" s="337"/>
      <c r="DJ90" s="337"/>
      <c r="DK90" s="337"/>
      <c r="DL90" s="337"/>
      <c r="DM90" s="337"/>
      <c r="DN90" s="337"/>
      <c r="DO90" s="13"/>
      <c r="DP90" s="13"/>
      <c r="DQ90" s="13"/>
      <c r="DR90" s="13"/>
      <c r="DS90" s="13"/>
      <c r="DT90" s="13"/>
    </row>
    <row r="91" spans="6:124" ht="12" customHeight="1">
      <c r="F91" s="404"/>
      <c r="G91" s="404"/>
      <c r="CH91" s="337"/>
      <c r="CI91" s="337"/>
      <c r="CJ91" s="337"/>
      <c r="CK91" s="337"/>
      <c r="CL91" s="337"/>
      <c r="CM91" s="337"/>
      <c r="CN91" s="337"/>
      <c r="CO91" s="13"/>
      <c r="CP91" s="13"/>
      <c r="CQ91" s="13"/>
      <c r="CR91" s="13"/>
      <c r="CS91" s="13"/>
      <c r="DH91" s="337"/>
      <c r="DI91" s="337"/>
      <c r="DJ91" s="337"/>
      <c r="DK91" s="337"/>
      <c r="DL91" s="337"/>
      <c r="DM91" s="337"/>
      <c r="DN91" s="337"/>
      <c r="DO91" s="13"/>
      <c r="DP91" s="13"/>
      <c r="DQ91" s="13"/>
      <c r="DR91" s="13"/>
      <c r="DS91" s="13"/>
      <c r="DT91" s="13"/>
    </row>
    <row r="92" spans="6:124" ht="12" customHeight="1">
      <c r="F92" s="404"/>
      <c r="G92" s="404"/>
      <c r="CH92" s="337"/>
      <c r="CI92" s="337"/>
      <c r="CJ92" s="337"/>
      <c r="CK92" s="337"/>
      <c r="CL92" s="337"/>
      <c r="CM92" s="337"/>
      <c r="CN92" s="337"/>
      <c r="CO92" s="13"/>
      <c r="CP92" s="13"/>
      <c r="CQ92" s="13"/>
      <c r="CR92" s="13"/>
      <c r="CS92" s="13"/>
      <c r="DH92" s="337"/>
      <c r="DI92" s="337"/>
      <c r="DJ92" s="337"/>
      <c r="DK92" s="337"/>
      <c r="DL92" s="337"/>
      <c r="DM92" s="337"/>
      <c r="DN92" s="337"/>
      <c r="DO92" s="13"/>
      <c r="DP92" s="13"/>
      <c r="DQ92" s="13"/>
      <c r="DR92" s="13"/>
      <c r="DS92" s="13"/>
      <c r="DT92" s="13"/>
    </row>
    <row r="93" spans="6:124" ht="12" customHeight="1">
      <c r="F93" s="404"/>
      <c r="G93" s="404"/>
      <c r="CH93" s="337"/>
      <c r="CI93" s="337"/>
      <c r="CJ93" s="337"/>
      <c r="CK93" s="337"/>
      <c r="CL93" s="337"/>
      <c r="CM93" s="337"/>
      <c r="CN93" s="337"/>
      <c r="CO93" s="13"/>
      <c r="CP93" s="13"/>
      <c r="CQ93" s="13"/>
      <c r="CR93" s="13"/>
      <c r="CS93" s="13"/>
      <c r="DH93" s="337"/>
      <c r="DI93" s="337"/>
      <c r="DJ93" s="337"/>
      <c r="DK93" s="337"/>
      <c r="DL93" s="337"/>
      <c r="DM93" s="337"/>
      <c r="DN93" s="337"/>
      <c r="DO93" s="13"/>
      <c r="DP93" s="13"/>
      <c r="DQ93" s="13"/>
      <c r="DR93" s="13"/>
      <c r="DS93" s="13"/>
      <c r="DT93" s="13"/>
    </row>
    <row r="94" spans="6:124" ht="12" customHeight="1">
      <c r="F94" s="404"/>
      <c r="G94" s="404"/>
      <c r="CH94" s="337"/>
      <c r="CI94" s="337"/>
      <c r="CJ94" s="337"/>
      <c r="CK94" s="337"/>
      <c r="CL94" s="337"/>
      <c r="CM94" s="337"/>
      <c r="CN94" s="337"/>
      <c r="CO94" s="13"/>
      <c r="CP94" s="13"/>
      <c r="CQ94" s="13"/>
      <c r="CR94" s="13"/>
      <c r="CS94" s="13"/>
      <c r="DH94" s="337"/>
      <c r="DI94" s="337"/>
      <c r="DJ94" s="337"/>
      <c r="DK94" s="337"/>
      <c r="DL94" s="337"/>
      <c r="DM94" s="337"/>
      <c r="DN94" s="337"/>
      <c r="DO94" s="13"/>
      <c r="DP94" s="13"/>
      <c r="DQ94" s="13"/>
      <c r="DR94" s="13"/>
      <c r="DS94" s="13"/>
      <c r="DT94" s="13"/>
    </row>
    <row r="95" spans="6:124" ht="12" customHeight="1">
      <c r="F95" s="404"/>
      <c r="G95" s="404"/>
      <c r="CH95" s="337"/>
      <c r="CI95" s="337"/>
      <c r="CJ95" s="337"/>
      <c r="CK95" s="337"/>
      <c r="CL95" s="337"/>
      <c r="CM95" s="337"/>
      <c r="CN95" s="337"/>
      <c r="CO95" s="13"/>
      <c r="CP95" s="13"/>
      <c r="CQ95" s="13"/>
      <c r="CR95" s="13"/>
      <c r="CS95" s="13"/>
      <c r="DH95" s="337"/>
      <c r="DI95" s="337"/>
      <c r="DJ95" s="337"/>
      <c r="DK95" s="337"/>
      <c r="DL95" s="337"/>
      <c r="DM95" s="337"/>
      <c r="DN95" s="337"/>
      <c r="DO95" s="13"/>
      <c r="DP95" s="13"/>
      <c r="DQ95" s="13"/>
      <c r="DR95" s="13"/>
      <c r="DS95" s="13"/>
      <c r="DT95" s="13"/>
    </row>
    <row r="96" spans="6:124" ht="12" customHeight="1">
      <c r="F96" s="404"/>
      <c r="G96" s="404"/>
      <c r="CH96" s="337"/>
      <c r="CI96" s="337"/>
      <c r="CJ96" s="337"/>
      <c r="CK96" s="337"/>
      <c r="CL96" s="337"/>
      <c r="CM96" s="337"/>
      <c r="CN96" s="337"/>
      <c r="CO96" s="13"/>
      <c r="CP96" s="13"/>
      <c r="CQ96" s="13"/>
      <c r="CR96" s="13"/>
      <c r="CS96" s="13"/>
      <c r="DH96" s="337"/>
      <c r="DI96" s="337"/>
      <c r="DJ96" s="337"/>
      <c r="DK96" s="337"/>
      <c r="DL96" s="337"/>
      <c r="DM96" s="337"/>
      <c r="DN96" s="337"/>
      <c r="DO96" s="13"/>
      <c r="DP96" s="13"/>
      <c r="DQ96" s="13"/>
      <c r="DR96" s="13"/>
      <c r="DS96" s="13"/>
      <c r="DT96" s="13"/>
    </row>
    <row r="97" spans="6:124" ht="12" customHeight="1">
      <c r="F97" s="404"/>
      <c r="G97" s="404"/>
      <c r="CH97" s="337"/>
      <c r="CI97" s="337"/>
      <c r="CJ97" s="337"/>
      <c r="CK97" s="337"/>
      <c r="CL97" s="337"/>
      <c r="CM97" s="337"/>
      <c r="CN97" s="337"/>
      <c r="CO97" s="13"/>
      <c r="CP97" s="13"/>
      <c r="CQ97" s="13"/>
      <c r="CR97" s="13"/>
      <c r="CS97" s="13"/>
      <c r="DH97" s="337"/>
      <c r="DI97" s="337"/>
      <c r="DJ97" s="337"/>
      <c r="DK97" s="337"/>
      <c r="DL97" s="337"/>
      <c r="DM97" s="337"/>
      <c r="DN97" s="337"/>
      <c r="DO97" s="13"/>
      <c r="DP97" s="13"/>
      <c r="DQ97" s="13"/>
      <c r="DR97" s="13"/>
      <c r="DS97" s="13"/>
      <c r="DT97" s="13"/>
    </row>
    <row r="98" spans="6:124" ht="12" customHeight="1">
      <c r="F98" s="404"/>
      <c r="G98" s="404"/>
      <c r="CH98" s="337"/>
      <c r="CI98" s="337"/>
      <c r="CJ98" s="337"/>
      <c r="CK98" s="337"/>
      <c r="CL98" s="337"/>
      <c r="CM98" s="337"/>
      <c r="CN98" s="337"/>
      <c r="CO98" s="13"/>
      <c r="CP98" s="13"/>
      <c r="CQ98" s="13"/>
      <c r="CR98" s="13"/>
      <c r="CS98" s="13"/>
      <c r="DH98" s="337"/>
      <c r="DI98" s="337"/>
      <c r="DJ98" s="337"/>
      <c r="DK98" s="337"/>
      <c r="DL98" s="337"/>
      <c r="DM98" s="337"/>
      <c r="DN98" s="337"/>
      <c r="DO98" s="13"/>
      <c r="DP98" s="13"/>
      <c r="DQ98" s="13"/>
      <c r="DR98" s="13"/>
      <c r="DS98" s="13"/>
      <c r="DT98" s="13"/>
    </row>
    <row r="99" spans="6:124" ht="12" customHeight="1">
      <c r="F99" s="404"/>
      <c r="G99" s="404"/>
      <c r="CH99" s="337"/>
      <c r="CI99" s="337"/>
      <c r="CJ99" s="337"/>
      <c r="CK99" s="337"/>
      <c r="CL99" s="337"/>
      <c r="CM99" s="337"/>
      <c r="CN99" s="337"/>
      <c r="CO99" s="13"/>
      <c r="CP99" s="13"/>
      <c r="CQ99" s="13"/>
      <c r="CR99" s="13"/>
      <c r="CS99" s="13"/>
      <c r="DH99" s="337"/>
      <c r="DI99" s="337"/>
      <c r="DJ99" s="337"/>
      <c r="DK99" s="337"/>
      <c r="DL99" s="337"/>
      <c r="DM99" s="337"/>
      <c r="DN99" s="337"/>
      <c r="DO99" s="13"/>
      <c r="DP99" s="13"/>
      <c r="DQ99" s="13"/>
      <c r="DR99" s="13"/>
      <c r="DS99" s="13"/>
      <c r="DT99" s="13"/>
    </row>
    <row r="100" spans="6:124" ht="12" customHeight="1">
      <c r="F100" s="404"/>
      <c r="G100" s="404"/>
      <c r="CH100" s="337"/>
      <c r="CI100" s="337"/>
      <c r="CJ100" s="337"/>
      <c r="CK100" s="337"/>
      <c r="CL100" s="337"/>
      <c r="CM100" s="337"/>
      <c r="CN100" s="337"/>
      <c r="CO100" s="13"/>
      <c r="CP100" s="13"/>
      <c r="CQ100" s="13"/>
      <c r="CR100" s="13"/>
      <c r="CS100" s="13"/>
      <c r="DH100" s="337"/>
      <c r="DI100" s="337"/>
      <c r="DJ100" s="337"/>
      <c r="DK100" s="337"/>
      <c r="DL100" s="337"/>
      <c r="DM100" s="337"/>
      <c r="DN100" s="337"/>
      <c r="DO100" s="13"/>
      <c r="DP100" s="13"/>
      <c r="DQ100" s="13"/>
      <c r="DR100" s="13"/>
      <c r="DS100" s="13"/>
      <c r="DT100" s="13"/>
    </row>
    <row r="101" spans="6:124" ht="12" customHeight="1">
      <c r="F101" s="404"/>
      <c r="G101" s="404"/>
      <c r="CH101" s="337"/>
      <c r="CI101" s="337"/>
      <c r="CJ101" s="337"/>
      <c r="CK101" s="337"/>
      <c r="CL101" s="337"/>
      <c r="CM101" s="337"/>
      <c r="CN101" s="337"/>
      <c r="CO101" s="13"/>
      <c r="CP101" s="13"/>
      <c r="CQ101" s="13"/>
      <c r="CR101" s="13"/>
      <c r="CS101" s="13"/>
      <c r="DH101" s="337"/>
      <c r="DI101" s="337"/>
      <c r="DJ101" s="337"/>
      <c r="DK101" s="337"/>
      <c r="DL101" s="337"/>
      <c r="DM101" s="337"/>
      <c r="DN101" s="337"/>
      <c r="DO101" s="13"/>
      <c r="DP101" s="13"/>
      <c r="DQ101" s="13"/>
      <c r="DR101" s="13"/>
      <c r="DS101" s="13"/>
      <c r="DT101" s="13"/>
    </row>
    <row r="102" spans="6:124" ht="12" customHeight="1">
      <c r="F102" s="404"/>
      <c r="G102" s="404"/>
      <c r="CH102" s="337"/>
      <c r="CI102" s="337"/>
      <c r="CJ102" s="337"/>
      <c r="CK102" s="337"/>
      <c r="CL102" s="337"/>
      <c r="CM102" s="337"/>
      <c r="CN102" s="337"/>
      <c r="CO102" s="13"/>
      <c r="CP102" s="13"/>
      <c r="CQ102" s="13"/>
      <c r="CR102" s="13"/>
      <c r="CS102" s="13"/>
      <c r="DH102" s="337"/>
      <c r="DI102" s="337"/>
      <c r="DJ102" s="337"/>
      <c r="DK102" s="337"/>
      <c r="DL102" s="337"/>
      <c r="DM102" s="337"/>
      <c r="DN102" s="337"/>
      <c r="DO102" s="13"/>
      <c r="DP102" s="13"/>
      <c r="DQ102" s="13"/>
      <c r="DR102" s="13"/>
      <c r="DS102" s="13"/>
      <c r="DT102" s="13"/>
    </row>
    <row r="103" spans="6:124" ht="12" customHeight="1">
      <c r="F103" s="404"/>
      <c r="G103" s="404"/>
      <c r="CH103" s="337"/>
      <c r="CI103" s="337"/>
      <c r="CJ103" s="337"/>
      <c r="CK103" s="337"/>
      <c r="CL103" s="337"/>
      <c r="CM103" s="337"/>
      <c r="CN103" s="337"/>
      <c r="CO103" s="13"/>
      <c r="CP103" s="13"/>
      <c r="CQ103" s="13"/>
      <c r="CR103" s="13"/>
      <c r="CS103" s="13"/>
      <c r="DH103" s="337"/>
      <c r="DI103" s="337"/>
      <c r="DJ103" s="337"/>
      <c r="DK103" s="337"/>
      <c r="DL103" s="337"/>
      <c r="DM103" s="337"/>
      <c r="DN103" s="337"/>
      <c r="DO103" s="13"/>
      <c r="DP103" s="13"/>
      <c r="DQ103" s="13"/>
      <c r="DR103" s="13"/>
      <c r="DS103" s="13"/>
      <c r="DT103" s="13"/>
    </row>
    <row r="104" spans="6:124" ht="12" customHeight="1">
      <c r="F104" s="404"/>
      <c r="G104" s="404"/>
      <c r="CH104" s="337"/>
      <c r="CI104" s="337"/>
      <c r="CJ104" s="337"/>
      <c r="CK104" s="337"/>
      <c r="CL104" s="337"/>
      <c r="CM104" s="337"/>
      <c r="CN104" s="337"/>
      <c r="CO104" s="13"/>
      <c r="CP104" s="13"/>
      <c r="CQ104" s="13"/>
      <c r="CR104" s="13"/>
      <c r="CS104" s="13"/>
      <c r="DH104" s="337"/>
      <c r="DI104" s="337"/>
      <c r="DJ104" s="337"/>
      <c r="DK104" s="337"/>
      <c r="DL104" s="337"/>
      <c r="DM104" s="337"/>
      <c r="DN104" s="337"/>
      <c r="DO104" s="13"/>
      <c r="DP104" s="13"/>
      <c r="DQ104" s="13"/>
      <c r="DR104" s="13"/>
      <c r="DS104" s="13"/>
      <c r="DT104" s="13"/>
    </row>
    <row r="105" spans="6:124" ht="12" customHeight="1">
      <c r="F105" s="404"/>
      <c r="G105" s="404"/>
      <c r="CH105" s="337"/>
      <c r="CI105" s="337"/>
      <c r="CJ105" s="337"/>
      <c r="CK105" s="337"/>
      <c r="CL105" s="337"/>
      <c r="CM105" s="337"/>
      <c r="CN105" s="337"/>
      <c r="CO105" s="13"/>
      <c r="CP105" s="13"/>
      <c r="CQ105" s="13"/>
      <c r="CR105" s="13"/>
      <c r="CS105" s="13"/>
      <c r="DH105" s="337"/>
      <c r="DI105" s="337"/>
      <c r="DJ105" s="337"/>
      <c r="DK105" s="337"/>
      <c r="DL105" s="337"/>
      <c r="DM105" s="337"/>
      <c r="DN105" s="337"/>
      <c r="DO105" s="13"/>
      <c r="DP105" s="13"/>
      <c r="DQ105" s="13"/>
      <c r="DR105" s="13"/>
      <c r="DS105" s="13"/>
      <c r="DT105" s="13"/>
    </row>
    <row r="106" spans="6:124" ht="12" customHeight="1">
      <c r="F106" s="404"/>
      <c r="G106" s="404"/>
      <c r="CH106" s="337"/>
      <c r="CI106" s="337"/>
      <c r="CJ106" s="337"/>
      <c r="CK106" s="337"/>
      <c r="CL106" s="337"/>
      <c r="CM106" s="337"/>
      <c r="CN106" s="337"/>
      <c r="CO106" s="13"/>
      <c r="CP106" s="13"/>
      <c r="CQ106" s="13"/>
      <c r="CR106" s="13"/>
      <c r="CS106" s="13"/>
      <c r="DH106" s="337"/>
      <c r="DI106" s="337"/>
      <c r="DJ106" s="337"/>
      <c r="DK106" s="337"/>
      <c r="DL106" s="337"/>
      <c r="DM106" s="337"/>
      <c r="DN106" s="337"/>
      <c r="DO106" s="13"/>
      <c r="DP106" s="13"/>
      <c r="DQ106" s="13"/>
      <c r="DR106" s="13"/>
      <c r="DS106" s="13"/>
      <c r="DT106" s="13"/>
    </row>
    <row r="107" spans="6:124" ht="12" customHeight="1">
      <c r="F107" s="404"/>
      <c r="G107" s="404"/>
      <c r="CH107" s="337"/>
      <c r="CI107" s="337"/>
      <c r="CJ107" s="337"/>
      <c r="CK107" s="337"/>
      <c r="CL107" s="337"/>
      <c r="CM107" s="337"/>
      <c r="CN107" s="337"/>
      <c r="CO107" s="13"/>
      <c r="CP107" s="13"/>
      <c r="CQ107" s="13"/>
      <c r="CR107" s="13"/>
      <c r="CS107" s="13"/>
      <c r="DH107" s="337"/>
      <c r="DI107" s="337"/>
      <c r="DJ107" s="337"/>
      <c r="DK107" s="337"/>
      <c r="DL107" s="337"/>
      <c r="DM107" s="337"/>
      <c r="DN107" s="337"/>
      <c r="DO107" s="13"/>
      <c r="DP107" s="13"/>
      <c r="DQ107" s="13"/>
      <c r="DR107" s="13"/>
      <c r="DS107" s="13"/>
      <c r="DT107" s="13"/>
    </row>
    <row r="108" spans="6:124" ht="12" customHeight="1">
      <c r="F108" s="404"/>
      <c r="G108" s="404"/>
      <c r="CH108" s="337"/>
      <c r="CI108" s="337"/>
      <c r="CJ108" s="337"/>
      <c r="CK108" s="337"/>
      <c r="CL108" s="337"/>
      <c r="CM108" s="337"/>
      <c r="CN108" s="337"/>
      <c r="CO108" s="13"/>
      <c r="CP108" s="13"/>
      <c r="CQ108" s="13"/>
      <c r="CR108" s="13"/>
      <c r="CS108" s="13"/>
      <c r="DH108" s="337"/>
      <c r="DI108" s="337"/>
      <c r="DJ108" s="337"/>
      <c r="DK108" s="337"/>
      <c r="DL108" s="337"/>
      <c r="DM108" s="337"/>
      <c r="DN108" s="337"/>
      <c r="DO108" s="13"/>
      <c r="DP108" s="13"/>
      <c r="DQ108" s="13"/>
      <c r="DR108" s="13"/>
      <c r="DS108" s="13"/>
      <c r="DT108" s="13"/>
    </row>
    <row r="109" spans="6:124" ht="12" customHeight="1">
      <c r="F109" s="404"/>
      <c r="G109" s="404"/>
      <c r="CH109" s="337"/>
      <c r="CI109" s="337"/>
      <c r="CJ109" s="337"/>
      <c r="CK109" s="337"/>
      <c r="CL109" s="337"/>
      <c r="CM109" s="337"/>
      <c r="CN109" s="337"/>
      <c r="CO109" s="13"/>
      <c r="CP109" s="13"/>
      <c r="CQ109" s="13"/>
      <c r="CR109" s="13"/>
      <c r="CS109" s="13"/>
      <c r="DH109" s="337"/>
      <c r="DI109" s="337"/>
      <c r="DJ109" s="337"/>
      <c r="DK109" s="337"/>
      <c r="DL109" s="337"/>
      <c r="DM109" s="337"/>
      <c r="DN109" s="337"/>
      <c r="DO109" s="13"/>
      <c r="DP109" s="13"/>
      <c r="DQ109" s="13"/>
      <c r="DR109" s="13"/>
      <c r="DS109" s="13"/>
      <c r="DT109" s="13"/>
    </row>
    <row r="110" spans="6:124" ht="12" customHeight="1">
      <c r="F110" s="404"/>
      <c r="G110" s="404"/>
      <c r="CH110" s="337"/>
      <c r="CI110" s="337"/>
      <c r="CJ110" s="337"/>
      <c r="CK110" s="337"/>
      <c r="CL110" s="337"/>
      <c r="CM110" s="337"/>
      <c r="CN110" s="337"/>
      <c r="CO110" s="13"/>
      <c r="CP110" s="13"/>
      <c r="CQ110" s="13"/>
      <c r="CR110" s="13"/>
      <c r="CS110" s="13"/>
      <c r="DH110" s="337"/>
      <c r="DI110" s="337"/>
      <c r="DJ110" s="337"/>
      <c r="DK110" s="337"/>
      <c r="DL110" s="337"/>
      <c r="DM110" s="337"/>
      <c r="DN110" s="337"/>
      <c r="DO110" s="13"/>
      <c r="DP110" s="13"/>
      <c r="DQ110" s="13"/>
      <c r="DR110" s="13"/>
      <c r="DS110" s="13"/>
      <c r="DT110" s="13"/>
    </row>
    <row r="111" spans="6:124" ht="12" customHeight="1">
      <c r="F111" s="404"/>
      <c r="G111" s="404"/>
      <c r="CH111" s="337"/>
      <c r="CI111" s="337"/>
      <c r="CJ111" s="337"/>
      <c r="CK111" s="337"/>
      <c r="CL111" s="337"/>
      <c r="CM111" s="337"/>
      <c r="CN111" s="337"/>
      <c r="CO111" s="13"/>
      <c r="CP111" s="13"/>
      <c r="CQ111" s="13"/>
      <c r="CR111" s="13"/>
      <c r="CS111" s="13"/>
      <c r="DH111" s="337"/>
      <c r="DI111" s="337"/>
      <c r="DJ111" s="337"/>
      <c r="DK111" s="337"/>
      <c r="DL111" s="337"/>
      <c r="DM111" s="337"/>
      <c r="DN111" s="337"/>
      <c r="DO111" s="13"/>
      <c r="DP111" s="13"/>
      <c r="DQ111" s="13"/>
      <c r="DR111" s="13"/>
      <c r="DS111" s="13"/>
      <c r="DT111" s="13"/>
    </row>
    <row r="112" spans="6:124" ht="12" customHeight="1">
      <c r="F112" s="404"/>
      <c r="G112" s="404"/>
      <c r="CH112" s="337"/>
      <c r="CI112" s="337"/>
      <c r="CJ112" s="337"/>
      <c r="CK112" s="337"/>
      <c r="CL112" s="337"/>
      <c r="CM112" s="337"/>
      <c r="CN112" s="337"/>
      <c r="CO112" s="13"/>
      <c r="CP112" s="13"/>
      <c r="CQ112" s="13"/>
      <c r="CR112" s="13"/>
      <c r="CS112" s="13"/>
      <c r="DH112" s="337"/>
      <c r="DI112" s="337"/>
      <c r="DJ112" s="337"/>
      <c r="DK112" s="337"/>
      <c r="DL112" s="337"/>
      <c r="DM112" s="337"/>
      <c r="DN112" s="337"/>
      <c r="DO112" s="13"/>
      <c r="DP112" s="13"/>
      <c r="DQ112" s="13"/>
      <c r="DR112" s="13"/>
      <c r="DS112" s="13"/>
      <c r="DT112" s="13"/>
    </row>
    <row r="113" spans="6:124" ht="12" customHeight="1">
      <c r="F113" s="404"/>
      <c r="G113" s="404"/>
      <c r="CH113" s="337"/>
      <c r="CI113" s="337"/>
      <c r="CJ113" s="337"/>
      <c r="CK113" s="337"/>
      <c r="CL113" s="337"/>
      <c r="CM113" s="337"/>
      <c r="CN113" s="337"/>
      <c r="CO113" s="13"/>
      <c r="CP113" s="13"/>
      <c r="CQ113" s="13"/>
      <c r="CR113" s="13"/>
      <c r="CS113" s="13"/>
      <c r="DH113" s="337"/>
      <c r="DI113" s="337"/>
      <c r="DJ113" s="337"/>
      <c r="DK113" s="337"/>
      <c r="DL113" s="337"/>
      <c r="DM113" s="337"/>
      <c r="DN113" s="337"/>
      <c r="DO113" s="13"/>
      <c r="DP113" s="13"/>
      <c r="DQ113" s="13"/>
      <c r="DR113" s="13"/>
      <c r="DS113" s="13"/>
      <c r="DT113" s="13"/>
    </row>
    <row r="114" spans="6:124" ht="12" customHeight="1">
      <c r="F114" s="404"/>
      <c r="G114" s="404"/>
      <c r="CH114" s="337"/>
      <c r="CI114" s="337"/>
      <c r="CJ114" s="337"/>
      <c r="CK114" s="337"/>
      <c r="CL114" s="337"/>
      <c r="CM114" s="337"/>
      <c r="CN114" s="337"/>
      <c r="CO114" s="13"/>
      <c r="CP114" s="13"/>
      <c r="CQ114" s="13"/>
      <c r="CR114" s="13"/>
      <c r="CS114" s="13"/>
      <c r="DH114" s="337"/>
      <c r="DI114" s="337"/>
      <c r="DJ114" s="337"/>
      <c r="DK114" s="337"/>
      <c r="DL114" s="337"/>
      <c r="DM114" s="337"/>
      <c r="DN114" s="337"/>
      <c r="DO114" s="13"/>
      <c r="DP114" s="13"/>
      <c r="DQ114" s="13"/>
      <c r="DR114" s="13"/>
      <c r="DS114" s="13"/>
      <c r="DT114" s="13"/>
    </row>
    <row r="115" spans="6:124" ht="12" customHeight="1">
      <c r="F115" s="404"/>
      <c r="G115" s="404"/>
      <c r="CH115" s="337"/>
      <c r="CI115" s="337"/>
      <c r="CJ115" s="337"/>
      <c r="CK115" s="337"/>
      <c r="CL115" s="337"/>
      <c r="CM115" s="337"/>
      <c r="CN115" s="337"/>
      <c r="CO115" s="13"/>
      <c r="CP115" s="13"/>
      <c r="CQ115" s="13"/>
      <c r="CR115" s="13"/>
      <c r="CS115" s="13"/>
      <c r="DH115" s="337"/>
      <c r="DI115" s="337"/>
      <c r="DJ115" s="337"/>
      <c r="DK115" s="337"/>
      <c r="DL115" s="337"/>
      <c r="DM115" s="337"/>
      <c r="DN115" s="337"/>
      <c r="DO115" s="13"/>
      <c r="DP115" s="13"/>
      <c r="DQ115" s="13"/>
      <c r="DR115" s="13"/>
      <c r="DS115" s="13"/>
      <c r="DT115" s="13"/>
    </row>
    <row r="116" spans="6:124" ht="12" customHeight="1">
      <c r="F116" s="404"/>
      <c r="G116" s="404"/>
      <c r="CH116" s="337"/>
      <c r="CI116" s="337"/>
      <c r="CJ116" s="337"/>
      <c r="CK116" s="337"/>
      <c r="CL116" s="337"/>
      <c r="CM116" s="337"/>
      <c r="CN116" s="337"/>
      <c r="CO116" s="13"/>
      <c r="CP116" s="13"/>
      <c r="CQ116" s="13"/>
      <c r="CR116" s="13"/>
      <c r="CS116" s="13"/>
      <c r="DH116" s="337"/>
      <c r="DI116" s="337"/>
      <c r="DJ116" s="337"/>
      <c r="DK116" s="337"/>
      <c r="DL116" s="337"/>
      <c r="DM116" s="337"/>
      <c r="DN116" s="337"/>
      <c r="DO116" s="13"/>
      <c r="DP116" s="13"/>
      <c r="DQ116" s="13"/>
      <c r="DR116" s="13"/>
      <c r="DS116" s="13"/>
      <c r="DT116" s="13"/>
    </row>
    <row r="117" spans="6:124" ht="12" customHeight="1">
      <c r="F117" s="404"/>
      <c r="G117" s="404"/>
      <c r="CH117" s="337"/>
      <c r="CI117" s="337"/>
      <c r="CJ117" s="337"/>
      <c r="CK117" s="337"/>
      <c r="CL117" s="337"/>
      <c r="CM117" s="337"/>
      <c r="CN117" s="337"/>
      <c r="CO117" s="13"/>
      <c r="CP117" s="13"/>
      <c r="CQ117" s="13"/>
      <c r="CR117" s="13"/>
      <c r="CS117" s="13"/>
      <c r="DH117" s="337"/>
      <c r="DI117" s="337"/>
      <c r="DJ117" s="337"/>
      <c r="DK117" s="337"/>
      <c r="DL117" s="337"/>
      <c r="DM117" s="337"/>
      <c r="DN117" s="337"/>
      <c r="DO117" s="13"/>
      <c r="DP117" s="13"/>
      <c r="DQ117" s="13"/>
      <c r="DR117" s="13"/>
      <c r="DS117" s="13"/>
      <c r="DT117" s="13"/>
    </row>
    <row r="118" spans="6:124" ht="12" customHeight="1">
      <c r="F118" s="404"/>
      <c r="G118" s="404"/>
      <c r="CH118" s="337"/>
      <c r="CI118" s="337"/>
      <c r="CJ118" s="337"/>
      <c r="CK118" s="337"/>
      <c r="CL118" s="337"/>
      <c r="CM118" s="337"/>
      <c r="CN118" s="337"/>
      <c r="CO118" s="13"/>
      <c r="CP118" s="13"/>
      <c r="CQ118" s="13"/>
      <c r="CR118" s="13"/>
      <c r="CS118" s="13"/>
      <c r="DH118" s="337"/>
      <c r="DI118" s="337"/>
      <c r="DJ118" s="337"/>
      <c r="DK118" s="337"/>
      <c r="DL118" s="337"/>
      <c r="DM118" s="337"/>
      <c r="DN118" s="337"/>
      <c r="DO118" s="13"/>
      <c r="DP118" s="13"/>
      <c r="DQ118" s="13"/>
      <c r="DR118" s="13"/>
      <c r="DS118" s="13"/>
      <c r="DT118" s="13"/>
    </row>
    <row r="119" spans="6:124" ht="12" customHeight="1">
      <c r="F119" s="404"/>
      <c r="G119" s="404"/>
      <c r="CH119" s="337"/>
      <c r="CI119" s="337"/>
      <c r="CJ119" s="337"/>
      <c r="CK119" s="337"/>
      <c r="CL119" s="337"/>
      <c r="CM119" s="337"/>
      <c r="CN119" s="337"/>
      <c r="CO119" s="13"/>
      <c r="CP119" s="13"/>
      <c r="CQ119" s="13"/>
      <c r="CR119" s="13"/>
      <c r="CS119" s="13"/>
      <c r="DH119" s="337"/>
      <c r="DI119" s="337"/>
      <c r="DJ119" s="337"/>
      <c r="DK119" s="337"/>
      <c r="DL119" s="337"/>
      <c r="DM119" s="337"/>
      <c r="DN119" s="337"/>
      <c r="DO119" s="13"/>
      <c r="DP119" s="13"/>
      <c r="DQ119" s="13"/>
      <c r="DR119" s="13"/>
      <c r="DS119" s="13"/>
      <c r="DT119" s="13"/>
    </row>
    <row r="120" spans="6:124" ht="12" customHeight="1">
      <c r="F120" s="404"/>
      <c r="G120" s="404"/>
      <c r="CH120" s="337"/>
      <c r="CI120" s="337"/>
      <c r="CJ120" s="337"/>
      <c r="CK120" s="337"/>
      <c r="CL120" s="337"/>
      <c r="CM120" s="337"/>
      <c r="CN120" s="337"/>
      <c r="CO120" s="13"/>
      <c r="CP120" s="13"/>
      <c r="CQ120" s="13"/>
      <c r="CR120" s="13"/>
      <c r="CS120" s="13"/>
      <c r="DH120" s="337"/>
      <c r="DI120" s="337"/>
      <c r="DJ120" s="337"/>
      <c r="DK120" s="337"/>
      <c r="DL120" s="337"/>
      <c r="DM120" s="337"/>
      <c r="DN120" s="337"/>
      <c r="DO120" s="13"/>
      <c r="DP120" s="13"/>
      <c r="DQ120" s="13"/>
      <c r="DR120" s="13"/>
      <c r="DS120" s="13"/>
      <c r="DT120" s="13"/>
    </row>
    <row r="121" spans="6:124" ht="12" customHeight="1">
      <c r="F121" s="404"/>
      <c r="G121" s="404"/>
      <c r="CH121" s="337"/>
      <c r="CI121" s="337"/>
      <c r="CJ121" s="337"/>
      <c r="CK121" s="337"/>
      <c r="CL121" s="337"/>
      <c r="CM121" s="337"/>
      <c r="CN121" s="337"/>
      <c r="CO121" s="13"/>
      <c r="CP121" s="13"/>
      <c r="CQ121" s="13"/>
      <c r="CR121" s="13"/>
      <c r="CS121" s="13"/>
      <c r="DH121" s="337"/>
      <c r="DI121" s="337"/>
      <c r="DJ121" s="337"/>
      <c r="DK121" s="337"/>
      <c r="DL121" s="337"/>
      <c r="DM121" s="337"/>
      <c r="DN121" s="337"/>
      <c r="DO121" s="13"/>
      <c r="DP121" s="13"/>
      <c r="DQ121" s="13"/>
      <c r="DR121" s="13"/>
      <c r="DS121" s="13"/>
      <c r="DT121" s="13"/>
    </row>
    <row r="122" spans="6:124" ht="12" customHeight="1">
      <c r="F122" s="404"/>
      <c r="G122" s="404"/>
      <c r="CH122" s="337"/>
      <c r="CI122" s="337"/>
      <c r="CJ122" s="337"/>
      <c r="CK122" s="337"/>
      <c r="CL122" s="337"/>
      <c r="CM122" s="337"/>
      <c r="CN122" s="337"/>
      <c r="CO122" s="13"/>
      <c r="CP122" s="13"/>
      <c r="CQ122" s="13"/>
      <c r="CR122" s="13"/>
      <c r="CS122" s="13"/>
      <c r="DH122" s="337"/>
      <c r="DI122" s="337"/>
      <c r="DJ122" s="337"/>
      <c r="DK122" s="337"/>
      <c r="DL122" s="337"/>
      <c r="DM122" s="337"/>
      <c r="DN122" s="337"/>
      <c r="DO122" s="13"/>
      <c r="DP122" s="13"/>
      <c r="DQ122" s="13"/>
      <c r="DR122" s="13"/>
      <c r="DS122" s="13"/>
      <c r="DT122" s="13"/>
    </row>
    <row r="123" spans="6:124" ht="12" customHeight="1">
      <c r="F123" s="404"/>
      <c r="G123" s="404"/>
      <c r="CH123" s="337"/>
      <c r="CI123" s="337"/>
      <c r="CJ123" s="337"/>
      <c r="CK123" s="337"/>
      <c r="CL123" s="337"/>
      <c r="CM123" s="337"/>
      <c r="CN123" s="337"/>
      <c r="CO123" s="13"/>
      <c r="CP123" s="13"/>
      <c r="CQ123" s="13"/>
      <c r="CR123" s="13"/>
      <c r="CS123" s="13"/>
      <c r="DH123" s="337"/>
      <c r="DI123" s="337"/>
      <c r="DJ123" s="337"/>
      <c r="DK123" s="337"/>
      <c r="DL123" s="337"/>
      <c r="DM123" s="337"/>
      <c r="DN123" s="337"/>
      <c r="DO123" s="13"/>
      <c r="DP123" s="13"/>
      <c r="DQ123" s="13"/>
      <c r="DR123" s="13"/>
      <c r="DS123" s="13"/>
      <c r="DT123" s="13"/>
    </row>
    <row r="124" spans="6:124" ht="12" customHeight="1">
      <c r="F124" s="404"/>
      <c r="G124" s="404"/>
      <c r="CH124" s="337"/>
      <c r="CI124" s="337"/>
      <c r="CJ124" s="337"/>
      <c r="CK124" s="337"/>
      <c r="CL124" s="337"/>
      <c r="CM124" s="337"/>
      <c r="CN124" s="337"/>
      <c r="CO124" s="13"/>
      <c r="CP124" s="13"/>
      <c r="CQ124" s="13"/>
      <c r="CR124" s="13"/>
      <c r="CS124" s="13"/>
      <c r="DH124" s="337"/>
      <c r="DI124" s="337"/>
      <c r="DJ124" s="337"/>
      <c r="DK124" s="337"/>
      <c r="DL124" s="337"/>
      <c r="DM124" s="337"/>
      <c r="DN124" s="337"/>
      <c r="DO124" s="13"/>
      <c r="DP124" s="13"/>
      <c r="DQ124" s="13"/>
      <c r="DR124" s="13"/>
      <c r="DS124" s="13"/>
      <c r="DT124" s="13"/>
    </row>
    <row r="125" spans="6:124" ht="12" customHeight="1">
      <c r="F125" s="404"/>
      <c r="G125" s="404"/>
      <c r="CH125" s="337"/>
      <c r="CI125" s="337"/>
      <c r="CJ125" s="337"/>
      <c r="CK125" s="337"/>
      <c r="CL125" s="337"/>
      <c r="CM125" s="337"/>
      <c r="CN125" s="337"/>
      <c r="CO125" s="13"/>
      <c r="CP125" s="13"/>
      <c r="CQ125" s="13"/>
      <c r="CR125" s="13"/>
      <c r="CS125" s="13"/>
      <c r="DH125" s="337"/>
      <c r="DI125" s="337"/>
      <c r="DJ125" s="337"/>
      <c r="DK125" s="337"/>
      <c r="DL125" s="337"/>
      <c r="DM125" s="337"/>
      <c r="DN125" s="337"/>
      <c r="DO125" s="13"/>
      <c r="DP125" s="13"/>
      <c r="DQ125" s="13"/>
      <c r="DR125" s="13"/>
      <c r="DS125" s="13"/>
      <c r="DT125" s="13"/>
    </row>
    <row r="126" spans="6:124" ht="12" customHeight="1">
      <c r="F126" s="404"/>
      <c r="G126" s="404"/>
      <c r="CH126" s="337"/>
      <c r="CI126" s="337"/>
      <c r="CJ126" s="337"/>
      <c r="CK126" s="337"/>
      <c r="CL126" s="337"/>
      <c r="CM126" s="337"/>
      <c r="CN126" s="337"/>
      <c r="CO126" s="13"/>
      <c r="CP126" s="13"/>
      <c r="CQ126" s="13"/>
      <c r="CR126" s="13"/>
      <c r="CS126" s="13"/>
      <c r="DH126" s="337"/>
      <c r="DI126" s="337"/>
      <c r="DJ126" s="337"/>
      <c r="DK126" s="337"/>
      <c r="DL126" s="337"/>
      <c r="DM126" s="337"/>
      <c r="DN126" s="337"/>
      <c r="DO126" s="13"/>
      <c r="DP126" s="13"/>
      <c r="DQ126" s="13"/>
      <c r="DR126" s="13"/>
      <c r="DS126" s="13"/>
      <c r="DT126" s="13"/>
    </row>
    <row r="127" spans="6:124" ht="12" customHeight="1">
      <c r="F127" s="404"/>
      <c r="G127" s="404"/>
      <c r="CH127" s="337"/>
      <c r="CI127" s="337"/>
      <c r="CJ127" s="337"/>
      <c r="CK127" s="337"/>
      <c r="CL127" s="337"/>
      <c r="CM127" s="337"/>
      <c r="CN127" s="337"/>
      <c r="CO127" s="13"/>
      <c r="CP127" s="13"/>
      <c r="CQ127" s="13"/>
      <c r="CR127" s="13"/>
      <c r="CS127" s="13"/>
      <c r="DH127" s="337"/>
      <c r="DI127" s="337"/>
      <c r="DJ127" s="337"/>
      <c r="DK127" s="337"/>
      <c r="DL127" s="337"/>
      <c r="DM127" s="337"/>
      <c r="DN127" s="337"/>
      <c r="DO127" s="13"/>
      <c r="DP127" s="13"/>
      <c r="DQ127" s="13"/>
      <c r="DR127" s="13"/>
      <c r="DS127" s="13"/>
      <c r="DT127" s="13"/>
    </row>
    <row r="128" spans="6:124" ht="12" customHeight="1">
      <c r="F128" s="404"/>
      <c r="G128" s="404"/>
      <c r="CH128" s="337"/>
      <c r="CI128" s="337"/>
      <c r="CJ128" s="337"/>
      <c r="CK128" s="337"/>
      <c r="CL128" s="337"/>
      <c r="CM128" s="337"/>
      <c r="CN128" s="337"/>
      <c r="CO128" s="13"/>
      <c r="CP128" s="13"/>
      <c r="CQ128" s="13"/>
      <c r="CR128" s="13"/>
      <c r="CS128" s="13"/>
      <c r="DH128" s="337"/>
      <c r="DI128" s="337"/>
      <c r="DJ128" s="337"/>
      <c r="DK128" s="337"/>
      <c r="DL128" s="337"/>
      <c r="DM128" s="337"/>
      <c r="DN128" s="337"/>
      <c r="DO128" s="13"/>
      <c r="DP128" s="13"/>
      <c r="DQ128" s="13"/>
      <c r="DR128" s="13"/>
      <c r="DS128" s="13"/>
      <c r="DT128" s="13"/>
    </row>
    <row r="129" spans="6:124" ht="12" customHeight="1">
      <c r="F129" s="404"/>
      <c r="G129" s="404"/>
      <c r="CH129" s="337"/>
      <c r="CI129" s="337"/>
      <c r="CJ129" s="337"/>
      <c r="CK129" s="337"/>
      <c r="CL129" s="337"/>
      <c r="CM129" s="337"/>
      <c r="CN129" s="337"/>
      <c r="CO129" s="13"/>
      <c r="CP129" s="13"/>
      <c r="CQ129" s="13"/>
      <c r="CR129" s="13"/>
      <c r="CS129" s="13"/>
      <c r="DH129" s="337"/>
      <c r="DI129" s="337"/>
      <c r="DJ129" s="337"/>
      <c r="DK129" s="337"/>
      <c r="DL129" s="337"/>
      <c r="DM129" s="337"/>
      <c r="DN129" s="337"/>
      <c r="DO129" s="13"/>
      <c r="DP129" s="13"/>
      <c r="DQ129" s="13"/>
      <c r="DR129" s="13"/>
      <c r="DS129" s="13"/>
      <c r="DT129" s="13"/>
    </row>
    <row r="130" spans="6:124" ht="12" customHeight="1">
      <c r="F130" s="404"/>
      <c r="G130" s="404"/>
      <c r="CH130" s="337"/>
      <c r="CI130" s="337"/>
      <c r="CJ130" s="337"/>
      <c r="CK130" s="337"/>
      <c r="CL130" s="337"/>
      <c r="CM130" s="337"/>
      <c r="CN130" s="337"/>
      <c r="CO130" s="13"/>
      <c r="CP130" s="13"/>
      <c r="CQ130" s="13"/>
      <c r="CR130" s="13"/>
      <c r="CS130" s="13"/>
      <c r="DH130" s="337"/>
      <c r="DI130" s="337"/>
      <c r="DJ130" s="337"/>
      <c r="DK130" s="337"/>
      <c r="DL130" s="337"/>
      <c r="DM130" s="337"/>
      <c r="DN130" s="337"/>
      <c r="DO130" s="13"/>
      <c r="DP130" s="13"/>
      <c r="DQ130" s="13"/>
      <c r="DR130" s="13"/>
      <c r="DS130" s="13"/>
      <c r="DT130" s="13"/>
    </row>
    <row r="131" spans="6:124" ht="12" customHeight="1">
      <c r="F131" s="404"/>
      <c r="G131" s="404"/>
      <c r="CH131" s="337"/>
      <c r="CI131" s="337"/>
      <c r="CJ131" s="337"/>
      <c r="CK131" s="337"/>
      <c r="CL131" s="337"/>
      <c r="CM131" s="337"/>
      <c r="CN131" s="337"/>
      <c r="CO131" s="13"/>
      <c r="CP131" s="13"/>
      <c r="CQ131" s="13"/>
      <c r="CR131" s="13"/>
      <c r="CS131" s="13"/>
      <c r="DH131" s="337"/>
      <c r="DI131" s="337"/>
      <c r="DJ131" s="337"/>
      <c r="DK131" s="337"/>
      <c r="DL131" s="337"/>
      <c r="DM131" s="337"/>
      <c r="DN131" s="337"/>
      <c r="DO131" s="13"/>
      <c r="DP131" s="13"/>
      <c r="DQ131" s="13"/>
      <c r="DR131" s="13"/>
      <c r="DS131" s="13"/>
      <c r="DT131" s="13"/>
    </row>
    <row r="132" spans="6:124" ht="12" customHeight="1">
      <c r="F132" s="404"/>
      <c r="G132" s="404"/>
      <c r="CH132" s="337"/>
      <c r="CI132" s="337"/>
      <c r="CJ132" s="337"/>
      <c r="CK132" s="337"/>
      <c r="CL132" s="337"/>
      <c r="CM132" s="337"/>
      <c r="CN132" s="337"/>
      <c r="CO132" s="13"/>
      <c r="CP132" s="13"/>
      <c r="CQ132" s="13"/>
      <c r="CR132" s="13"/>
      <c r="CS132" s="13"/>
      <c r="DH132" s="337"/>
      <c r="DI132" s="337"/>
      <c r="DJ132" s="337"/>
      <c r="DK132" s="337"/>
      <c r="DL132" s="337"/>
      <c r="DM132" s="337"/>
      <c r="DN132" s="337"/>
      <c r="DO132" s="13"/>
      <c r="DP132" s="13"/>
      <c r="DQ132" s="13"/>
      <c r="DR132" s="13"/>
      <c r="DS132" s="13"/>
      <c r="DT132" s="13"/>
    </row>
    <row r="133" spans="6:124" ht="12" customHeight="1">
      <c r="F133" s="404"/>
      <c r="G133" s="404"/>
      <c r="CH133" s="337"/>
      <c r="CI133" s="337"/>
      <c r="CJ133" s="337"/>
      <c r="CK133" s="337"/>
      <c r="CL133" s="337"/>
      <c r="CM133" s="337"/>
      <c r="CN133" s="337"/>
      <c r="CO133" s="13"/>
      <c r="CP133" s="13"/>
      <c r="CQ133" s="13"/>
      <c r="CR133" s="13"/>
      <c r="CS133" s="13"/>
      <c r="DH133" s="337"/>
      <c r="DI133" s="337"/>
      <c r="DJ133" s="337"/>
      <c r="DK133" s="337"/>
      <c r="DL133" s="337"/>
      <c r="DM133" s="337"/>
      <c r="DN133" s="337"/>
      <c r="DO133" s="13"/>
      <c r="DP133" s="13"/>
      <c r="DQ133" s="13"/>
      <c r="DR133" s="13"/>
      <c r="DS133" s="13"/>
      <c r="DT133" s="13"/>
    </row>
    <row r="134" spans="6:124" ht="12" customHeight="1">
      <c r="F134" s="404"/>
      <c r="G134" s="404"/>
      <c r="CH134" s="337"/>
      <c r="CI134" s="337"/>
      <c r="CJ134" s="337"/>
      <c r="CK134" s="337"/>
      <c r="CL134" s="337"/>
      <c r="CM134" s="337"/>
      <c r="CN134" s="337"/>
      <c r="CO134" s="13"/>
      <c r="CP134" s="13"/>
      <c r="CQ134" s="13"/>
      <c r="CR134" s="13"/>
      <c r="CS134" s="13"/>
      <c r="DH134" s="337"/>
      <c r="DI134" s="337"/>
      <c r="DJ134" s="337"/>
      <c r="DK134" s="337"/>
      <c r="DL134" s="337"/>
      <c r="DM134" s="337"/>
      <c r="DN134" s="337"/>
      <c r="DO134" s="13"/>
      <c r="DP134" s="13"/>
      <c r="DQ134" s="13"/>
      <c r="DR134" s="13"/>
      <c r="DS134" s="13"/>
      <c r="DT134" s="13"/>
    </row>
    <row r="135" spans="6:124" ht="12" customHeight="1">
      <c r="F135" s="404"/>
      <c r="G135" s="404"/>
      <c r="CH135" s="337"/>
      <c r="CI135" s="337"/>
      <c r="CJ135" s="337"/>
      <c r="CK135" s="337"/>
      <c r="CL135" s="337"/>
      <c r="CM135" s="337"/>
      <c r="CN135" s="337"/>
      <c r="CO135" s="13"/>
      <c r="CP135" s="13"/>
      <c r="CQ135" s="13"/>
      <c r="CR135" s="13"/>
      <c r="CS135" s="13"/>
      <c r="DH135" s="337"/>
      <c r="DI135" s="337"/>
      <c r="DJ135" s="337"/>
      <c r="DK135" s="337"/>
      <c r="DL135" s="337"/>
      <c r="DM135" s="337"/>
      <c r="DN135" s="337"/>
      <c r="DO135" s="13"/>
      <c r="DP135" s="13"/>
      <c r="DQ135" s="13"/>
      <c r="DR135" s="13"/>
      <c r="DS135" s="13"/>
      <c r="DT135" s="13"/>
    </row>
    <row r="136" spans="6:124" ht="12" customHeight="1">
      <c r="F136" s="404"/>
      <c r="G136" s="404"/>
      <c r="CH136" s="337"/>
      <c r="CI136" s="337"/>
      <c r="CJ136" s="337"/>
      <c r="CK136" s="337"/>
      <c r="CL136" s="337"/>
      <c r="CM136" s="337"/>
      <c r="CN136" s="337"/>
      <c r="CO136" s="13"/>
      <c r="CP136" s="13"/>
      <c r="CQ136" s="13"/>
      <c r="CR136" s="13"/>
      <c r="CS136" s="13"/>
      <c r="DH136" s="337"/>
      <c r="DI136" s="337"/>
      <c r="DJ136" s="337"/>
      <c r="DK136" s="337"/>
      <c r="DL136" s="337"/>
      <c r="DM136" s="337"/>
      <c r="DN136" s="337"/>
      <c r="DO136" s="13"/>
      <c r="DP136" s="13"/>
      <c r="DQ136" s="13"/>
      <c r="DR136" s="13"/>
      <c r="DS136" s="13"/>
      <c r="DT136" s="13"/>
    </row>
    <row r="137" spans="6:124" ht="12" customHeight="1">
      <c r="F137" s="404"/>
      <c r="G137" s="404"/>
      <c r="CH137" s="337"/>
      <c r="CI137" s="337"/>
      <c r="CJ137" s="337"/>
      <c r="CK137" s="337"/>
      <c r="CL137" s="337"/>
      <c r="CM137" s="337"/>
      <c r="CN137" s="337"/>
      <c r="CO137" s="13"/>
      <c r="CP137" s="13"/>
      <c r="CQ137" s="13"/>
      <c r="CR137" s="13"/>
      <c r="CS137" s="13"/>
      <c r="DH137" s="337"/>
      <c r="DI137" s="337"/>
      <c r="DJ137" s="337"/>
      <c r="DK137" s="337"/>
      <c r="DL137" s="337"/>
      <c r="DM137" s="337"/>
      <c r="DN137" s="337"/>
      <c r="DO137" s="13"/>
      <c r="DP137" s="13"/>
      <c r="DQ137" s="13"/>
      <c r="DR137" s="13"/>
      <c r="DS137" s="13"/>
      <c r="DT137" s="13"/>
    </row>
    <row r="138" spans="6:124" ht="12" customHeight="1">
      <c r="F138" s="404"/>
      <c r="G138" s="404"/>
      <c r="CH138" s="337"/>
      <c r="CI138" s="337"/>
      <c r="CJ138" s="337"/>
      <c r="CK138" s="337"/>
      <c r="CL138" s="337"/>
      <c r="CM138" s="337"/>
      <c r="CN138" s="337"/>
      <c r="CO138" s="13"/>
      <c r="CP138" s="13"/>
      <c r="CQ138" s="13"/>
      <c r="CR138" s="13"/>
      <c r="CS138" s="13"/>
      <c r="DH138" s="337"/>
      <c r="DI138" s="337"/>
      <c r="DJ138" s="337"/>
      <c r="DK138" s="337"/>
      <c r="DL138" s="337"/>
      <c r="DM138" s="337"/>
      <c r="DN138" s="337"/>
      <c r="DO138" s="13"/>
      <c r="DP138" s="13"/>
      <c r="DQ138" s="13"/>
      <c r="DR138" s="13"/>
      <c r="DS138" s="13"/>
      <c r="DT138" s="13"/>
    </row>
    <row r="139" spans="6:124" ht="12" customHeight="1">
      <c r="F139" s="404"/>
      <c r="G139" s="404"/>
      <c r="CH139" s="337"/>
      <c r="CI139" s="337"/>
      <c r="CJ139" s="337"/>
      <c r="CK139" s="337"/>
      <c r="CL139" s="337"/>
      <c r="CM139" s="337"/>
      <c r="CN139" s="337"/>
      <c r="CO139" s="13"/>
      <c r="CP139" s="13"/>
      <c r="CQ139" s="13"/>
      <c r="CR139" s="13"/>
      <c r="CS139" s="13"/>
      <c r="DH139" s="337"/>
      <c r="DI139" s="337"/>
      <c r="DJ139" s="337"/>
      <c r="DK139" s="337"/>
      <c r="DL139" s="337"/>
      <c r="DM139" s="337"/>
      <c r="DN139" s="337"/>
      <c r="DO139" s="13"/>
      <c r="DP139" s="13"/>
      <c r="DQ139" s="13"/>
      <c r="DR139" s="13"/>
      <c r="DS139" s="13"/>
      <c r="DT139" s="13"/>
    </row>
    <row r="140" spans="6:124" ht="12" customHeight="1">
      <c r="F140" s="404"/>
      <c r="G140" s="404"/>
      <c r="CH140" s="337"/>
      <c r="CI140" s="337"/>
      <c r="CJ140" s="337"/>
      <c r="CK140" s="337"/>
      <c r="CL140" s="337"/>
      <c r="CM140" s="337"/>
      <c r="CN140" s="337"/>
      <c r="CO140" s="13"/>
      <c r="CP140" s="13"/>
      <c r="CQ140" s="13"/>
      <c r="CR140" s="13"/>
      <c r="CS140" s="13"/>
      <c r="DH140" s="337"/>
      <c r="DI140" s="337"/>
      <c r="DJ140" s="337"/>
      <c r="DK140" s="337"/>
      <c r="DL140" s="337"/>
      <c r="DM140" s="337"/>
      <c r="DN140" s="337"/>
      <c r="DO140" s="13"/>
      <c r="DP140" s="13"/>
      <c r="DQ140" s="13"/>
      <c r="DR140" s="13"/>
      <c r="DS140" s="13"/>
      <c r="DT140" s="13"/>
    </row>
    <row r="141" spans="6:124" ht="12" customHeight="1">
      <c r="F141" s="404"/>
      <c r="G141" s="404"/>
      <c r="CH141" s="337"/>
      <c r="CI141" s="337"/>
      <c r="CJ141" s="337"/>
      <c r="CK141" s="337"/>
      <c r="CL141" s="337"/>
      <c r="CM141" s="337"/>
      <c r="CN141" s="337"/>
      <c r="CO141" s="13"/>
      <c r="CP141" s="13"/>
      <c r="CQ141" s="13"/>
      <c r="CR141" s="13"/>
      <c r="CS141" s="13"/>
      <c r="DH141" s="337"/>
      <c r="DI141" s="337"/>
      <c r="DJ141" s="337"/>
      <c r="DK141" s="337"/>
      <c r="DL141" s="337"/>
      <c r="DM141" s="337"/>
      <c r="DN141" s="337"/>
      <c r="DO141" s="13"/>
      <c r="DP141" s="13"/>
      <c r="DQ141" s="13"/>
      <c r="DR141" s="13"/>
      <c r="DS141" s="13"/>
      <c r="DT141" s="13"/>
    </row>
    <row r="142" spans="6:124" ht="12" customHeight="1">
      <c r="F142" s="404"/>
      <c r="G142" s="404"/>
      <c r="CH142" s="337"/>
      <c r="CI142" s="337"/>
      <c r="CJ142" s="337"/>
      <c r="CK142" s="337"/>
      <c r="CL142" s="337"/>
      <c r="CM142" s="337"/>
      <c r="CN142" s="337"/>
      <c r="CO142" s="13"/>
      <c r="CP142" s="13"/>
      <c r="CQ142" s="13"/>
      <c r="CR142" s="13"/>
      <c r="CS142" s="13"/>
      <c r="DH142" s="337"/>
      <c r="DI142" s="337"/>
      <c r="DJ142" s="337"/>
      <c r="DK142" s="337"/>
      <c r="DL142" s="337"/>
      <c r="DM142" s="337"/>
      <c r="DN142" s="337"/>
      <c r="DO142" s="13"/>
      <c r="DP142" s="13"/>
      <c r="DQ142" s="13"/>
      <c r="DR142" s="13"/>
      <c r="DS142" s="13"/>
      <c r="DT142" s="13"/>
    </row>
    <row r="143" spans="6:124" ht="12" customHeight="1">
      <c r="F143" s="404"/>
      <c r="G143" s="404"/>
      <c r="CH143" s="337"/>
      <c r="CI143" s="337"/>
      <c r="CJ143" s="337"/>
      <c r="CK143" s="337"/>
      <c r="CL143" s="337"/>
      <c r="CM143" s="337"/>
      <c r="CN143" s="337"/>
      <c r="CO143" s="13"/>
      <c r="CP143" s="13"/>
      <c r="CQ143" s="13"/>
      <c r="CR143" s="13"/>
      <c r="CS143" s="13"/>
      <c r="DH143" s="337"/>
      <c r="DI143" s="337"/>
      <c r="DJ143" s="337"/>
      <c r="DK143" s="337"/>
      <c r="DL143" s="337"/>
      <c r="DM143" s="337"/>
      <c r="DN143" s="337"/>
      <c r="DO143" s="13"/>
      <c r="DP143" s="13"/>
      <c r="DQ143" s="13"/>
      <c r="DR143" s="13"/>
      <c r="DS143" s="13"/>
      <c r="DT143" s="13"/>
    </row>
    <row r="144" spans="6:124" ht="12" customHeight="1">
      <c r="F144" s="404"/>
      <c r="G144" s="404"/>
      <c r="CH144" s="337"/>
      <c r="CI144" s="337"/>
      <c r="CJ144" s="337"/>
      <c r="CK144" s="337"/>
      <c r="CL144" s="337"/>
      <c r="CM144" s="337"/>
      <c r="CN144" s="337"/>
      <c r="CO144" s="13"/>
      <c r="CP144" s="13"/>
      <c r="CQ144" s="13"/>
      <c r="CR144" s="13"/>
      <c r="CS144" s="13"/>
      <c r="DH144" s="337"/>
      <c r="DI144" s="337"/>
      <c r="DJ144" s="337"/>
      <c r="DK144" s="337"/>
      <c r="DL144" s="337"/>
      <c r="DM144" s="337"/>
      <c r="DN144" s="337"/>
      <c r="DO144" s="13"/>
      <c r="DP144" s="13"/>
      <c r="DQ144" s="13"/>
      <c r="DR144" s="13"/>
      <c r="DS144" s="13"/>
      <c r="DT144" s="13"/>
    </row>
    <row r="145" spans="6:124" ht="12" customHeight="1">
      <c r="F145" s="404"/>
      <c r="G145" s="404"/>
      <c r="CH145" s="337"/>
      <c r="CI145" s="337"/>
      <c r="CJ145" s="337"/>
      <c r="CK145" s="337"/>
      <c r="CL145" s="337"/>
      <c r="CM145" s="337"/>
      <c r="CN145" s="337"/>
      <c r="CO145" s="13"/>
      <c r="CP145" s="13"/>
      <c r="CQ145" s="13"/>
      <c r="CR145" s="13"/>
      <c r="CS145" s="13"/>
      <c r="DH145" s="337"/>
      <c r="DI145" s="337"/>
      <c r="DJ145" s="337"/>
      <c r="DK145" s="337"/>
      <c r="DL145" s="337"/>
      <c r="DM145" s="337"/>
      <c r="DN145" s="337"/>
      <c r="DO145" s="13"/>
      <c r="DP145" s="13"/>
      <c r="DQ145" s="13"/>
      <c r="DR145" s="13"/>
      <c r="DS145" s="13"/>
      <c r="DT145" s="13"/>
    </row>
    <row r="146" spans="6:124" ht="12" customHeight="1">
      <c r="F146" s="404"/>
      <c r="G146" s="404"/>
      <c r="CH146" s="337"/>
      <c r="CI146" s="337"/>
      <c r="CJ146" s="337"/>
      <c r="CK146" s="337"/>
      <c r="CL146" s="337"/>
      <c r="CM146" s="337"/>
      <c r="CN146" s="337"/>
      <c r="CO146" s="13"/>
      <c r="CP146" s="13"/>
      <c r="CQ146" s="13"/>
      <c r="CR146" s="13"/>
      <c r="CS146" s="13"/>
      <c r="DH146" s="337"/>
      <c r="DI146" s="337"/>
      <c r="DJ146" s="337"/>
      <c r="DK146" s="337"/>
      <c r="DL146" s="337"/>
      <c r="DM146" s="337"/>
      <c r="DN146" s="337"/>
      <c r="DO146" s="13"/>
      <c r="DP146" s="13"/>
      <c r="DQ146" s="13"/>
      <c r="DR146" s="13"/>
      <c r="DS146" s="13"/>
      <c r="DT146" s="13"/>
    </row>
    <row r="147" spans="6:124" ht="12" customHeight="1">
      <c r="F147" s="404"/>
      <c r="G147" s="404"/>
      <c r="CH147" s="337"/>
      <c r="CI147" s="337"/>
      <c r="CJ147" s="337"/>
      <c r="CK147" s="337"/>
      <c r="CL147" s="337"/>
      <c r="CM147" s="337"/>
      <c r="CN147" s="337"/>
      <c r="CO147" s="13"/>
      <c r="CP147" s="13"/>
      <c r="CQ147" s="13"/>
      <c r="CR147" s="13"/>
      <c r="CS147" s="13"/>
      <c r="DH147" s="337"/>
      <c r="DI147" s="337"/>
      <c r="DJ147" s="337"/>
      <c r="DK147" s="337"/>
      <c r="DL147" s="337"/>
      <c r="DM147" s="337"/>
      <c r="DN147" s="337"/>
      <c r="DO147" s="13"/>
      <c r="DP147" s="13"/>
      <c r="DQ147" s="13"/>
      <c r="DR147" s="13"/>
      <c r="DS147" s="13"/>
      <c r="DT147" s="13"/>
    </row>
    <row r="148" spans="6:124" ht="12" customHeight="1">
      <c r="F148" s="404"/>
      <c r="G148" s="404"/>
      <c r="CH148" s="337"/>
      <c r="CI148" s="337"/>
      <c r="CJ148" s="337"/>
      <c r="CK148" s="337"/>
      <c r="CL148" s="337"/>
      <c r="CM148" s="337"/>
      <c r="CN148" s="337"/>
      <c r="CO148" s="13"/>
      <c r="CP148" s="13"/>
      <c r="CQ148" s="13"/>
      <c r="CR148" s="13"/>
      <c r="CS148" s="13"/>
      <c r="DH148" s="337"/>
      <c r="DI148" s="337"/>
      <c r="DJ148" s="337"/>
      <c r="DK148" s="337"/>
      <c r="DL148" s="337"/>
      <c r="DM148" s="337"/>
      <c r="DN148" s="337"/>
      <c r="DO148" s="13"/>
      <c r="DP148" s="13"/>
      <c r="DQ148" s="13"/>
      <c r="DR148" s="13"/>
      <c r="DS148" s="13"/>
      <c r="DT148" s="13"/>
    </row>
    <row r="149" spans="6:124" ht="12" customHeight="1">
      <c r="F149" s="404"/>
      <c r="G149" s="404"/>
      <c r="CH149" s="337"/>
      <c r="CI149" s="337"/>
      <c r="CJ149" s="337"/>
      <c r="CK149" s="337"/>
      <c r="CL149" s="337"/>
      <c r="CM149" s="337"/>
      <c r="CN149" s="337"/>
      <c r="CO149" s="13"/>
      <c r="CP149" s="13"/>
      <c r="CQ149" s="13"/>
      <c r="CR149" s="13"/>
      <c r="CS149" s="13"/>
      <c r="DH149" s="337"/>
      <c r="DI149" s="337"/>
      <c r="DJ149" s="337"/>
      <c r="DK149" s="337"/>
      <c r="DL149" s="337"/>
      <c r="DM149" s="337"/>
      <c r="DN149" s="337"/>
      <c r="DO149" s="13"/>
      <c r="DP149" s="13"/>
      <c r="DQ149" s="13"/>
      <c r="DR149" s="13"/>
      <c r="DS149" s="13"/>
      <c r="DT149" s="13"/>
    </row>
    <row r="150" spans="6:124" ht="12" customHeight="1">
      <c r="F150" s="404"/>
      <c r="G150" s="404"/>
      <c r="CH150" s="337"/>
      <c r="CI150" s="337"/>
      <c r="CJ150" s="337"/>
      <c r="CK150" s="337"/>
      <c r="CL150" s="337"/>
      <c r="CM150" s="337"/>
      <c r="CN150" s="337"/>
      <c r="CO150" s="13"/>
      <c r="CP150" s="13"/>
      <c r="CQ150" s="13"/>
      <c r="CR150" s="13"/>
      <c r="CS150" s="13"/>
      <c r="DH150" s="337"/>
      <c r="DI150" s="337"/>
      <c r="DJ150" s="337"/>
      <c r="DK150" s="337"/>
      <c r="DL150" s="337"/>
      <c r="DM150" s="337"/>
      <c r="DN150" s="337"/>
      <c r="DO150" s="13"/>
      <c r="DP150" s="13"/>
      <c r="DQ150" s="13"/>
      <c r="DR150" s="13"/>
      <c r="DS150" s="13"/>
      <c r="DT150" s="13"/>
    </row>
    <row r="151" spans="6:124" ht="12" customHeight="1">
      <c r="F151" s="404"/>
      <c r="G151" s="404"/>
      <c r="CH151" s="337"/>
      <c r="CI151" s="337"/>
      <c r="CJ151" s="337"/>
      <c r="CK151" s="337"/>
      <c r="CL151" s="337"/>
      <c r="CM151" s="337"/>
      <c r="CN151" s="337"/>
      <c r="CO151" s="13"/>
      <c r="CP151" s="13"/>
      <c r="CQ151" s="13"/>
      <c r="CR151" s="13"/>
      <c r="CS151" s="13"/>
      <c r="DH151" s="337"/>
      <c r="DI151" s="337"/>
      <c r="DJ151" s="337"/>
      <c r="DK151" s="337"/>
      <c r="DL151" s="337"/>
      <c r="DM151" s="337"/>
      <c r="DN151" s="337"/>
      <c r="DO151" s="13"/>
      <c r="DP151" s="13"/>
      <c r="DQ151" s="13"/>
      <c r="DR151" s="13"/>
      <c r="DS151" s="13"/>
      <c r="DT151" s="13"/>
    </row>
    <row r="152" spans="6:124" ht="12" customHeight="1">
      <c r="F152" s="404"/>
      <c r="G152" s="404"/>
      <c r="CH152" s="337"/>
      <c r="CI152" s="337"/>
      <c r="CJ152" s="337"/>
      <c r="CK152" s="337"/>
      <c r="CL152" s="337"/>
      <c r="CM152" s="337"/>
      <c r="CN152" s="337"/>
      <c r="CO152" s="13"/>
      <c r="CP152" s="13"/>
      <c r="CQ152" s="13"/>
      <c r="CR152" s="13"/>
      <c r="CS152" s="13"/>
      <c r="DH152" s="337"/>
      <c r="DI152" s="337"/>
      <c r="DJ152" s="337"/>
      <c r="DK152" s="337"/>
      <c r="DL152" s="337"/>
      <c r="DM152" s="337"/>
      <c r="DN152" s="337"/>
      <c r="DO152" s="13"/>
      <c r="DP152" s="13"/>
      <c r="DQ152" s="13"/>
      <c r="DR152" s="13"/>
      <c r="DS152" s="13"/>
      <c r="DT152" s="13"/>
    </row>
    <row r="153" spans="6:124" ht="12" customHeight="1">
      <c r="F153" s="404"/>
      <c r="G153" s="404"/>
      <c r="CH153" s="337"/>
      <c r="CI153" s="337"/>
      <c r="CJ153" s="337"/>
      <c r="CK153" s="337"/>
      <c r="CL153" s="337"/>
      <c r="CM153" s="337"/>
      <c r="CN153" s="337"/>
      <c r="CO153" s="13"/>
      <c r="CP153" s="13"/>
      <c r="CQ153" s="13"/>
      <c r="CR153" s="13"/>
      <c r="CS153" s="13"/>
      <c r="DH153" s="337"/>
      <c r="DI153" s="337"/>
      <c r="DJ153" s="337"/>
      <c r="DK153" s="337"/>
      <c r="DL153" s="337"/>
      <c r="DM153" s="337"/>
      <c r="DN153" s="337"/>
      <c r="DO153" s="13"/>
      <c r="DP153" s="13"/>
      <c r="DQ153" s="13"/>
      <c r="DR153" s="13"/>
      <c r="DS153" s="13"/>
      <c r="DT153" s="13"/>
    </row>
    <row r="154" spans="6:124" ht="12" customHeight="1">
      <c r="F154" s="404"/>
      <c r="G154" s="404"/>
      <c r="CH154" s="337"/>
      <c r="CI154" s="337"/>
      <c r="CJ154" s="337"/>
      <c r="CK154" s="337"/>
      <c r="CL154" s="337"/>
      <c r="CM154" s="337"/>
      <c r="CN154" s="337"/>
      <c r="CO154" s="13"/>
      <c r="CP154" s="13"/>
      <c r="CQ154" s="13"/>
      <c r="CR154" s="13"/>
      <c r="CS154" s="13"/>
      <c r="DH154" s="337"/>
      <c r="DI154" s="337"/>
      <c r="DJ154" s="337"/>
      <c r="DK154" s="337"/>
      <c r="DL154" s="337"/>
      <c r="DM154" s="337"/>
      <c r="DN154" s="337"/>
      <c r="DO154" s="13"/>
      <c r="DP154" s="13"/>
      <c r="DQ154" s="13"/>
      <c r="DR154" s="13"/>
      <c r="DS154" s="13"/>
      <c r="DT154" s="13"/>
    </row>
    <row r="155" spans="6:124" ht="12" customHeight="1">
      <c r="F155" s="404"/>
      <c r="G155" s="404"/>
      <c r="CH155" s="337"/>
      <c r="CI155" s="337"/>
      <c r="CJ155" s="337"/>
      <c r="CK155" s="337"/>
      <c r="CL155" s="337"/>
      <c r="CM155" s="337"/>
      <c r="CN155" s="337"/>
      <c r="CO155" s="13"/>
      <c r="CP155" s="13"/>
      <c r="CQ155" s="13"/>
      <c r="CR155" s="13"/>
      <c r="CS155" s="13"/>
      <c r="DH155" s="337"/>
      <c r="DI155" s="337"/>
      <c r="DJ155" s="337"/>
      <c r="DK155" s="337"/>
      <c r="DL155" s="337"/>
      <c r="DM155" s="337"/>
      <c r="DN155" s="337"/>
      <c r="DO155" s="13"/>
      <c r="DP155" s="13"/>
      <c r="DQ155" s="13"/>
      <c r="DR155" s="13"/>
      <c r="DS155" s="13"/>
      <c r="DT155" s="13"/>
    </row>
    <row r="156" spans="6:124" ht="12" customHeight="1">
      <c r="F156" s="404"/>
      <c r="G156" s="404"/>
      <c r="CH156" s="337"/>
      <c r="CI156" s="337"/>
      <c r="CJ156" s="337"/>
      <c r="CK156" s="337"/>
      <c r="CL156" s="337"/>
      <c r="CM156" s="337"/>
      <c r="CN156" s="337"/>
      <c r="CO156" s="13"/>
      <c r="CP156" s="13"/>
      <c r="CQ156" s="13"/>
      <c r="CR156" s="13"/>
      <c r="CS156" s="13"/>
      <c r="DH156" s="337"/>
      <c r="DI156" s="337"/>
      <c r="DJ156" s="337"/>
      <c r="DK156" s="337"/>
      <c r="DL156" s="337"/>
      <c r="DM156" s="337"/>
      <c r="DN156" s="337"/>
      <c r="DO156" s="13"/>
      <c r="DP156" s="13"/>
      <c r="DQ156" s="13"/>
      <c r="DR156" s="13"/>
      <c r="DS156" s="13"/>
      <c r="DT156" s="13"/>
    </row>
    <row r="157" spans="6:124" ht="12" customHeight="1">
      <c r="F157" s="404"/>
      <c r="G157" s="404"/>
      <c r="CH157" s="337"/>
      <c r="CI157" s="337"/>
      <c r="CJ157" s="337"/>
      <c r="CK157" s="337"/>
      <c r="CL157" s="337"/>
      <c r="CM157" s="337"/>
      <c r="CN157" s="337"/>
      <c r="CO157" s="13"/>
      <c r="CP157" s="13"/>
      <c r="CQ157" s="13"/>
      <c r="CR157" s="13"/>
      <c r="CS157" s="13"/>
      <c r="DH157" s="337"/>
      <c r="DI157" s="337"/>
      <c r="DJ157" s="337"/>
      <c r="DK157" s="337"/>
      <c r="DL157" s="337"/>
      <c r="DM157" s="337"/>
      <c r="DN157" s="337"/>
      <c r="DO157" s="13"/>
      <c r="DP157" s="13"/>
      <c r="DQ157" s="13"/>
      <c r="DR157" s="13"/>
      <c r="DS157" s="13"/>
      <c r="DT157" s="13"/>
    </row>
    <row r="158" spans="6:124" ht="12" customHeight="1">
      <c r="F158" s="404"/>
      <c r="G158" s="404"/>
      <c r="CH158" s="337"/>
      <c r="CI158" s="337"/>
      <c r="CJ158" s="337"/>
      <c r="CK158" s="337"/>
      <c r="CL158" s="337"/>
      <c r="CM158" s="337"/>
      <c r="CN158" s="337"/>
      <c r="CO158" s="13"/>
      <c r="CP158" s="13"/>
      <c r="CQ158" s="13"/>
      <c r="CR158" s="13"/>
      <c r="CS158" s="13"/>
      <c r="DH158" s="337"/>
      <c r="DI158" s="337"/>
      <c r="DJ158" s="337"/>
      <c r="DK158" s="337"/>
      <c r="DL158" s="337"/>
      <c r="DM158" s="337"/>
      <c r="DN158" s="337"/>
      <c r="DO158" s="13"/>
      <c r="DP158" s="13"/>
      <c r="DQ158" s="13"/>
      <c r="DR158" s="13"/>
      <c r="DS158" s="13"/>
      <c r="DT158" s="13"/>
    </row>
    <row r="159" spans="6:124" ht="12" customHeight="1">
      <c r="F159" s="404"/>
      <c r="G159" s="404"/>
      <c r="CH159" s="337"/>
      <c r="CI159" s="337"/>
      <c r="CJ159" s="337"/>
      <c r="CK159" s="337"/>
      <c r="CL159" s="337"/>
      <c r="CM159" s="337"/>
      <c r="CN159" s="337"/>
      <c r="CO159" s="13"/>
      <c r="CP159" s="13"/>
      <c r="CQ159" s="13"/>
      <c r="CR159" s="13"/>
      <c r="CS159" s="13"/>
      <c r="DH159" s="337"/>
      <c r="DI159" s="337"/>
      <c r="DJ159" s="337"/>
      <c r="DK159" s="337"/>
      <c r="DL159" s="337"/>
      <c r="DM159" s="337"/>
      <c r="DN159" s="337"/>
      <c r="DO159" s="13"/>
      <c r="DP159" s="13"/>
      <c r="DQ159" s="13"/>
      <c r="DR159" s="13"/>
      <c r="DS159" s="13"/>
      <c r="DT159" s="13"/>
    </row>
    <row r="160" spans="6:124" ht="12" customHeight="1">
      <c r="F160" s="404"/>
      <c r="G160" s="404"/>
      <c r="CH160" s="337"/>
      <c r="CI160" s="337"/>
      <c r="CJ160" s="337"/>
      <c r="CK160" s="337"/>
      <c r="CL160" s="337"/>
      <c r="CM160" s="337"/>
      <c r="CN160" s="337"/>
      <c r="CO160" s="13"/>
      <c r="CP160" s="13"/>
      <c r="CQ160" s="13"/>
      <c r="CR160" s="13"/>
      <c r="CS160" s="13"/>
      <c r="DH160" s="337"/>
      <c r="DI160" s="337"/>
      <c r="DJ160" s="337"/>
      <c r="DK160" s="337"/>
      <c r="DL160" s="337"/>
      <c r="DM160" s="337"/>
      <c r="DN160" s="337"/>
      <c r="DO160" s="13"/>
      <c r="DP160" s="13"/>
      <c r="DQ160" s="13"/>
      <c r="DR160" s="13"/>
      <c r="DS160" s="13"/>
      <c r="DT160" s="13"/>
    </row>
    <row r="161" spans="6:124" ht="12" customHeight="1">
      <c r="F161" s="404"/>
      <c r="G161" s="404"/>
      <c r="CH161" s="337"/>
      <c r="CI161" s="337"/>
      <c r="CJ161" s="337"/>
      <c r="CK161" s="337"/>
      <c r="CL161" s="337"/>
      <c r="CM161" s="337"/>
      <c r="CN161" s="337"/>
      <c r="CO161" s="13"/>
      <c r="CP161" s="13"/>
      <c r="CQ161" s="13"/>
      <c r="CR161" s="13"/>
      <c r="CS161" s="13"/>
      <c r="DH161" s="337"/>
      <c r="DI161" s="337"/>
      <c r="DJ161" s="337"/>
      <c r="DK161" s="337"/>
      <c r="DL161" s="337"/>
      <c r="DM161" s="337"/>
      <c r="DN161" s="337"/>
      <c r="DO161" s="13"/>
      <c r="DP161" s="13"/>
      <c r="DQ161" s="13"/>
      <c r="DR161" s="13"/>
      <c r="DS161" s="13"/>
      <c r="DT161" s="13"/>
    </row>
    <row r="162" spans="6:124" ht="12" customHeight="1">
      <c r="F162" s="404"/>
      <c r="G162" s="404"/>
      <c r="CH162" s="337"/>
      <c r="CI162" s="337"/>
      <c r="CJ162" s="337"/>
      <c r="CK162" s="337"/>
      <c r="CL162" s="337"/>
      <c r="CM162" s="337"/>
      <c r="CN162" s="337"/>
      <c r="CO162" s="13"/>
      <c r="CP162" s="13"/>
      <c r="CQ162" s="13"/>
      <c r="CR162" s="13"/>
      <c r="CS162" s="13"/>
      <c r="DH162" s="337"/>
      <c r="DI162" s="337"/>
      <c r="DJ162" s="337"/>
      <c r="DK162" s="337"/>
      <c r="DL162" s="337"/>
      <c r="DM162" s="337"/>
      <c r="DN162" s="337"/>
      <c r="DO162" s="13"/>
      <c r="DP162" s="13"/>
      <c r="DQ162" s="13"/>
      <c r="DR162" s="13"/>
      <c r="DS162" s="13"/>
      <c r="DT162" s="13"/>
    </row>
    <row r="163" spans="6:124" ht="12" customHeight="1">
      <c r="F163" s="404"/>
      <c r="G163" s="404"/>
      <c r="CH163" s="337"/>
      <c r="CI163" s="337"/>
      <c r="CJ163" s="337"/>
      <c r="CK163" s="337"/>
      <c r="CL163" s="337"/>
      <c r="CM163" s="337"/>
      <c r="CN163" s="337"/>
      <c r="CO163" s="13"/>
      <c r="CP163" s="13"/>
      <c r="CQ163" s="13"/>
      <c r="CR163" s="13"/>
      <c r="CS163" s="13"/>
      <c r="DH163" s="337"/>
      <c r="DI163" s="337"/>
      <c r="DJ163" s="337"/>
      <c r="DK163" s="337"/>
      <c r="DL163" s="337"/>
      <c r="DM163" s="337"/>
      <c r="DN163" s="337"/>
      <c r="DO163" s="13"/>
      <c r="DP163" s="13"/>
      <c r="DQ163" s="13"/>
      <c r="DR163" s="13"/>
      <c r="DS163" s="13"/>
      <c r="DT163" s="13"/>
    </row>
    <row r="164" spans="6:124" ht="12" customHeight="1">
      <c r="F164" s="404"/>
      <c r="G164" s="404"/>
      <c r="CH164" s="337"/>
      <c r="CI164" s="337"/>
      <c r="CJ164" s="337"/>
      <c r="CK164" s="337"/>
      <c r="CL164" s="337"/>
      <c r="CM164" s="337"/>
      <c r="CN164" s="337"/>
      <c r="CO164" s="13"/>
      <c r="CP164" s="13"/>
      <c r="CQ164" s="13"/>
      <c r="CR164" s="13"/>
      <c r="CS164" s="13"/>
      <c r="DH164" s="337"/>
      <c r="DI164" s="337"/>
      <c r="DJ164" s="337"/>
      <c r="DK164" s="337"/>
      <c r="DL164" s="337"/>
      <c r="DM164" s="337"/>
      <c r="DN164" s="337"/>
      <c r="DO164" s="13"/>
      <c r="DP164" s="13"/>
      <c r="DQ164" s="13"/>
      <c r="DR164" s="13"/>
      <c r="DS164" s="13"/>
      <c r="DT164" s="13"/>
    </row>
    <row r="165" spans="6:124" ht="12" customHeight="1">
      <c r="F165" s="404"/>
      <c r="G165" s="404"/>
      <c r="CH165" s="337"/>
      <c r="CI165" s="337"/>
      <c r="CJ165" s="337"/>
      <c r="CK165" s="337"/>
      <c r="CL165" s="337"/>
      <c r="CM165" s="337"/>
      <c r="CN165" s="337"/>
      <c r="CO165" s="13"/>
      <c r="CP165" s="13"/>
      <c r="CQ165" s="13"/>
      <c r="CR165" s="13"/>
      <c r="CS165" s="13"/>
      <c r="DH165" s="337"/>
      <c r="DI165" s="337"/>
      <c r="DJ165" s="337"/>
      <c r="DK165" s="337"/>
      <c r="DL165" s="337"/>
      <c r="DM165" s="337"/>
      <c r="DN165" s="337"/>
      <c r="DO165" s="13"/>
      <c r="DP165" s="13"/>
      <c r="DQ165" s="13"/>
      <c r="DR165" s="13"/>
      <c r="DS165" s="13"/>
      <c r="DT165" s="13"/>
    </row>
    <row r="166" spans="6:124" ht="12" customHeight="1">
      <c r="F166" s="404"/>
      <c r="G166" s="404"/>
      <c r="CH166" s="337"/>
      <c r="CI166" s="337"/>
      <c r="CJ166" s="337"/>
      <c r="CK166" s="337"/>
      <c r="CL166" s="337"/>
      <c r="CM166" s="337"/>
      <c r="CN166" s="337"/>
      <c r="CO166" s="13"/>
      <c r="CP166" s="13"/>
      <c r="CQ166" s="13"/>
      <c r="CR166" s="13"/>
      <c r="CS166" s="13"/>
      <c r="DH166" s="337"/>
      <c r="DI166" s="337"/>
      <c r="DJ166" s="337"/>
      <c r="DK166" s="337"/>
      <c r="DL166" s="337"/>
      <c r="DM166" s="337"/>
      <c r="DN166" s="337"/>
      <c r="DO166" s="13"/>
      <c r="DP166" s="13"/>
      <c r="DQ166" s="13"/>
      <c r="DR166" s="13"/>
      <c r="DS166" s="13"/>
      <c r="DT166" s="13"/>
    </row>
    <row r="167" spans="6:124" ht="12" customHeight="1">
      <c r="F167" s="404"/>
      <c r="G167" s="404"/>
      <c r="CH167" s="337"/>
      <c r="CI167" s="337"/>
      <c r="CJ167" s="337"/>
      <c r="CK167" s="337"/>
      <c r="CL167" s="337"/>
      <c r="CM167" s="337"/>
      <c r="CN167" s="337"/>
      <c r="CO167" s="13"/>
      <c r="CP167" s="13"/>
      <c r="CQ167" s="13"/>
      <c r="CR167" s="13"/>
      <c r="CS167" s="13"/>
      <c r="DH167" s="337"/>
      <c r="DI167" s="337"/>
      <c r="DJ167" s="337"/>
      <c r="DK167" s="337"/>
      <c r="DL167" s="337"/>
      <c r="DM167" s="337"/>
      <c r="DN167" s="337"/>
      <c r="DO167" s="13"/>
      <c r="DP167" s="13"/>
      <c r="DQ167" s="13"/>
      <c r="DR167" s="13"/>
      <c r="DS167" s="13"/>
      <c r="DT167" s="13"/>
    </row>
    <row r="168" spans="6:124" ht="12" customHeight="1">
      <c r="F168" s="404"/>
      <c r="G168" s="404"/>
      <c r="CH168" s="337"/>
      <c r="CI168" s="337"/>
      <c r="CJ168" s="337"/>
      <c r="CK168" s="337"/>
      <c r="CL168" s="337"/>
      <c r="CM168" s="337"/>
      <c r="CN168" s="337"/>
      <c r="CO168" s="13"/>
      <c r="CP168" s="13"/>
      <c r="CQ168" s="13"/>
      <c r="CR168" s="13"/>
      <c r="CS168" s="13"/>
      <c r="DH168" s="337"/>
      <c r="DI168" s="337"/>
      <c r="DJ168" s="337"/>
      <c r="DK168" s="337"/>
      <c r="DL168" s="337"/>
      <c r="DM168" s="337"/>
      <c r="DN168" s="337"/>
      <c r="DO168" s="13"/>
      <c r="DP168" s="13"/>
      <c r="DQ168" s="13"/>
      <c r="DR168" s="13"/>
      <c r="DS168" s="13"/>
      <c r="DT168" s="13"/>
    </row>
    <row r="169" spans="6:124" ht="12" customHeight="1">
      <c r="F169" s="404"/>
      <c r="G169" s="404"/>
      <c r="CH169" s="337"/>
      <c r="CI169" s="337"/>
      <c r="CJ169" s="337"/>
      <c r="CK169" s="337"/>
      <c r="CL169" s="337"/>
      <c r="CM169" s="337"/>
      <c r="CN169" s="337"/>
      <c r="CO169" s="13"/>
      <c r="CP169" s="13"/>
      <c r="CQ169" s="13"/>
      <c r="CR169" s="13"/>
      <c r="CS169" s="13"/>
      <c r="DH169" s="337"/>
      <c r="DI169" s="337"/>
      <c r="DJ169" s="337"/>
      <c r="DK169" s="337"/>
      <c r="DL169" s="337"/>
      <c r="DM169" s="337"/>
      <c r="DN169" s="337"/>
      <c r="DO169" s="13"/>
      <c r="DP169" s="13"/>
      <c r="DQ169" s="13"/>
      <c r="DR169" s="13"/>
      <c r="DS169" s="13"/>
      <c r="DT169" s="13"/>
    </row>
    <row r="170" spans="6:124" ht="12" customHeight="1">
      <c r="F170" s="404"/>
      <c r="G170" s="404"/>
      <c r="CH170" s="337"/>
      <c r="CI170" s="337"/>
      <c r="CJ170" s="337"/>
      <c r="CK170" s="337"/>
      <c r="CL170" s="337"/>
      <c r="CM170" s="337"/>
      <c r="CN170" s="337"/>
      <c r="CO170" s="13"/>
      <c r="CP170" s="13"/>
      <c r="CQ170" s="13"/>
      <c r="CR170" s="13"/>
      <c r="CS170" s="13"/>
      <c r="DH170" s="337"/>
      <c r="DI170" s="337"/>
      <c r="DJ170" s="337"/>
      <c r="DK170" s="337"/>
      <c r="DL170" s="337"/>
      <c r="DM170" s="337"/>
      <c r="DN170" s="337"/>
      <c r="DO170" s="13"/>
      <c r="DP170" s="13"/>
      <c r="DQ170" s="13"/>
      <c r="DR170" s="13"/>
      <c r="DS170" s="13"/>
      <c r="DT170" s="13"/>
    </row>
    <row r="171" spans="6:124" ht="12" customHeight="1">
      <c r="F171" s="404"/>
      <c r="G171" s="404"/>
      <c r="CH171" s="337"/>
      <c r="CI171" s="337"/>
      <c r="CJ171" s="337"/>
      <c r="CK171" s="337"/>
      <c r="CL171" s="337"/>
      <c r="CM171" s="337"/>
      <c r="CN171" s="337"/>
      <c r="CO171" s="13"/>
      <c r="CP171" s="13"/>
      <c r="CQ171" s="13"/>
      <c r="CR171" s="13"/>
      <c r="CS171" s="13"/>
      <c r="DH171" s="337"/>
      <c r="DI171" s="337"/>
      <c r="DJ171" s="337"/>
      <c r="DK171" s="337"/>
      <c r="DL171" s="337"/>
      <c r="DM171" s="337"/>
      <c r="DN171" s="337"/>
      <c r="DO171" s="13"/>
      <c r="DP171" s="13"/>
      <c r="DQ171" s="13"/>
      <c r="DR171" s="13"/>
      <c r="DS171" s="13"/>
      <c r="DT171" s="13"/>
    </row>
    <row r="172" spans="6:124" ht="12" customHeight="1">
      <c r="F172" s="404"/>
      <c r="G172" s="404"/>
      <c r="CH172" s="337"/>
      <c r="CI172" s="337"/>
      <c r="CJ172" s="337"/>
      <c r="CK172" s="337"/>
      <c r="CL172" s="337"/>
      <c r="CM172" s="337"/>
      <c r="CN172" s="337"/>
      <c r="CO172" s="13"/>
      <c r="CP172" s="13"/>
      <c r="CQ172" s="13"/>
      <c r="CR172" s="13"/>
      <c r="CS172" s="13"/>
      <c r="DH172" s="337"/>
      <c r="DI172" s="337"/>
      <c r="DJ172" s="337"/>
      <c r="DK172" s="337"/>
      <c r="DL172" s="337"/>
      <c r="DM172" s="337"/>
      <c r="DN172" s="337"/>
      <c r="DO172" s="13"/>
      <c r="DP172" s="13"/>
      <c r="DQ172" s="13"/>
      <c r="DR172" s="13"/>
      <c r="DS172" s="13"/>
      <c r="DT172" s="13"/>
    </row>
    <row r="173" spans="6:124" ht="12" customHeight="1">
      <c r="F173" s="404"/>
      <c r="G173" s="404"/>
      <c r="CH173" s="337"/>
      <c r="CI173" s="337"/>
      <c r="CJ173" s="337"/>
      <c r="CK173" s="337"/>
      <c r="CL173" s="337"/>
      <c r="CM173" s="337"/>
      <c r="CN173" s="337"/>
      <c r="CO173" s="13"/>
      <c r="CP173" s="13"/>
      <c r="CQ173" s="13"/>
      <c r="CR173" s="13"/>
      <c r="CS173" s="13"/>
      <c r="DH173" s="337"/>
      <c r="DI173" s="337"/>
      <c r="DJ173" s="337"/>
      <c r="DK173" s="337"/>
      <c r="DL173" s="337"/>
      <c r="DM173" s="337"/>
      <c r="DN173" s="337"/>
      <c r="DO173" s="13"/>
      <c r="DP173" s="13"/>
      <c r="DQ173" s="13"/>
      <c r="DR173" s="13"/>
      <c r="DS173" s="13"/>
      <c r="DT173" s="13"/>
    </row>
    <row r="174" spans="6:124" ht="12" customHeight="1">
      <c r="F174" s="404"/>
      <c r="G174" s="404"/>
      <c r="CH174" s="337"/>
      <c r="CI174" s="337"/>
      <c r="CJ174" s="337"/>
      <c r="CK174" s="337"/>
      <c r="CL174" s="337"/>
      <c r="CM174" s="337"/>
      <c r="CN174" s="337"/>
      <c r="CO174" s="13"/>
      <c r="CP174" s="13"/>
      <c r="CQ174" s="13"/>
      <c r="CR174" s="13"/>
      <c r="CS174" s="13"/>
      <c r="DH174" s="337"/>
      <c r="DI174" s="337"/>
      <c r="DJ174" s="337"/>
      <c r="DK174" s="337"/>
      <c r="DL174" s="337"/>
      <c r="DM174" s="337"/>
      <c r="DN174" s="337"/>
      <c r="DO174" s="13"/>
      <c r="DP174" s="13"/>
      <c r="DQ174" s="13"/>
      <c r="DR174" s="13"/>
      <c r="DS174" s="13"/>
      <c r="DT174" s="13"/>
    </row>
    <row r="175" spans="6:124" ht="12" customHeight="1">
      <c r="F175" s="404"/>
      <c r="G175" s="404"/>
      <c r="CH175" s="337"/>
      <c r="CI175" s="337"/>
      <c r="CJ175" s="337"/>
      <c r="CK175" s="337"/>
      <c r="CL175" s="337"/>
      <c r="CM175" s="337"/>
      <c r="CN175" s="337"/>
      <c r="CO175" s="13"/>
      <c r="CP175" s="13"/>
      <c r="CQ175" s="13"/>
      <c r="CR175" s="13"/>
      <c r="CS175" s="13"/>
      <c r="DH175" s="337"/>
      <c r="DI175" s="337"/>
      <c r="DJ175" s="337"/>
      <c r="DK175" s="337"/>
      <c r="DL175" s="337"/>
      <c r="DM175" s="337"/>
      <c r="DN175" s="337"/>
      <c r="DO175" s="13"/>
      <c r="DP175" s="13"/>
      <c r="DQ175" s="13"/>
      <c r="DR175" s="13"/>
      <c r="DS175" s="13"/>
      <c r="DT175" s="13"/>
    </row>
    <row r="176" spans="6:124" ht="12" customHeight="1">
      <c r="F176" s="404"/>
      <c r="G176" s="404"/>
      <c r="CH176" s="337"/>
      <c r="CI176" s="337"/>
      <c r="CJ176" s="337"/>
      <c r="CK176" s="337"/>
      <c r="CL176" s="337"/>
      <c r="CM176" s="337"/>
      <c r="CN176" s="337"/>
      <c r="CO176" s="13"/>
      <c r="CP176" s="13"/>
      <c r="CQ176" s="13"/>
      <c r="CR176" s="13"/>
      <c r="CS176" s="13"/>
      <c r="DH176" s="337"/>
      <c r="DI176" s="337"/>
      <c r="DJ176" s="337"/>
      <c r="DK176" s="337"/>
      <c r="DL176" s="337"/>
      <c r="DM176" s="337"/>
      <c r="DN176" s="337"/>
      <c r="DO176" s="13"/>
      <c r="DP176" s="13"/>
      <c r="DQ176" s="13"/>
      <c r="DR176" s="13"/>
      <c r="DS176" s="13"/>
      <c r="DT176" s="13"/>
    </row>
    <row r="177" spans="6:124" ht="12" customHeight="1">
      <c r="F177" s="404"/>
      <c r="G177" s="404"/>
      <c r="CH177" s="337"/>
      <c r="CI177" s="337"/>
      <c r="CJ177" s="337"/>
      <c r="CK177" s="337"/>
      <c r="CL177" s="337"/>
      <c r="CM177" s="337"/>
      <c r="CN177" s="337"/>
      <c r="CO177" s="13"/>
      <c r="CP177" s="13"/>
      <c r="CQ177" s="13"/>
      <c r="CR177" s="13"/>
      <c r="CS177" s="13"/>
      <c r="DH177" s="337"/>
      <c r="DI177" s="337"/>
      <c r="DJ177" s="337"/>
      <c r="DK177" s="337"/>
      <c r="DL177" s="337"/>
      <c r="DM177" s="337"/>
      <c r="DN177" s="337"/>
      <c r="DO177" s="13"/>
      <c r="DP177" s="13"/>
      <c r="DQ177" s="13"/>
      <c r="DR177" s="13"/>
      <c r="DS177" s="13"/>
      <c r="DT177" s="13"/>
    </row>
    <row r="178" spans="6:124" ht="12" customHeight="1">
      <c r="F178" s="404"/>
      <c r="G178" s="404"/>
      <c r="CH178" s="337"/>
      <c r="CI178" s="337"/>
      <c r="CJ178" s="337"/>
      <c r="CK178" s="337"/>
      <c r="CL178" s="337"/>
      <c r="CM178" s="337"/>
      <c r="CN178" s="337"/>
      <c r="CO178" s="13"/>
      <c r="CP178" s="13"/>
      <c r="CQ178" s="13"/>
      <c r="CR178" s="13"/>
      <c r="CS178" s="13"/>
      <c r="DH178" s="337"/>
      <c r="DI178" s="337"/>
      <c r="DJ178" s="337"/>
      <c r="DK178" s="337"/>
      <c r="DL178" s="337"/>
      <c r="DM178" s="337"/>
      <c r="DN178" s="337"/>
      <c r="DO178" s="13"/>
      <c r="DP178" s="13"/>
      <c r="DQ178" s="13"/>
      <c r="DR178" s="13"/>
      <c r="DS178" s="13"/>
      <c r="DT178" s="13"/>
    </row>
    <row r="179" spans="6:124" ht="12" customHeight="1">
      <c r="F179" s="404"/>
      <c r="G179" s="404"/>
      <c r="CH179" s="337"/>
      <c r="CI179" s="337"/>
      <c r="CJ179" s="337"/>
      <c r="CK179" s="337"/>
      <c r="CL179" s="337"/>
      <c r="CM179" s="337"/>
      <c r="CN179" s="337"/>
      <c r="CO179" s="13"/>
      <c r="CP179" s="13"/>
      <c r="CQ179" s="13"/>
      <c r="CR179" s="13"/>
      <c r="CS179" s="13"/>
      <c r="DH179" s="337"/>
      <c r="DI179" s="337"/>
      <c r="DJ179" s="337"/>
      <c r="DK179" s="337"/>
      <c r="DL179" s="337"/>
      <c r="DM179" s="337"/>
      <c r="DN179" s="337"/>
      <c r="DO179" s="13"/>
      <c r="DP179" s="13"/>
      <c r="DQ179" s="13"/>
      <c r="DR179" s="13"/>
      <c r="DS179" s="13"/>
      <c r="DT179" s="13"/>
    </row>
    <row r="180" spans="6:124" ht="12" customHeight="1">
      <c r="F180" s="404"/>
      <c r="G180" s="404"/>
      <c r="CH180" s="337"/>
      <c r="CI180" s="337"/>
      <c r="CJ180" s="337"/>
      <c r="CK180" s="337"/>
      <c r="CL180" s="337"/>
      <c r="CM180" s="337"/>
      <c r="CN180" s="337"/>
      <c r="CO180" s="13"/>
      <c r="CP180" s="13"/>
      <c r="CQ180" s="13"/>
      <c r="CR180" s="13"/>
      <c r="CS180" s="13"/>
      <c r="DH180" s="337"/>
      <c r="DI180" s="337"/>
      <c r="DJ180" s="337"/>
      <c r="DK180" s="337"/>
      <c r="DL180" s="337"/>
      <c r="DM180" s="337"/>
      <c r="DN180" s="337"/>
      <c r="DO180" s="13"/>
      <c r="DP180" s="13"/>
      <c r="DQ180" s="13"/>
      <c r="DR180" s="13"/>
      <c r="DS180" s="13"/>
      <c r="DT180" s="13"/>
    </row>
    <row r="181" spans="6:124" ht="12" customHeight="1">
      <c r="F181" s="404"/>
      <c r="G181" s="404"/>
      <c r="CH181" s="337"/>
      <c r="CI181" s="337"/>
      <c r="CJ181" s="337"/>
      <c r="CK181" s="337"/>
      <c r="CL181" s="337"/>
      <c r="CM181" s="337"/>
      <c r="CN181" s="337"/>
      <c r="CO181" s="13"/>
      <c r="CP181" s="13"/>
      <c r="CQ181" s="13"/>
      <c r="CR181" s="13"/>
      <c r="CS181" s="13"/>
      <c r="DH181" s="337"/>
      <c r="DI181" s="337"/>
      <c r="DJ181" s="337"/>
      <c r="DK181" s="337"/>
      <c r="DL181" s="337"/>
      <c r="DM181" s="337"/>
      <c r="DN181" s="337"/>
      <c r="DO181" s="13"/>
      <c r="DP181" s="13"/>
      <c r="DQ181" s="13"/>
      <c r="DR181" s="13"/>
      <c r="DS181" s="13"/>
      <c r="DT181" s="13"/>
    </row>
    <row r="182" spans="6:124" ht="12" customHeight="1">
      <c r="F182" s="404"/>
      <c r="G182" s="404"/>
      <c r="CH182" s="337"/>
      <c r="CI182" s="337"/>
      <c r="CJ182" s="337"/>
      <c r="CK182" s="337"/>
      <c r="CL182" s="337"/>
      <c r="CM182" s="337"/>
      <c r="CN182" s="337"/>
      <c r="CO182" s="13"/>
      <c r="CP182" s="13"/>
      <c r="CQ182" s="13"/>
      <c r="CR182" s="13"/>
      <c r="CS182" s="13"/>
      <c r="DH182" s="337"/>
      <c r="DI182" s="337"/>
      <c r="DJ182" s="337"/>
      <c r="DK182" s="337"/>
      <c r="DL182" s="337"/>
      <c r="DM182" s="337"/>
      <c r="DN182" s="337"/>
      <c r="DO182" s="13"/>
      <c r="DP182" s="13"/>
      <c r="DQ182" s="13"/>
      <c r="DR182" s="13"/>
      <c r="DS182" s="13"/>
      <c r="DT182" s="13"/>
    </row>
    <row r="183" spans="6:124" ht="12" customHeight="1">
      <c r="F183" s="404"/>
      <c r="G183" s="404"/>
      <c r="CH183" s="337"/>
      <c r="CI183" s="337"/>
      <c r="CJ183" s="337"/>
      <c r="CK183" s="337"/>
      <c r="CL183" s="337"/>
      <c r="CM183" s="337"/>
      <c r="CN183" s="337"/>
      <c r="CO183" s="13"/>
      <c r="CP183" s="13"/>
      <c r="CQ183" s="13"/>
      <c r="CR183" s="13"/>
      <c r="CS183" s="13"/>
      <c r="DH183" s="337"/>
      <c r="DI183" s="337"/>
      <c r="DJ183" s="337"/>
      <c r="DK183" s="337"/>
      <c r="DL183" s="337"/>
      <c r="DM183" s="337"/>
      <c r="DN183" s="337"/>
      <c r="DO183" s="13"/>
      <c r="DP183" s="13"/>
      <c r="DQ183" s="13"/>
      <c r="DR183" s="13"/>
      <c r="DS183" s="13"/>
      <c r="DT183" s="13"/>
    </row>
    <row r="184" spans="6:124" ht="12" customHeight="1">
      <c r="F184" s="404"/>
      <c r="G184" s="404"/>
      <c r="CH184" s="337"/>
      <c r="CI184" s="337"/>
      <c r="CJ184" s="337"/>
      <c r="CK184" s="337"/>
      <c r="CL184" s="337"/>
      <c r="CM184" s="337"/>
      <c r="CN184" s="337"/>
      <c r="CO184" s="13"/>
      <c r="CP184" s="13"/>
      <c r="CQ184" s="13"/>
      <c r="CR184" s="13"/>
      <c r="CS184" s="13"/>
      <c r="DH184" s="337"/>
      <c r="DI184" s="337"/>
      <c r="DJ184" s="337"/>
      <c r="DK184" s="337"/>
      <c r="DL184" s="337"/>
      <c r="DM184" s="337"/>
      <c r="DN184" s="337"/>
      <c r="DO184" s="13"/>
      <c r="DP184" s="13"/>
      <c r="DQ184" s="13"/>
      <c r="DR184" s="13"/>
      <c r="DS184" s="13"/>
      <c r="DT184" s="13"/>
    </row>
    <row r="185" spans="6:124" ht="12" customHeight="1">
      <c r="F185" s="404"/>
      <c r="G185" s="404"/>
      <c r="CH185" s="337"/>
      <c r="CI185" s="337"/>
      <c r="CJ185" s="337"/>
      <c r="CK185" s="337"/>
      <c r="CL185" s="337"/>
      <c r="CM185" s="337"/>
      <c r="CN185" s="337"/>
      <c r="CO185" s="13"/>
      <c r="CP185" s="13"/>
      <c r="CQ185" s="13"/>
      <c r="CR185" s="13"/>
      <c r="CS185" s="13"/>
      <c r="DH185" s="337"/>
      <c r="DI185" s="337"/>
      <c r="DJ185" s="337"/>
      <c r="DK185" s="337"/>
      <c r="DL185" s="337"/>
      <c r="DM185" s="337"/>
      <c r="DN185" s="337"/>
      <c r="DO185" s="13"/>
      <c r="DP185" s="13"/>
      <c r="DQ185" s="13"/>
      <c r="DR185" s="13"/>
      <c r="DS185" s="13"/>
      <c r="DT185" s="13"/>
    </row>
    <row r="186" spans="6:124" ht="12" customHeight="1">
      <c r="F186" s="404"/>
      <c r="G186" s="404"/>
      <c r="CH186" s="337"/>
      <c r="CI186" s="337"/>
      <c r="CJ186" s="337"/>
      <c r="CK186" s="337"/>
      <c r="CL186" s="337"/>
      <c r="CM186" s="337"/>
      <c r="CN186" s="337"/>
      <c r="CO186" s="13"/>
      <c r="CP186" s="13"/>
      <c r="CQ186" s="13"/>
      <c r="CR186" s="13"/>
      <c r="CS186" s="13"/>
      <c r="DH186" s="337"/>
      <c r="DI186" s="337"/>
      <c r="DJ186" s="337"/>
      <c r="DK186" s="337"/>
      <c r="DL186" s="337"/>
      <c r="DM186" s="337"/>
      <c r="DN186" s="337"/>
      <c r="DO186" s="13"/>
      <c r="DP186" s="13"/>
      <c r="DQ186" s="13"/>
      <c r="DR186" s="13"/>
      <c r="DS186" s="13"/>
      <c r="DT186" s="13"/>
    </row>
    <row r="187" spans="6:124" ht="12" customHeight="1">
      <c r="F187" s="404"/>
      <c r="G187" s="404"/>
      <c r="CH187" s="337"/>
      <c r="CI187" s="337"/>
      <c r="CJ187" s="337"/>
      <c r="CK187" s="337"/>
      <c r="CL187" s="337"/>
      <c r="CM187" s="337"/>
      <c r="CN187" s="337"/>
      <c r="CO187" s="13"/>
      <c r="CP187" s="13"/>
      <c r="CQ187" s="13"/>
      <c r="CR187" s="13"/>
      <c r="CS187" s="13"/>
      <c r="DH187" s="337"/>
      <c r="DI187" s="337"/>
      <c r="DJ187" s="337"/>
      <c r="DK187" s="337"/>
      <c r="DL187" s="337"/>
      <c r="DM187" s="337"/>
      <c r="DN187" s="337"/>
      <c r="DO187" s="13"/>
      <c r="DP187" s="13"/>
      <c r="DQ187" s="13"/>
      <c r="DR187" s="13"/>
      <c r="DS187" s="13"/>
      <c r="DT187" s="13"/>
    </row>
    <row r="188" spans="6:124" ht="12" customHeight="1">
      <c r="F188" s="404"/>
      <c r="G188" s="404"/>
      <c r="CH188" s="337"/>
      <c r="CI188" s="337"/>
      <c r="CJ188" s="337"/>
      <c r="CK188" s="337"/>
      <c r="CL188" s="337"/>
      <c r="CM188" s="337"/>
      <c r="CN188" s="337"/>
      <c r="CO188" s="13"/>
      <c r="CP188" s="13"/>
      <c r="CQ188" s="13"/>
      <c r="CR188" s="13"/>
      <c r="CS188" s="13"/>
      <c r="DH188" s="337"/>
      <c r="DI188" s="337"/>
      <c r="DJ188" s="337"/>
      <c r="DK188" s="337"/>
      <c r="DL188" s="337"/>
      <c r="DM188" s="337"/>
      <c r="DN188" s="337"/>
      <c r="DO188" s="13"/>
      <c r="DP188" s="13"/>
      <c r="DQ188" s="13"/>
      <c r="DR188" s="13"/>
      <c r="DS188" s="13"/>
      <c r="DT188" s="13"/>
    </row>
    <row r="189" spans="6:124" ht="12" customHeight="1">
      <c r="F189" s="404"/>
      <c r="G189" s="404"/>
      <c r="CH189" s="337"/>
      <c r="CI189" s="337"/>
      <c r="CJ189" s="337"/>
      <c r="CK189" s="337"/>
      <c r="CL189" s="337"/>
      <c r="CM189" s="337"/>
      <c r="CN189" s="337"/>
      <c r="CO189" s="13"/>
      <c r="CP189" s="13"/>
      <c r="CQ189" s="13"/>
      <c r="CR189" s="13"/>
      <c r="CS189" s="13"/>
      <c r="DH189" s="337"/>
      <c r="DI189" s="337"/>
      <c r="DJ189" s="337"/>
      <c r="DK189" s="337"/>
      <c r="DL189" s="337"/>
      <c r="DM189" s="337"/>
      <c r="DN189" s="337"/>
      <c r="DO189" s="13"/>
      <c r="DP189" s="13"/>
      <c r="DQ189" s="13"/>
      <c r="DR189" s="13"/>
      <c r="DS189" s="13"/>
      <c r="DT189" s="13"/>
    </row>
    <row r="190" spans="6:124" ht="12" customHeight="1">
      <c r="F190" s="404"/>
      <c r="G190" s="404"/>
      <c r="CH190" s="337"/>
      <c r="CI190" s="337"/>
      <c r="CJ190" s="337"/>
      <c r="CK190" s="337"/>
      <c r="CL190" s="337"/>
      <c r="CM190" s="337"/>
      <c r="CN190" s="337"/>
      <c r="CO190" s="13"/>
      <c r="CP190" s="13"/>
      <c r="CQ190" s="13"/>
      <c r="CR190" s="13"/>
      <c r="CS190" s="13"/>
      <c r="DH190" s="337"/>
      <c r="DI190" s="337"/>
      <c r="DJ190" s="337"/>
      <c r="DK190" s="337"/>
      <c r="DL190" s="337"/>
      <c r="DM190" s="337"/>
      <c r="DN190" s="337"/>
      <c r="DO190" s="13"/>
      <c r="DP190" s="13"/>
      <c r="DQ190" s="13"/>
      <c r="DR190" s="13"/>
      <c r="DS190" s="13"/>
      <c r="DT190" s="13"/>
    </row>
    <row r="191" spans="6:124" ht="12" customHeight="1">
      <c r="F191" s="404"/>
      <c r="G191" s="404"/>
      <c r="CH191" s="337"/>
      <c r="CI191" s="337"/>
      <c r="CJ191" s="337"/>
      <c r="CK191" s="337"/>
      <c r="CL191" s="337"/>
      <c r="CM191" s="337"/>
      <c r="CN191" s="337"/>
      <c r="CO191" s="13"/>
      <c r="CP191" s="13"/>
      <c r="CQ191" s="13"/>
      <c r="CR191" s="13"/>
      <c r="CS191" s="13"/>
      <c r="DH191" s="337"/>
      <c r="DI191" s="337"/>
      <c r="DJ191" s="337"/>
      <c r="DK191" s="337"/>
      <c r="DL191" s="337"/>
      <c r="DM191" s="337"/>
      <c r="DN191" s="337"/>
      <c r="DO191" s="13"/>
      <c r="DP191" s="13"/>
      <c r="DQ191" s="13"/>
      <c r="DR191" s="13"/>
      <c r="DS191" s="13"/>
      <c r="DT191" s="13"/>
    </row>
    <row r="192" spans="6:124" ht="12" customHeight="1">
      <c r="F192" s="404"/>
      <c r="G192" s="404"/>
      <c r="CH192" s="337"/>
      <c r="CI192" s="337"/>
      <c r="CJ192" s="337"/>
      <c r="CK192" s="337"/>
      <c r="CL192" s="337"/>
      <c r="CM192" s="337"/>
      <c r="CN192" s="337"/>
      <c r="CO192" s="13"/>
      <c r="CP192" s="13"/>
      <c r="CQ192" s="13"/>
      <c r="CR192" s="13"/>
      <c r="CS192" s="13"/>
      <c r="DH192" s="337"/>
      <c r="DI192" s="337"/>
      <c r="DJ192" s="337"/>
      <c r="DK192" s="337"/>
      <c r="DL192" s="337"/>
      <c r="DM192" s="337"/>
      <c r="DN192" s="337"/>
      <c r="DO192" s="13"/>
      <c r="DP192" s="13"/>
      <c r="DQ192" s="13"/>
      <c r="DR192" s="13"/>
      <c r="DS192" s="13"/>
      <c r="DT192" s="13"/>
    </row>
    <row r="193" spans="6:124" ht="12" customHeight="1">
      <c r="F193" s="404"/>
      <c r="G193" s="404"/>
      <c r="CH193" s="337"/>
      <c r="CI193" s="337"/>
      <c r="CJ193" s="337"/>
      <c r="CK193" s="337"/>
      <c r="CL193" s="337"/>
      <c r="CM193" s="337"/>
      <c r="CN193" s="337"/>
      <c r="CO193" s="13"/>
      <c r="CP193" s="13"/>
      <c r="CQ193" s="13"/>
      <c r="CR193" s="13"/>
      <c r="CS193" s="13"/>
      <c r="DH193" s="337"/>
      <c r="DI193" s="337"/>
      <c r="DJ193" s="337"/>
      <c r="DK193" s="337"/>
      <c r="DL193" s="337"/>
      <c r="DM193" s="337"/>
      <c r="DN193" s="337"/>
      <c r="DO193" s="13"/>
      <c r="DP193" s="13"/>
      <c r="DQ193" s="13"/>
      <c r="DR193" s="13"/>
      <c r="DS193" s="13"/>
      <c r="DT193" s="13"/>
    </row>
    <row r="194" spans="6:124" ht="12" customHeight="1">
      <c r="F194" s="404"/>
      <c r="G194" s="404"/>
      <c r="CH194" s="337"/>
      <c r="CI194" s="337"/>
      <c r="CJ194" s="337"/>
      <c r="CK194" s="337"/>
      <c r="CL194" s="337"/>
      <c r="CM194" s="337"/>
      <c r="CN194" s="337"/>
      <c r="CO194" s="13"/>
      <c r="CP194" s="13"/>
      <c r="CQ194" s="13"/>
      <c r="CR194" s="13"/>
      <c r="CS194" s="13"/>
      <c r="DH194" s="337"/>
      <c r="DI194" s="337"/>
      <c r="DJ194" s="337"/>
      <c r="DK194" s="337"/>
      <c r="DL194" s="337"/>
      <c r="DM194" s="337"/>
      <c r="DN194" s="337"/>
      <c r="DO194" s="13"/>
      <c r="DP194" s="13"/>
      <c r="DQ194" s="13"/>
      <c r="DR194" s="13"/>
      <c r="DS194" s="13"/>
      <c r="DT194" s="13"/>
    </row>
    <row r="195" spans="6:124" ht="12" customHeight="1">
      <c r="F195" s="404"/>
      <c r="G195" s="404"/>
      <c r="CH195" s="337"/>
      <c r="CI195" s="337"/>
      <c r="CJ195" s="337"/>
      <c r="CK195" s="337"/>
      <c r="CL195" s="337"/>
      <c r="CM195" s="337"/>
      <c r="CN195" s="337"/>
      <c r="CO195" s="13"/>
      <c r="CP195" s="13"/>
      <c r="CQ195" s="13"/>
      <c r="CR195" s="13"/>
      <c r="CS195" s="13"/>
      <c r="DH195" s="337"/>
      <c r="DI195" s="337"/>
      <c r="DJ195" s="337"/>
      <c r="DK195" s="337"/>
      <c r="DL195" s="337"/>
      <c r="DM195" s="337"/>
      <c r="DN195" s="337"/>
      <c r="DO195" s="13"/>
      <c r="DP195" s="13"/>
      <c r="DQ195" s="13"/>
      <c r="DR195" s="13"/>
      <c r="DS195" s="13"/>
      <c r="DT195" s="13"/>
    </row>
    <row r="196" spans="6:124" ht="12" customHeight="1">
      <c r="F196" s="404"/>
      <c r="G196" s="404"/>
      <c r="CH196" s="337"/>
      <c r="CI196" s="337"/>
      <c r="CJ196" s="337"/>
      <c r="CK196" s="337"/>
      <c r="CL196" s="337"/>
      <c r="CM196" s="337"/>
      <c r="CN196" s="337"/>
      <c r="CO196" s="13"/>
      <c r="CP196" s="13"/>
      <c r="CQ196" s="13"/>
      <c r="CR196" s="13"/>
      <c r="CS196" s="13"/>
      <c r="DH196" s="337"/>
      <c r="DI196" s="337"/>
      <c r="DJ196" s="337"/>
      <c r="DK196" s="337"/>
      <c r="DL196" s="337"/>
      <c r="DM196" s="337"/>
      <c r="DN196" s="337"/>
      <c r="DO196" s="13"/>
      <c r="DP196" s="13"/>
      <c r="DQ196" s="13"/>
      <c r="DR196" s="13"/>
      <c r="DS196" s="13"/>
      <c r="DT196" s="13"/>
    </row>
    <row r="197" spans="6:124" ht="12" customHeight="1">
      <c r="F197" s="404"/>
      <c r="G197" s="404"/>
      <c r="CH197" s="337"/>
      <c r="CI197" s="337"/>
      <c r="CJ197" s="337"/>
      <c r="CK197" s="337"/>
      <c r="CL197" s="337"/>
      <c r="CM197" s="337"/>
      <c r="CN197" s="337"/>
      <c r="CO197" s="13"/>
      <c r="CP197" s="13"/>
      <c r="CQ197" s="13"/>
      <c r="CR197" s="13"/>
      <c r="CS197" s="13"/>
      <c r="DH197" s="337"/>
      <c r="DI197" s="337"/>
      <c r="DJ197" s="337"/>
      <c r="DK197" s="337"/>
      <c r="DL197" s="337"/>
      <c r="DM197" s="337"/>
      <c r="DN197" s="337"/>
      <c r="DO197" s="13"/>
      <c r="DP197" s="13"/>
      <c r="DQ197" s="13"/>
      <c r="DR197" s="13"/>
      <c r="DS197" s="13"/>
      <c r="DT197" s="13"/>
    </row>
    <row r="198" spans="6:124" ht="12" customHeight="1">
      <c r="F198" s="404"/>
      <c r="G198" s="404"/>
      <c r="CH198" s="337"/>
      <c r="CI198" s="337"/>
      <c r="CJ198" s="337"/>
      <c r="CK198" s="337"/>
      <c r="CL198" s="337"/>
      <c r="CM198" s="337"/>
      <c r="CN198" s="337"/>
      <c r="CO198" s="13"/>
      <c r="CP198" s="13"/>
      <c r="CQ198" s="13"/>
      <c r="CR198" s="13"/>
      <c r="CS198" s="13"/>
      <c r="DH198" s="337"/>
      <c r="DI198" s="337"/>
      <c r="DJ198" s="337"/>
      <c r="DK198" s="337"/>
      <c r="DL198" s="337"/>
      <c r="DM198" s="337"/>
      <c r="DN198" s="337"/>
      <c r="DO198" s="13"/>
      <c r="DP198" s="13"/>
      <c r="DQ198" s="13"/>
      <c r="DR198" s="13"/>
      <c r="DS198" s="13"/>
      <c r="DT198" s="13"/>
    </row>
    <row r="199" spans="6:124" ht="12" customHeight="1">
      <c r="F199" s="404"/>
      <c r="G199" s="404"/>
      <c r="CH199" s="337"/>
      <c r="CI199" s="337"/>
      <c r="CJ199" s="337"/>
      <c r="CK199" s="337"/>
      <c r="CL199" s="337"/>
      <c r="CM199" s="337"/>
      <c r="CN199" s="337"/>
      <c r="CO199" s="13"/>
      <c r="CP199" s="13"/>
      <c r="CQ199" s="13"/>
      <c r="CR199" s="13"/>
      <c r="CS199" s="13"/>
      <c r="DH199" s="337"/>
      <c r="DI199" s="337"/>
      <c r="DJ199" s="337"/>
      <c r="DK199" s="337"/>
      <c r="DL199" s="337"/>
      <c r="DM199" s="337"/>
      <c r="DN199" s="337"/>
      <c r="DO199" s="13"/>
      <c r="DP199" s="13"/>
      <c r="DQ199" s="13"/>
      <c r="DR199" s="13"/>
      <c r="DS199" s="13"/>
      <c r="DT199" s="13"/>
    </row>
    <row r="200" spans="6:124" ht="12" customHeight="1">
      <c r="F200" s="404"/>
      <c r="G200" s="404"/>
      <c r="CH200" s="337"/>
      <c r="CI200" s="337"/>
      <c r="CJ200" s="337"/>
      <c r="CK200" s="337"/>
      <c r="CL200" s="337"/>
      <c r="CM200" s="337"/>
      <c r="CN200" s="337"/>
      <c r="CO200" s="13"/>
      <c r="CP200" s="13"/>
      <c r="CQ200" s="13"/>
      <c r="CR200" s="13"/>
      <c r="CS200" s="13"/>
      <c r="DH200" s="337"/>
      <c r="DI200" s="337"/>
      <c r="DJ200" s="337"/>
      <c r="DK200" s="337"/>
      <c r="DL200" s="337"/>
      <c r="DM200" s="337"/>
      <c r="DN200" s="337"/>
      <c r="DO200" s="13"/>
      <c r="DP200" s="13"/>
      <c r="DQ200" s="13"/>
      <c r="DR200" s="13"/>
      <c r="DS200" s="13"/>
      <c r="DT200" s="13"/>
    </row>
    <row r="201" spans="6:124" ht="12" customHeight="1">
      <c r="F201" s="404"/>
      <c r="G201" s="404"/>
      <c r="CH201" s="337"/>
      <c r="CI201" s="337"/>
      <c r="CJ201" s="337"/>
      <c r="CK201" s="337"/>
      <c r="CL201" s="337"/>
      <c r="CM201" s="337"/>
      <c r="CN201" s="337"/>
      <c r="CO201" s="13"/>
      <c r="CP201" s="13"/>
      <c r="CQ201" s="13"/>
      <c r="CR201" s="13"/>
      <c r="CS201" s="13"/>
      <c r="DH201" s="337"/>
      <c r="DI201" s="337"/>
      <c r="DJ201" s="337"/>
      <c r="DK201" s="337"/>
      <c r="DL201" s="337"/>
      <c r="DM201" s="337"/>
      <c r="DN201" s="337"/>
      <c r="DO201" s="13"/>
      <c r="DP201" s="13"/>
      <c r="DQ201" s="13"/>
      <c r="DR201" s="13"/>
      <c r="DS201" s="13"/>
      <c r="DT201" s="13"/>
    </row>
    <row r="202" spans="6:124" ht="12" customHeight="1">
      <c r="F202" s="404"/>
      <c r="G202" s="404"/>
      <c r="CH202" s="337"/>
      <c r="CI202" s="337"/>
      <c r="CJ202" s="337"/>
      <c r="CK202" s="337"/>
      <c r="CL202" s="337"/>
      <c r="CM202" s="337"/>
      <c r="CN202" s="337"/>
      <c r="CO202" s="13"/>
      <c r="CP202" s="13"/>
      <c r="CQ202" s="13"/>
      <c r="CR202" s="13"/>
      <c r="CS202" s="13"/>
      <c r="DH202" s="337"/>
      <c r="DI202" s="337"/>
      <c r="DJ202" s="337"/>
      <c r="DK202" s="337"/>
      <c r="DL202" s="337"/>
      <c r="DM202" s="337"/>
      <c r="DN202" s="337"/>
      <c r="DO202" s="13"/>
      <c r="DP202" s="13"/>
      <c r="DQ202" s="13"/>
      <c r="DR202" s="13"/>
      <c r="DS202" s="13"/>
      <c r="DT202" s="13"/>
    </row>
    <row r="203" spans="6:124" ht="12" customHeight="1">
      <c r="F203" s="404"/>
      <c r="G203" s="404"/>
      <c r="CH203" s="337"/>
      <c r="CI203" s="337"/>
      <c r="CJ203" s="337"/>
      <c r="CK203" s="337"/>
      <c r="CL203" s="337"/>
      <c r="CM203" s="337"/>
      <c r="CN203" s="337"/>
      <c r="CO203" s="13"/>
      <c r="CP203" s="13"/>
      <c r="CQ203" s="13"/>
      <c r="CR203" s="13"/>
      <c r="CS203" s="13"/>
      <c r="DH203" s="337"/>
      <c r="DI203" s="337"/>
      <c r="DJ203" s="337"/>
      <c r="DK203" s="337"/>
      <c r="DL203" s="337"/>
      <c r="DM203" s="337"/>
      <c r="DN203" s="337"/>
      <c r="DO203" s="13"/>
      <c r="DP203" s="13"/>
      <c r="DQ203" s="13"/>
      <c r="DR203" s="13"/>
      <c r="DS203" s="13"/>
      <c r="DT203" s="13"/>
    </row>
    <row r="204" spans="6:124" ht="12" customHeight="1">
      <c r="F204" s="404"/>
      <c r="G204" s="404"/>
      <c r="CH204" s="337"/>
      <c r="CI204" s="337"/>
      <c r="CJ204" s="337"/>
      <c r="CK204" s="337"/>
      <c r="CL204" s="337"/>
      <c r="CM204" s="337"/>
      <c r="CN204" s="337"/>
      <c r="CO204" s="13"/>
      <c r="CP204" s="13"/>
      <c r="CQ204" s="13"/>
      <c r="CR204" s="13"/>
      <c r="CS204" s="13"/>
      <c r="DH204" s="337"/>
      <c r="DI204" s="337"/>
      <c r="DJ204" s="337"/>
      <c r="DK204" s="337"/>
      <c r="DL204" s="337"/>
      <c r="DM204" s="337"/>
      <c r="DN204" s="337"/>
      <c r="DO204" s="13"/>
      <c r="DP204" s="13"/>
      <c r="DQ204" s="13"/>
      <c r="DR204" s="13"/>
      <c r="DS204" s="13"/>
      <c r="DT204" s="13"/>
    </row>
    <row r="205" spans="6:124" ht="12" customHeight="1">
      <c r="F205" s="404"/>
      <c r="G205" s="404"/>
      <c r="CH205" s="337"/>
      <c r="CI205" s="337"/>
      <c r="CJ205" s="337"/>
      <c r="CK205" s="337"/>
      <c r="CL205" s="337"/>
      <c r="CM205" s="337"/>
      <c r="CN205" s="337"/>
      <c r="CO205" s="13"/>
      <c r="CP205" s="13"/>
      <c r="CQ205" s="13"/>
      <c r="CR205" s="13"/>
      <c r="CS205" s="13"/>
      <c r="DH205" s="337"/>
      <c r="DI205" s="337"/>
      <c r="DJ205" s="337"/>
      <c r="DK205" s="337"/>
      <c r="DL205" s="337"/>
      <c r="DM205" s="337"/>
      <c r="DN205" s="337"/>
      <c r="DO205" s="13"/>
      <c r="DP205" s="13"/>
      <c r="DQ205" s="13"/>
      <c r="DR205" s="13"/>
      <c r="DS205" s="13"/>
      <c r="DT205" s="13"/>
    </row>
    <row r="206" spans="6:124" ht="12" customHeight="1">
      <c r="F206" s="404"/>
      <c r="G206" s="404"/>
      <c r="CH206" s="337"/>
      <c r="CI206" s="337"/>
      <c r="CJ206" s="337"/>
      <c r="CK206" s="337"/>
      <c r="CL206" s="337"/>
      <c r="CM206" s="337"/>
      <c r="CN206" s="337"/>
      <c r="CO206" s="13"/>
      <c r="CP206" s="13"/>
      <c r="CQ206" s="13"/>
      <c r="CR206" s="13"/>
      <c r="CS206" s="13"/>
      <c r="DH206" s="337"/>
      <c r="DI206" s="337"/>
      <c r="DJ206" s="337"/>
      <c r="DK206" s="337"/>
      <c r="DL206" s="337"/>
      <c r="DM206" s="337"/>
      <c r="DN206" s="337"/>
      <c r="DO206" s="13"/>
      <c r="DP206" s="13"/>
      <c r="DQ206" s="13"/>
      <c r="DR206" s="13"/>
      <c r="DS206" s="13"/>
      <c r="DT206" s="13"/>
    </row>
    <row r="207" spans="6:124" ht="12" customHeight="1">
      <c r="F207" s="404"/>
      <c r="G207" s="404"/>
      <c r="CH207" s="337"/>
      <c r="CI207" s="337"/>
      <c r="CJ207" s="337"/>
      <c r="CK207" s="337"/>
      <c r="CL207" s="337"/>
      <c r="CM207" s="337"/>
      <c r="CN207" s="337"/>
      <c r="CO207" s="13"/>
      <c r="CP207" s="13"/>
      <c r="CQ207" s="13"/>
      <c r="CR207" s="13"/>
      <c r="CS207" s="13"/>
      <c r="DH207" s="337"/>
      <c r="DI207" s="337"/>
      <c r="DJ207" s="337"/>
      <c r="DK207" s="337"/>
      <c r="DL207" s="337"/>
      <c r="DM207" s="337"/>
      <c r="DN207" s="337"/>
      <c r="DO207" s="13"/>
      <c r="DP207" s="13"/>
      <c r="DQ207" s="13"/>
      <c r="DR207" s="13"/>
      <c r="DS207" s="13"/>
      <c r="DT207" s="13"/>
    </row>
    <row r="208" spans="6:124" ht="12" customHeight="1">
      <c r="F208" s="404"/>
      <c r="G208" s="404"/>
      <c r="CH208" s="337"/>
      <c r="CI208" s="337"/>
      <c r="CJ208" s="337"/>
      <c r="CK208" s="337"/>
      <c r="CL208" s="337"/>
      <c r="CM208" s="337"/>
      <c r="CN208" s="337"/>
      <c r="CO208" s="13"/>
      <c r="CP208" s="13"/>
      <c r="CQ208" s="13"/>
      <c r="CR208" s="13"/>
      <c r="CS208" s="13"/>
      <c r="DH208" s="337"/>
      <c r="DI208" s="337"/>
      <c r="DJ208" s="337"/>
      <c r="DK208" s="337"/>
      <c r="DL208" s="337"/>
      <c r="DM208" s="337"/>
      <c r="DN208" s="337"/>
      <c r="DO208" s="13"/>
      <c r="DP208" s="13"/>
      <c r="DQ208" s="13"/>
      <c r="DR208" s="13"/>
      <c r="DS208" s="13"/>
      <c r="DT208" s="13"/>
    </row>
    <row r="209" spans="6:124" ht="12" customHeight="1">
      <c r="F209" s="404"/>
      <c r="G209" s="404"/>
      <c r="CH209" s="337"/>
      <c r="CI209" s="337"/>
      <c r="CJ209" s="337"/>
      <c r="CK209" s="337"/>
      <c r="CL209" s="337"/>
      <c r="CM209" s="337"/>
      <c r="CN209" s="337"/>
      <c r="CO209" s="13"/>
      <c r="CP209" s="13"/>
      <c r="CQ209" s="13"/>
      <c r="CR209" s="13"/>
      <c r="CS209" s="13"/>
      <c r="DH209" s="337"/>
      <c r="DI209" s="337"/>
      <c r="DJ209" s="337"/>
      <c r="DK209" s="337"/>
      <c r="DL209" s="337"/>
      <c r="DM209" s="337"/>
      <c r="DN209" s="337"/>
      <c r="DO209" s="13"/>
      <c r="DP209" s="13"/>
      <c r="DQ209" s="13"/>
      <c r="DR209" s="13"/>
      <c r="DS209" s="13"/>
      <c r="DT209" s="13"/>
    </row>
    <row r="210" spans="6:124" ht="12" customHeight="1">
      <c r="F210" s="404"/>
      <c r="G210" s="404"/>
      <c r="CH210" s="337"/>
      <c r="CI210" s="337"/>
      <c r="CJ210" s="337"/>
      <c r="CK210" s="337"/>
      <c r="CL210" s="337"/>
      <c r="CM210" s="337"/>
      <c r="CN210" s="337"/>
      <c r="CO210" s="13"/>
      <c r="CP210" s="13"/>
      <c r="CQ210" s="13"/>
      <c r="CR210" s="13"/>
      <c r="CS210" s="13"/>
      <c r="DH210" s="337"/>
      <c r="DI210" s="337"/>
      <c r="DJ210" s="337"/>
      <c r="DK210" s="337"/>
      <c r="DL210" s="337"/>
      <c r="DM210" s="337"/>
      <c r="DN210" s="337"/>
      <c r="DO210" s="13"/>
      <c r="DP210" s="13"/>
      <c r="DQ210" s="13"/>
      <c r="DR210" s="13"/>
      <c r="DS210" s="13"/>
      <c r="DT210" s="13"/>
    </row>
    <row r="211" spans="6:124" ht="12" customHeight="1">
      <c r="F211" s="404"/>
      <c r="G211" s="404"/>
      <c r="CH211" s="337"/>
      <c r="CI211" s="337"/>
      <c r="CJ211" s="337"/>
      <c r="CK211" s="337"/>
      <c r="CL211" s="337"/>
      <c r="CM211" s="337"/>
      <c r="CN211" s="337"/>
      <c r="CO211" s="13"/>
      <c r="CP211" s="13"/>
      <c r="CQ211" s="13"/>
      <c r="CR211" s="13"/>
      <c r="CS211" s="13"/>
      <c r="DH211" s="337"/>
      <c r="DI211" s="337"/>
      <c r="DJ211" s="337"/>
      <c r="DK211" s="337"/>
      <c r="DL211" s="337"/>
      <c r="DM211" s="337"/>
      <c r="DN211" s="337"/>
      <c r="DO211" s="13"/>
      <c r="DP211" s="13"/>
      <c r="DQ211" s="13"/>
      <c r="DR211" s="13"/>
      <c r="DS211" s="13"/>
      <c r="DT211" s="13"/>
    </row>
    <row r="212" spans="6:124" ht="12" customHeight="1">
      <c r="F212" s="404"/>
      <c r="G212" s="404"/>
      <c r="CH212" s="337"/>
      <c r="CI212" s="337"/>
      <c r="CJ212" s="337"/>
      <c r="CK212" s="337"/>
      <c r="CL212" s="337"/>
      <c r="CM212" s="337"/>
      <c r="CN212" s="337"/>
      <c r="CO212" s="13"/>
      <c r="CP212" s="13"/>
      <c r="CQ212" s="13"/>
      <c r="CR212" s="13"/>
      <c r="CS212" s="13"/>
      <c r="DH212" s="337"/>
      <c r="DI212" s="337"/>
      <c r="DJ212" s="337"/>
      <c r="DK212" s="337"/>
      <c r="DL212" s="337"/>
      <c r="DM212" s="337"/>
      <c r="DN212" s="337"/>
      <c r="DO212" s="13"/>
      <c r="DP212" s="13"/>
      <c r="DQ212" s="13"/>
      <c r="DR212" s="13"/>
      <c r="DS212" s="13"/>
      <c r="DT212" s="13"/>
    </row>
    <row r="213" spans="6:124" ht="12" customHeight="1">
      <c r="F213" s="404"/>
      <c r="G213" s="404"/>
      <c r="CH213" s="337"/>
      <c r="CI213" s="337"/>
      <c r="CJ213" s="337"/>
      <c r="CK213" s="337"/>
      <c r="CL213" s="337"/>
      <c r="CM213" s="337"/>
      <c r="CN213" s="337"/>
      <c r="CO213" s="13"/>
      <c r="CP213" s="13"/>
      <c r="CQ213" s="13"/>
      <c r="CR213" s="13"/>
      <c r="CS213" s="13"/>
      <c r="DH213" s="337"/>
      <c r="DI213" s="337"/>
      <c r="DJ213" s="337"/>
      <c r="DK213" s="337"/>
      <c r="DL213" s="337"/>
      <c r="DM213" s="337"/>
      <c r="DN213" s="337"/>
      <c r="DO213" s="13"/>
      <c r="DP213" s="13"/>
      <c r="DQ213" s="13"/>
      <c r="DR213" s="13"/>
      <c r="DS213" s="13"/>
      <c r="DT213" s="13"/>
    </row>
    <row r="214" spans="6:124" ht="12" customHeight="1">
      <c r="F214" s="404"/>
      <c r="G214" s="404"/>
      <c r="CH214" s="337"/>
      <c r="CI214" s="337"/>
      <c r="CJ214" s="337"/>
      <c r="CK214" s="337"/>
      <c r="CL214" s="337"/>
      <c r="CM214" s="337"/>
      <c r="CN214" s="337"/>
      <c r="CO214" s="13"/>
      <c r="CP214" s="13"/>
      <c r="CQ214" s="13"/>
      <c r="CR214" s="13"/>
      <c r="CS214" s="13"/>
      <c r="DH214" s="337"/>
      <c r="DI214" s="337"/>
      <c r="DJ214" s="337"/>
      <c r="DK214" s="337"/>
      <c r="DL214" s="337"/>
      <c r="DM214" s="337"/>
      <c r="DN214" s="337"/>
      <c r="DO214" s="13"/>
      <c r="DP214" s="13"/>
      <c r="DQ214" s="13"/>
      <c r="DR214" s="13"/>
      <c r="DS214" s="13"/>
      <c r="DT214" s="13"/>
    </row>
    <row r="215" spans="6:124" ht="12" customHeight="1">
      <c r="F215" s="404"/>
      <c r="G215" s="404"/>
      <c r="CH215" s="337"/>
      <c r="CI215" s="337"/>
      <c r="CJ215" s="337"/>
      <c r="CK215" s="337"/>
      <c r="CL215" s="337"/>
      <c r="CM215" s="337"/>
      <c r="CN215" s="337"/>
      <c r="CO215" s="13"/>
      <c r="CP215" s="13"/>
      <c r="CQ215" s="13"/>
      <c r="CR215" s="13"/>
      <c r="CS215" s="13"/>
      <c r="DH215" s="337"/>
      <c r="DI215" s="337"/>
      <c r="DJ215" s="337"/>
      <c r="DK215" s="337"/>
      <c r="DL215" s="337"/>
      <c r="DM215" s="337"/>
      <c r="DN215" s="337"/>
      <c r="DO215" s="13"/>
      <c r="DP215" s="13"/>
      <c r="DQ215" s="13"/>
      <c r="DR215" s="13"/>
      <c r="DS215" s="13"/>
      <c r="DT215" s="13"/>
    </row>
    <row r="216" spans="6:124" ht="12" customHeight="1">
      <c r="F216" s="404"/>
      <c r="G216" s="404"/>
      <c r="CH216" s="337"/>
      <c r="CI216" s="337"/>
      <c r="CJ216" s="337"/>
      <c r="CK216" s="337"/>
      <c r="CL216" s="337"/>
      <c r="CM216" s="337"/>
      <c r="CN216" s="337"/>
      <c r="CO216" s="13"/>
      <c r="CP216" s="13"/>
      <c r="CQ216" s="13"/>
      <c r="CR216" s="13"/>
      <c r="CS216" s="13"/>
      <c r="DH216" s="337"/>
      <c r="DI216" s="337"/>
      <c r="DJ216" s="337"/>
      <c r="DK216" s="337"/>
      <c r="DL216" s="337"/>
      <c r="DM216" s="337"/>
      <c r="DN216" s="337"/>
      <c r="DO216" s="13"/>
      <c r="DP216" s="13"/>
      <c r="DQ216" s="13"/>
      <c r="DR216" s="13"/>
      <c r="DS216" s="13"/>
      <c r="DT216" s="13"/>
    </row>
    <row r="217" spans="6:124" ht="12" customHeight="1">
      <c r="F217" s="404"/>
      <c r="G217" s="404"/>
      <c r="CH217" s="337"/>
      <c r="CI217" s="337"/>
      <c r="CJ217" s="337"/>
      <c r="CK217" s="337"/>
      <c r="CL217" s="337"/>
      <c r="CM217" s="337"/>
      <c r="CN217" s="337"/>
      <c r="CO217" s="13"/>
      <c r="CP217" s="13"/>
      <c r="CQ217" s="13"/>
      <c r="CR217" s="13"/>
      <c r="CS217" s="13"/>
      <c r="DH217" s="337"/>
      <c r="DI217" s="337"/>
      <c r="DJ217" s="337"/>
      <c r="DK217" s="337"/>
      <c r="DL217" s="337"/>
      <c r="DM217" s="337"/>
      <c r="DN217" s="337"/>
      <c r="DO217" s="13"/>
      <c r="DP217" s="13"/>
      <c r="DQ217" s="13"/>
      <c r="DR217" s="13"/>
      <c r="DS217" s="13"/>
      <c r="DT217" s="13"/>
    </row>
    <row r="218" spans="6:124" ht="12" customHeight="1">
      <c r="F218" s="404"/>
      <c r="G218" s="404"/>
      <c r="CH218" s="337"/>
      <c r="CI218" s="337"/>
      <c r="CJ218" s="337"/>
      <c r="CK218" s="337"/>
      <c r="CL218" s="337"/>
      <c r="CM218" s="337"/>
      <c r="CN218" s="337"/>
      <c r="CO218" s="13"/>
      <c r="CP218" s="13"/>
      <c r="CQ218" s="13"/>
      <c r="CR218" s="13"/>
      <c r="CS218" s="13"/>
      <c r="DH218" s="337"/>
      <c r="DI218" s="337"/>
      <c r="DJ218" s="337"/>
      <c r="DK218" s="337"/>
      <c r="DL218" s="337"/>
      <c r="DM218" s="337"/>
      <c r="DN218" s="337"/>
      <c r="DO218" s="13"/>
      <c r="DP218" s="13"/>
      <c r="DQ218" s="13"/>
      <c r="DR218" s="13"/>
      <c r="DS218" s="13"/>
      <c r="DT218" s="13"/>
    </row>
    <row r="219" spans="6:124" ht="12" customHeight="1">
      <c r="F219" s="404"/>
      <c r="G219" s="404"/>
      <c r="CH219" s="337"/>
      <c r="CI219" s="337"/>
      <c r="CJ219" s="337"/>
      <c r="CK219" s="337"/>
      <c r="CL219" s="337"/>
      <c r="CM219" s="337"/>
      <c r="CN219" s="337"/>
      <c r="CO219" s="13"/>
      <c r="CP219" s="13"/>
      <c r="CQ219" s="13"/>
      <c r="CR219" s="13"/>
      <c r="CS219" s="13"/>
      <c r="DH219" s="337"/>
      <c r="DI219" s="337"/>
      <c r="DJ219" s="337"/>
      <c r="DK219" s="337"/>
      <c r="DL219" s="337"/>
      <c r="DM219" s="337"/>
      <c r="DN219" s="337"/>
      <c r="DO219" s="13"/>
      <c r="DP219" s="13"/>
      <c r="DQ219" s="13"/>
      <c r="DR219" s="13"/>
      <c r="DS219" s="13"/>
      <c r="DT219" s="13"/>
    </row>
    <row r="220" spans="6:124" ht="12" customHeight="1">
      <c r="F220" s="404"/>
      <c r="G220" s="404"/>
      <c r="CH220" s="337"/>
      <c r="CI220" s="337"/>
      <c r="CJ220" s="337"/>
      <c r="CK220" s="337"/>
      <c r="CL220" s="337"/>
      <c r="CM220" s="337"/>
      <c r="CN220" s="337"/>
      <c r="CO220" s="13"/>
      <c r="CP220" s="13"/>
      <c r="CQ220" s="13"/>
      <c r="CR220" s="13"/>
      <c r="CS220" s="13"/>
      <c r="DH220" s="337"/>
      <c r="DI220" s="337"/>
      <c r="DJ220" s="337"/>
      <c r="DK220" s="337"/>
      <c r="DL220" s="337"/>
      <c r="DM220" s="337"/>
      <c r="DN220" s="337"/>
      <c r="DO220" s="13"/>
      <c r="DP220" s="13"/>
      <c r="DQ220" s="13"/>
      <c r="DR220" s="13"/>
      <c r="DS220" s="13"/>
      <c r="DT220" s="13"/>
    </row>
    <row r="221" spans="6:124" ht="12" customHeight="1">
      <c r="F221" s="404"/>
      <c r="G221" s="404"/>
      <c r="CH221" s="337"/>
      <c r="CI221" s="337"/>
      <c r="CJ221" s="337"/>
      <c r="CK221" s="337"/>
      <c r="CL221" s="337"/>
      <c r="CM221" s="337"/>
      <c r="CN221" s="337"/>
      <c r="CO221" s="13"/>
      <c r="CP221" s="13"/>
      <c r="CQ221" s="13"/>
      <c r="CR221" s="13"/>
      <c r="CS221" s="13"/>
      <c r="DH221" s="337"/>
      <c r="DI221" s="337"/>
      <c r="DJ221" s="337"/>
      <c r="DK221" s="337"/>
      <c r="DL221" s="337"/>
      <c r="DM221" s="337"/>
      <c r="DN221" s="337"/>
      <c r="DO221" s="13"/>
      <c r="DP221" s="13"/>
      <c r="DQ221" s="13"/>
      <c r="DR221" s="13"/>
      <c r="DS221" s="13"/>
      <c r="DT221" s="13"/>
    </row>
    <row r="222" spans="6:124" ht="12" customHeight="1">
      <c r="F222" s="404"/>
      <c r="G222" s="404"/>
      <c r="CH222" s="337"/>
      <c r="CI222" s="337"/>
      <c r="CJ222" s="337"/>
      <c r="CK222" s="337"/>
      <c r="CL222" s="337"/>
      <c r="CM222" s="337"/>
      <c r="CN222" s="337"/>
      <c r="CO222" s="13"/>
      <c r="CP222" s="13"/>
      <c r="CQ222" s="13"/>
      <c r="CR222" s="13"/>
      <c r="CS222" s="13"/>
      <c r="DH222" s="337"/>
      <c r="DI222" s="337"/>
      <c r="DJ222" s="337"/>
      <c r="DK222" s="337"/>
      <c r="DL222" s="337"/>
      <c r="DM222" s="337"/>
      <c r="DN222" s="337"/>
      <c r="DO222" s="13"/>
      <c r="DP222" s="13"/>
      <c r="DQ222" s="13"/>
      <c r="DR222" s="13"/>
      <c r="DS222" s="13"/>
      <c r="DT222" s="13"/>
    </row>
    <row r="223" spans="6:124" ht="12" customHeight="1">
      <c r="F223" s="404"/>
      <c r="G223" s="404"/>
      <c r="CH223" s="337"/>
      <c r="CI223" s="337"/>
      <c r="CJ223" s="337"/>
      <c r="CK223" s="337"/>
      <c r="CL223" s="337"/>
      <c r="CM223" s="337"/>
      <c r="CN223" s="337"/>
      <c r="CO223" s="13"/>
      <c r="CP223" s="13"/>
      <c r="CQ223" s="13"/>
      <c r="CR223" s="13"/>
      <c r="CS223" s="13"/>
      <c r="DH223" s="337"/>
      <c r="DI223" s="337"/>
      <c r="DJ223" s="337"/>
      <c r="DK223" s="337"/>
      <c r="DL223" s="337"/>
      <c r="DM223" s="337"/>
      <c r="DN223" s="337"/>
      <c r="DO223" s="13"/>
      <c r="DP223" s="13"/>
      <c r="DQ223" s="13"/>
      <c r="DR223" s="13"/>
      <c r="DS223" s="13"/>
      <c r="DT223" s="13"/>
    </row>
    <row r="224" spans="6:124" ht="12" customHeight="1">
      <c r="F224" s="404"/>
      <c r="G224" s="404"/>
      <c r="CH224" s="337"/>
      <c r="CI224" s="337"/>
      <c r="CJ224" s="337"/>
      <c r="CK224" s="337"/>
      <c r="CL224" s="337"/>
      <c r="CM224" s="337"/>
      <c r="CN224" s="337"/>
      <c r="CO224" s="13"/>
      <c r="CP224" s="13"/>
      <c r="CQ224" s="13"/>
      <c r="CR224" s="13"/>
      <c r="CS224" s="13"/>
      <c r="DH224" s="337"/>
      <c r="DI224" s="337"/>
      <c r="DJ224" s="337"/>
      <c r="DK224" s="337"/>
      <c r="DL224" s="337"/>
      <c r="DM224" s="337"/>
      <c r="DN224" s="337"/>
      <c r="DO224" s="13"/>
      <c r="DP224" s="13"/>
      <c r="DQ224" s="13"/>
      <c r="DR224" s="13"/>
      <c r="DS224" s="13"/>
      <c r="DT224" s="13"/>
    </row>
    <row r="225" spans="6:124" ht="12" customHeight="1">
      <c r="F225" s="404"/>
      <c r="G225" s="404"/>
      <c r="CH225" s="337"/>
      <c r="CI225" s="337"/>
      <c r="CJ225" s="337"/>
      <c r="CK225" s="337"/>
      <c r="CL225" s="337"/>
      <c r="CM225" s="337"/>
      <c r="CN225" s="337"/>
      <c r="CO225" s="13"/>
      <c r="CP225" s="13"/>
      <c r="CQ225" s="13"/>
      <c r="CR225" s="13"/>
      <c r="CS225" s="13"/>
      <c r="DH225" s="337"/>
      <c r="DI225" s="337"/>
      <c r="DJ225" s="337"/>
      <c r="DK225" s="337"/>
      <c r="DL225" s="337"/>
      <c r="DM225" s="337"/>
      <c r="DN225" s="337"/>
      <c r="DO225" s="13"/>
      <c r="DP225" s="13"/>
      <c r="DQ225" s="13"/>
      <c r="DR225" s="13"/>
      <c r="DS225" s="13"/>
      <c r="DT225" s="13"/>
    </row>
    <row r="226" spans="6:124" ht="12" customHeight="1">
      <c r="F226" s="404"/>
      <c r="G226" s="404"/>
      <c r="CH226" s="337"/>
      <c r="CI226" s="337"/>
      <c r="CJ226" s="337"/>
      <c r="CK226" s="337"/>
      <c r="CL226" s="337"/>
      <c r="CM226" s="337"/>
      <c r="CN226" s="337"/>
      <c r="CO226" s="13"/>
      <c r="CP226" s="13"/>
      <c r="CQ226" s="13"/>
      <c r="CR226" s="13"/>
      <c r="CS226" s="13"/>
      <c r="DH226" s="337"/>
      <c r="DI226" s="337"/>
      <c r="DJ226" s="337"/>
      <c r="DK226" s="337"/>
      <c r="DL226" s="337"/>
      <c r="DM226" s="337"/>
      <c r="DN226" s="337"/>
      <c r="DO226" s="13"/>
      <c r="DP226" s="13"/>
      <c r="DQ226" s="13"/>
      <c r="DR226" s="13"/>
      <c r="DS226" s="13"/>
      <c r="DT226" s="13"/>
    </row>
    <row r="227" spans="6:124" ht="12" customHeight="1">
      <c r="F227" s="404"/>
      <c r="G227" s="404"/>
      <c r="CH227" s="337"/>
      <c r="CI227" s="337"/>
      <c r="CJ227" s="337"/>
      <c r="CK227" s="337"/>
      <c r="CL227" s="337"/>
      <c r="CM227" s="337"/>
      <c r="CN227" s="337"/>
      <c r="CO227" s="13"/>
      <c r="CP227" s="13"/>
      <c r="CQ227" s="13"/>
      <c r="CR227" s="13"/>
      <c r="CS227" s="13"/>
      <c r="DH227" s="337"/>
      <c r="DI227" s="337"/>
      <c r="DJ227" s="337"/>
      <c r="DK227" s="337"/>
      <c r="DL227" s="337"/>
      <c r="DM227" s="337"/>
      <c r="DN227" s="337"/>
      <c r="DO227" s="13"/>
      <c r="DP227" s="13"/>
      <c r="DQ227" s="13"/>
      <c r="DR227" s="13"/>
      <c r="DS227" s="13"/>
      <c r="DT227" s="13"/>
    </row>
    <row r="228" spans="6:124" ht="12" customHeight="1">
      <c r="F228" s="404"/>
      <c r="G228" s="404"/>
      <c r="CH228" s="337"/>
      <c r="CI228" s="337"/>
      <c r="CJ228" s="337"/>
      <c r="CK228" s="337"/>
      <c r="CL228" s="337"/>
      <c r="CM228" s="337"/>
      <c r="CN228" s="337"/>
      <c r="CO228" s="13"/>
      <c r="CP228" s="13"/>
      <c r="CQ228" s="13"/>
      <c r="CR228" s="13"/>
      <c r="CS228" s="13"/>
      <c r="DH228" s="337"/>
      <c r="DI228" s="337"/>
      <c r="DJ228" s="337"/>
      <c r="DK228" s="337"/>
      <c r="DL228" s="337"/>
      <c r="DM228" s="337"/>
      <c r="DN228" s="337"/>
      <c r="DO228" s="13"/>
      <c r="DP228" s="13"/>
      <c r="DQ228" s="13"/>
      <c r="DR228" s="13"/>
      <c r="DS228" s="13"/>
      <c r="DT228" s="13"/>
    </row>
    <row r="229" spans="6:124" ht="12" customHeight="1">
      <c r="F229" s="404"/>
      <c r="G229" s="404"/>
      <c r="CH229" s="337"/>
      <c r="CI229" s="337"/>
      <c r="CJ229" s="337"/>
      <c r="CK229" s="337"/>
      <c r="CL229" s="337"/>
      <c r="CM229" s="337"/>
      <c r="CN229" s="337"/>
      <c r="CO229" s="13"/>
      <c r="CP229" s="13"/>
      <c r="CQ229" s="13"/>
      <c r="CR229" s="13"/>
      <c r="CS229" s="13"/>
      <c r="DH229" s="337"/>
      <c r="DI229" s="337"/>
      <c r="DJ229" s="337"/>
      <c r="DK229" s="337"/>
      <c r="DL229" s="337"/>
      <c r="DM229" s="337"/>
      <c r="DN229" s="337"/>
      <c r="DO229" s="13"/>
      <c r="DP229" s="13"/>
      <c r="DQ229" s="13"/>
      <c r="DR229" s="13"/>
      <c r="DS229" s="13"/>
      <c r="DT229" s="13"/>
    </row>
    <row r="230" spans="6:124" ht="12" customHeight="1">
      <c r="F230" s="404"/>
      <c r="G230" s="404"/>
      <c r="CH230" s="337"/>
      <c r="CI230" s="337"/>
      <c r="CJ230" s="337"/>
      <c r="CK230" s="337"/>
      <c r="CL230" s="337"/>
      <c r="CM230" s="337"/>
      <c r="CN230" s="337"/>
      <c r="CO230" s="13"/>
      <c r="CP230" s="13"/>
      <c r="CQ230" s="13"/>
      <c r="CR230" s="13"/>
      <c r="CS230" s="13"/>
      <c r="DH230" s="337"/>
      <c r="DI230" s="337"/>
      <c r="DJ230" s="337"/>
      <c r="DK230" s="337"/>
      <c r="DL230" s="337"/>
      <c r="DM230" s="337"/>
      <c r="DN230" s="337"/>
      <c r="DO230" s="13"/>
      <c r="DP230" s="13"/>
      <c r="DQ230" s="13"/>
      <c r="DR230" s="13"/>
      <c r="DS230" s="13"/>
      <c r="DT230" s="13"/>
    </row>
    <row r="231" spans="6:124" ht="12" customHeight="1">
      <c r="F231" s="404"/>
      <c r="G231" s="404"/>
      <c r="CH231" s="337"/>
      <c r="CI231" s="337"/>
      <c r="CJ231" s="337"/>
      <c r="CK231" s="337"/>
      <c r="CL231" s="337"/>
      <c r="CM231" s="337"/>
      <c r="CN231" s="337"/>
      <c r="CO231" s="13"/>
      <c r="CP231" s="13"/>
      <c r="CQ231" s="13"/>
      <c r="CR231" s="13"/>
      <c r="CS231" s="13"/>
      <c r="DH231" s="337"/>
      <c r="DI231" s="337"/>
      <c r="DJ231" s="337"/>
      <c r="DK231" s="337"/>
      <c r="DL231" s="337"/>
      <c r="DM231" s="337"/>
      <c r="DN231" s="337"/>
      <c r="DO231" s="13"/>
      <c r="DP231" s="13"/>
      <c r="DQ231" s="13"/>
      <c r="DR231" s="13"/>
      <c r="DS231" s="13"/>
      <c r="DT231" s="13"/>
    </row>
    <row r="232" spans="6:124" ht="12" customHeight="1">
      <c r="F232" s="404"/>
      <c r="G232" s="404"/>
      <c r="CH232" s="337"/>
      <c r="CI232" s="337"/>
      <c r="CJ232" s="337"/>
      <c r="CK232" s="337"/>
      <c r="CL232" s="337"/>
      <c r="CM232" s="337"/>
      <c r="CN232" s="337"/>
      <c r="CO232" s="13"/>
      <c r="CP232" s="13"/>
      <c r="CQ232" s="13"/>
      <c r="CR232" s="13"/>
      <c r="CS232" s="13"/>
      <c r="DH232" s="337"/>
      <c r="DI232" s="337"/>
      <c r="DJ232" s="337"/>
      <c r="DK232" s="337"/>
      <c r="DL232" s="337"/>
      <c r="DM232" s="337"/>
      <c r="DN232" s="337"/>
      <c r="DO232" s="13"/>
      <c r="DP232" s="13"/>
      <c r="DQ232" s="13"/>
      <c r="DR232" s="13"/>
      <c r="DS232" s="13"/>
      <c r="DT232" s="13"/>
    </row>
    <row r="233" spans="6:124" ht="12" customHeight="1">
      <c r="F233" s="404"/>
      <c r="G233" s="404"/>
      <c r="CH233" s="337"/>
      <c r="CI233" s="337"/>
      <c r="CJ233" s="337"/>
      <c r="CK233" s="337"/>
      <c r="CL233" s="337"/>
      <c r="CM233" s="337"/>
      <c r="CN233" s="337"/>
      <c r="CO233" s="13"/>
      <c r="CP233" s="13"/>
      <c r="CQ233" s="13"/>
      <c r="CR233" s="13"/>
      <c r="CS233" s="13"/>
      <c r="DH233" s="337"/>
      <c r="DI233" s="337"/>
      <c r="DJ233" s="337"/>
      <c r="DK233" s="337"/>
      <c r="DL233" s="337"/>
      <c r="DM233" s="337"/>
      <c r="DN233" s="337"/>
      <c r="DO233" s="13"/>
      <c r="DP233" s="13"/>
      <c r="DQ233" s="13"/>
      <c r="DR233" s="13"/>
      <c r="DS233" s="13"/>
      <c r="DT233" s="13"/>
    </row>
    <row r="234" spans="6:124" ht="12" customHeight="1">
      <c r="F234" s="404"/>
      <c r="G234" s="404"/>
      <c r="CH234" s="337"/>
      <c r="CI234" s="337"/>
      <c r="CJ234" s="337"/>
      <c r="CK234" s="337"/>
      <c r="CL234" s="337"/>
      <c r="CM234" s="337"/>
      <c r="CN234" s="337"/>
      <c r="CO234" s="13"/>
      <c r="CP234" s="13"/>
      <c r="CQ234" s="13"/>
      <c r="CR234" s="13"/>
      <c r="CS234" s="13"/>
      <c r="DH234" s="337"/>
      <c r="DI234" s="337"/>
      <c r="DJ234" s="337"/>
      <c r="DK234" s="337"/>
      <c r="DL234" s="337"/>
      <c r="DM234" s="337"/>
      <c r="DN234" s="337"/>
      <c r="DO234" s="13"/>
      <c r="DP234" s="13"/>
      <c r="DQ234" s="13"/>
      <c r="DR234" s="13"/>
      <c r="DS234" s="13"/>
      <c r="DT234" s="13"/>
    </row>
    <row r="235" spans="6:124" ht="12" customHeight="1">
      <c r="F235" s="404"/>
      <c r="G235" s="404"/>
      <c r="CH235" s="337"/>
      <c r="CI235" s="337"/>
      <c r="CJ235" s="337"/>
      <c r="CK235" s="337"/>
      <c r="CL235" s="337"/>
      <c r="CM235" s="337"/>
      <c r="CN235" s="337"/>
      <c r="CO235" s="13"/>
      <c r="CP235" s="13"/>
      <c r="CQ235" s="13"/>
      <c r="CR235" s="13"/>
      <c r="CS235" s="13"/>
      <c r="DH235" s="337"/>
      <c r="DI235" s="337"/>
      <c r="DJ235" s="337"/>
      <c r="DK235" s="337"/>
      <c r="DL235" s="337"/>
      <c r="DM235" s="337"/>
      <c r="DN235" s="337"/>
      <c r="DO235" s="13"/>
      <c r="DP235" s="13"/>
      <c r="DQ235" s="13"/>
      <c r="DR235" s="13"/>
      <c r="DS235" s="13"/>
      <c r="DT235" s="13"/>
    </row>
    <row r="236" spans="6:124" ht="12" customHeight="1">
      <c r="F236" s="404"/>
      <c r="G236" s="404"/>
      <c r="CH236" s="337"/>
      <c r="CI236" s="337"/>
      <c r="CJ236" s="337"/>
      <c r="CK236" s="337"/>
      <c r="CL236" s="337"/>
      <c r="CM236" s="337"/>
      <c r="CN236" s="337"/>
      <c r="CO236" s="13"/>
      <c r="CP236" s="13"/>
      <c r="CQ236" s="13"/>
      <c r="CR236" s="13"/>
      <c r="CS236" s="13"/>
      <c r="DH236" s="337"/>
      <c r="DI236" s="337"/>
      <c r="DJ236" s="337"/>
      <c r="DK236" s="337"/>
      <c r="DL236" s="337"/>
      <c r="DM236" s="337"/>
      <c r="DN236" s="337"/>
      <c r="DO236" s="13"/>
      <c r="DP236" s="13"/>
      <c r="DQ236" s="13"/>
      <c r="DR236" s="13"/>
      <c r="DS236" s="13"/>
      <c r="DT236" s="13"/>
    </row>
    <row r="237" spans="6:124" ht="12" customHeight="1">
      <c r="F237" s="404"/>
      <c r="G237" s="404"/>
      <c r="CH237" s="337"/>
      <c r="CI237" s="337"/>
      <c r="CJ237" s="337"/>
      <c r="CK237" s="337"/>
      <c r="CL237" s="337"/>
      <c r="CM237" s="337"/>
      <c r="CN237" s="337"/>
      <c r="CO237" s="13"/>
      <c r="CP237" s="13"/>
      <c r="CQ237" s="13"/>
      <c r="CR237" s="13"/>
      <c r="CS237" s="13"/>
      <c r="DH237" s="337"/>
      <c r="DI237" s="337"/>
      <c r="DJ237" s="337"/>
      <c r="DK237" s="337"/>
      <c r="DL237" s="337"/>
      <c r="DM237" s="337"/>
      <c r="DN237" s="337"/>
      <c r="DO237" s="13"/>
      <c r="DP237" s="13"/>
      <c r="DQ237" s="13"/>
      <c r="DR237" s="13"/>
      <c r="DS237" s="13"/>
      <c r="DT237" s="13"/>
    </row>
    <row r="238" spans="6:124" ht="12" customHeight="1">
      <c r="F238" s="404"/>
      <c r="G238" s="404"/>
      <c r="CH238" s="337"/>
      <c r="CI238" s="337"/>
      <c r="CJ238" s="337"/>
      <c r="CK238" s="337"/>
      <c r="CL238" s="337"/>
      <c r="CM238" s="337"/>
      <c r="CN238" s="337"/>
      <c r="CO238" s="13"/>
      <c r="CP238" s="13"/>
      <c r="CQ238" s="13"/>
      <c r="CR238" s="13"/>
      <c r="CS238" s="13"/>
      <c r="DH238" s="337"/>
      <c r="DI238" s="337"/>
      <c r="DJ238" s="337"/>
      <c r="DK238" s="337"/>
      <c r="DL238" s="337"/>
      <c r="DM238" s="337"/>
      <c r="DN238" s="337"/>
      <c r="DO238" s="13"/>
      <c r="DP238" s="13"/>
      <c r="DQ238" s="13"/>
      <c r="DR238" s="13"/>
      <c r="DS238" s="13"/>
      <c r="DT238" s="13"/>
    </row>
    <row r="239" spans="6:124" ht="12" customHeight="1">
      <c r="F239" s="404"/>
      <c r="G239" s="404"/>
      <c r="CH239" s="337"/>
      <c r="CI239" s="337"/>
      <c r="CJ239" s="337"/>
      <c r="CK239" s="337"/>
      <c r="CL239" s="337"/>
      <c r="CM239" s="337"/>
      <c r="CN239" s="337"/>
      <c r="CO239" s="13"/>
      <c r="CP239" s="13"/>
      <c r="CQ239" s="13"/>
      <c r="CR239" s="13"/>
      <c r="CS239" s="13"/>
      <c r="DH239" s="337"/>
      <c r="DI239" s="337"/>
      <c r="DJ239" s="337"/>
      <c r="DK239" s="337"/>
      <c r="DL239" s="337"/>
      <c r="DM239" s="337"/>
      <c r="DN239" s="337"/>
      <c r="DO239" s="13"/>
      <c r="DP239" s="13"/>
      <c r="DQ239" s="13"/>
      <c r="DR239" s="13"/>
      <c r="DS239" s="13"/>
      <c r="DT239" s="13"/>
    </row>
    <row r="240" spans="6:124" ht="12" customHeight="1">
      <c r="F240" s="404"/>
      <c r="G240" s="404"/>
      <c r="CH240" s="337"/>
      <c r="CI240" s="337"/>
      <c r="CJ240" s="337"/>
      <c r="CK240" s="337"/>
      <c r="CL240" s="337"/>
      <c r="CM240" s="337"/>
      <c r="CN240" s="337"/>
      <c r="CO240" s="13"/>
      <c r="CP240" s="13"/>
      <c r="CQ240" s="13"/>
      <c r="CR240" s="13"/>
      <c r="CS240" s="13"/>
      <c r="DH240" s="337"/>
      <c r="DI240" s="337"/>
      <c r="DJ240" s="337"/>
      <c r="DK240" s="337"/>
      <c r="DL240" s="337"/>
      <c r="DM240" s="337"/>
      <c r="DN240" s="337"/>
      <c r="DO240" s="13"/>
      <c r="DP240" s="13"/>
      <c r="DQ240" s="13"/>
      <c r="DR240" s="13"/>
      <c r="DS240" s="13"/>
      <c r="DT240" s="13"/>
    </row>
    <row r="241" spans="6:124" ht="12" customHeight="1">
      <c r="F241" s="404"/>
      <c r="G241" s="404"/>
      <c r="CH241" s="337"/>
      <c r="CI241" s="337"/>
      <c r="CJ241" s="337"/>
      <c r="CK241" s="337"/>
      <c r="CL241" s="337"/>
      <c r="CM241" s="337"/>
      <c r="CN241" s="337"/>
      <c r="CO241" s="13"/>
      <c r="CP241" s="13"/>
      <c r="CQ241" s="13"/>
      <c r="CR241" s="13"/>
      <c r="CS241" s="13"/>
      <c r="DH241" s="337"/>
      <c r="DI241" s="337"/>
      <c r="DJ241" s="337"/>
      <c r="DK241" s="337"/>
      <c r="DL241" s="337"/>
      <c r="DM241" s="337"/>
      <c r="DN241" s="337"/>
      <c r="DO241" s="13"/>
      <c r="DP241" s="13"/>
      <c r="DQ241" s="13"/>
      <c r="DR241" s="13"/>
      <c r="DS241" s="13"/>
      <c r="DT241" s="13"/>
    </row>
    <row r="242" spans="6:124" ht="12" customHeight="1">
      <c r="F242" s="404"/>
      <c r="G242" s="404"/>
      <c r="CH242" s="337"/>
      <c r="CI242" s="337"/>
      <c r="CJ242" s="337"/>
      <c r="CK242" s="337"/>
      <c r="CL242" s="337"/>
      <c r="CM242" s="337"/>
      <c r="CN242" s="337"/>
      <c r="CO242" s="13"/>
      <c r="CP242" s="13"/>
      <c r="CQ242" s="13"/>
      <c r="CR242" s="13"/>
      <c r="CS242" s="13"/>
      <c r="DH242" s="337"/>
      <c r="DI242" s="337"/>
      <c r="DJ242" s="337"/>
      <c r="DK242" s="337"/>
      <c r="DL242" s="337"/>
      <c r="DM242" s="337"/>
      <c r="DN242" s="337"/>
      <c r="DO242" s="13"/>
      <c r="DP242" s="13"/>
      <c r="DQ242" s="13"/>
      <c r="DR242" s="13"/>
      <c r="DS242" s="13"/>
      <c r="DT242" s="13"/>
    </row>
    <row r="243" spans="6:124" ht="12" customHeight="1">
      <c r="F243" s="404"/>
      <c r="G243" s="404"/>
      <c r="CH243" s="337"/>
      <c r="CI243" s="337"/>
      <c r="CJ243" s="337"/>
      <c r="CK243" s="337"/>
      <c r="CL243" s="337"/>
      <c r="CM243" s="337"/>
      <c r="CN243" s="337"/>
      <c r="CO243" s="13"/>
      <c r="CP243" s="13"/>
      <c r="CQ243" s="13"/>
      <c r="CR243" s="13"/>
      <c r="CS243" s="13"/>
      <c r="DH243" s="337"/>
      <c r="DI243" s="337"/>
      <c r="DJ243" s="337"/>
      <c r="DK243" s="337"/>
      <c r="DL243" s="337"/>
      <c r="DM243" s="337"/>
      <c r="DN243" s="337"/>
      <c r="DO243" s="13"/>
      <c r="DP243" s="13"/>
      <c r="DQ243" s="13"/>
      <c r="DR243" s="13"/>
      <c r="DS243" s="13"/>
      <c r="DT243" s="13"/>
    </row>
    <row r="244" spans="6:124" ht="12" customHeight="1">
      <c r="F244" s="404"/>
      <c r="G244" s="404"/>
      <c r="CH244" s="337"/>
      <c r="CI244" s="337"/>
      <c r="CJ244" s="337"/>
      <c r="CK244" s="337"/>
      <c r="CL244" s="337"/>
      <c r="CM244" s="337"/>
      <c r="CN244" s="337"/>
      <c r="CO244" s="13"/>
      <c r="CP244" s="13"/>
      <c r="CQ244" s="13"/>
      <c r="CR244" s="13"/>
      <c r="CS244" s="13"/>
      <c r="DH244" s="337"/>
      <c r="DI244" s="337"/>
      <c r="DJ244" s="337"/>
      <c r="DK244" s="337"/>
      <c r="DL244" s="337"/>
      <c r="DM244" s="337"/>
      <c r="DN244" s="337"/>
      <c r="DO244" s="13"/>
      <c r="DP244" s="13"/>
      <c r="DQ244" s="13"/>
      <c r="DR244" s="13"/>
      <c r="DS244" s="13"/>
      <c r="DT244" s="13"/>
    </row>
    <row r="245" spans="6:124" ht="12" customHeight="1">
      <c r="F245" s="404"/>
      <c r="G245" s="404"/>
      <c r="CH245" s="337"/>
      <c r="CI245" s="337"/>
      <c r="CJ245" s="337"/>
      <c r="CK245" s="337"/>
      <c r="CL245" s="337"/>
      <c r="CM245" s="337"/>
      <c r="CN245" s="337"/>
      <c r="CO245" s="13"/>
      <c r="CP245" s="13"/>
      <c r="CQ245" s="13"/>
      <c r="CR245" s="13"/>
      <c r="CS245" s="13"/>
      <c r="DH245" s="337"/>
      <c r="DI245" s="337"/>
      <c r="DJ245" s="337"/>
      <c r="DK245" s="337"/>
      <c r="DL245" s="337"/>
      <c r="DM245" s="337"/>
      <c r="DN245" s="337"/>
      <c r="DO245" s="13"/>
      <c r="DP245" s="13"/>
      <c r="DQ245" s="13"/>
      <c r="DR245" s="13"/>
      <c r="DS245" s="13"/>
      <c r="DT245" s="13"/>
    </row>
    <row r="246" spans="6:124" ht="12" customHeight="1">
      <c r="F246" s="404"/>
      <c r="G246" s="404"/>
      <c r="CH246" s="337"/>
      <c r="CI246" s="337"/>
      <c r="CJ246" s="337"/>
      <c r="CK246" s="337"/>
      <c r="CL246" s="337"/>
      <c r="CM246" s="337"/>
      <c r="CN246" s="337"/>
      <c r="CO246" s="13"/>
      <c r="CP246" s="13"/>
      <c r="CQ246" s="13"/>
      <c r="CR246" s="13"/>
      <c r="CS246" s="13"/>
      <c r="DH246" s="337"/>
      <c r="DI246" s="337"/>
      <c r="DJ246" s="337"/>
      <c r="DK246" s="337"/>
      <c r="DL246" s="337"/>
      <c r="DM246" s="337"/>
      <c r="DN246" s="337"/>
      <c r="DO246" s="13"/>
      <c r="DP246" s="13"/>
      <c r="DQ246" s="13"/>
      <c r="DR246" s="13"/>
      <c r="DS246" s="13"/>
      <c r="DT246" s="13"/>
    </row>
    <row r="247" spans="6:124" ht="12" customHeight="1">
      <c r="F247" s="404"/>
      <c r="G247" s="404"/>
      <c r="CH247" s="337"/>
      <c r="CI247" s="337"/>
      <c r="CJ247" s="337"/>
      <c r="CK247" s="337"/>
      <c r="CL247" s="337"/>
      <c r="CM247" s="337"/>
      <c r="CN247" s="337"/>
      <c r="CO247" s="13"/>
      <c r="CP247" s="13"/>
      <c r="CQ247" s="13"/>
      <c r="CR247" s="13"/>
      <c r="CS247" s="13"/>
      <c r="DH247" s="337"/>
      <c r="DI247" s="337"/>
      <c r="DJ247" s="337"/>
      <c r="DK247" s="337"/>
      <c r="DL247" s="337"/>
      <c r="DM247" s="337"/>
      <c r="DN247" s="337"/>
      <c r="DO247" s="13"/>
      <c r="DP247" s="13"/>
      <c r="DQ247" s="13"/>
      <c r="DR247" s="13"/>
      <c r="DS247" s="13"/>
      <c r="DT247" s="13"/>
    </row>
    <row r="248" spans="6:124" ht="12" customHeight="1">
      <c r="F248" s="404"/>
      <c r="G248" s="404"/>
      <c r="CH248" s="337"/>
      <c r="CI248" s="337"/>
      <c r="CJ248" s="337"/>
      <c r="CK248" s="337"/>
      <c r="CL248" s="337"/>
      <c r="CM248" s="337"/>
      <c r="CN248" s="337"/>
      <c r="CO248" s="13"/>
      <c r="CP248" s="13"/>
      <c r="CQ248" s="13"/>
      <c r="CR248" s="13"/>
      <c r="CS248" s="13"/>
      <c r="DH248" s="337"/>
      <c r="DI248" s="337"/>
      <c r="DJ248" s="337"/>
      <c r="DK248" s="337"/>
      <c r="DL248" s="337"/>
      <c r="DM248" s="337"/>
      <c r="DN248" s="337"/>
      <c r="DO248" s="13"/>
      <c r="DP248" s="13"/>
      <c r="DQ248" s="13"/>
      <c r="DR248" s="13"/>
      <c r="DS248" s="13"/>
      <c r="DT248" s="13"/>
    </row>
    <row r="249" spans="6:124" ht="12" customHeight="1">
      <c r="F249" s="404"/>
      <c r="G249" s="404"/>
      <c r="CH249" s="337"/>
      <c r="CI249" s="337"/>
      <c r="CJ249" s="337"/>
      <c r="CK249" s="337"/>
      <c r="CL249" s="337"/>
      <c r="CM249" s="337"/>
      <c r="CN249" s="337"/>
      <c r="CO249" s="13"/>
      <c r="CP249" s="13"/>
      <c r="CQ249" s="13"/>
      <c r="CR249" s="13"/>
      <c r="CS249" s="13"/>
      <c r="DH249" s="337"/>
      <c r="DI249" s="337"/>
      <c r="DJ249" s="337"/>
      <c r="DK249" s="337"/>
      <c r="DL249" s="337"/>
      <c r="DM249" s="337"/>
      <c r="DN249" s="337"/>
      <c r="DO249" s="13"/>
      <c r="DP249" s="13"/>
      <c r="DQ249" s="13"/>
      <c r="DR249" s="13"/>
      <c r="DS249" s="13"/>
      <c r="DT249" s="13"/>
    </row>
    <row r="250" spans="6:124" ht="12" customHeight="1">
      <c r="F250" s="404"/>
      <c r="G250" s="404"/>
      <c r="CH250" s="337"/>
      <c r="CI250" s="337"/>
      <c r="CJ250" s="337"/>
      <c r="CK250" s="337"/>
      <c r="CL250" s="337"/>
      <c r="CM250" s="337"/>
      <c r="CN250" s="337"/>
      <c r="CO250" s="13"/>
      <c r="CP250" s="13"/>
      <c r="CQ250" s="13"/>
      <c r="CR250" s="13"/>
      <c r="CS250" s="13"/>
      <c r="DH250" s="337"/>
      <c r="DI250" s="337"/>
      <c r="DJ250" s="337"/>
      <c r="DK250" s="337"/>
      <c r="DL250" s="337"/>
      <c r="DM250" s="337"/>
      <c r="DN250" s="337"/>
      <c r="DO250" s="13"/>
      <c r="DP250" s="13"/>
      <c r="DQ250" s="13"/>
      <c r="DR250" s="13"/>
      <c r="DS250" s="13"/>
      <c r="DT250" s="13"/>
    </row>
    <row r="251" spans="6:124" ht="12" customHeight="1">
      <c r="F251" s="404"/>
      <c r="G251" s="404"/>
      <c r="CH251" s="337"/>
      <c r="CI251" s="337"/>
      <c r="CJ251" s="337"/>
      <c r="CK251" s="337"/>
      <c r="CL251" s="337"/>
      <c r="CM251" s="337"/>
      <c r="CN251" s="337"/>
      <c r="CO251" s="13"/>
      <c r="CP251" s="13"/>
      <c r="CQ251" s="13"/>
      <c r="CR251" s="13"/>
      <c r="CS251" s="13"/>
      <c r="DH251" s="337"/>
      <c r="DI251" s="337"/>
      <c r="DJ251" s="337"/>
      <c r="DK251" s="337"/>
      <c r="DL251" s="337"/>
      <c r="DM251" s="337"/>
      <c r="DN251" s="337"/>
      <c r="DO251" s="13"/>
      <c r="DP251" s="13"/>
      <c r="DQ251" s="13"/>
      <c r="DR251" s="13"/>
      <c r="DS251" s="13"/>
      <c r="DT251" s="13"/>
    </row>
    <row r="252" spans="6:124" ht="12" customHeight="1">
      <c r="F252" s="404"/>
      <c r="G252" s="404"/>
      <c r="CH252" s="337"/>
      <c r="CI252" s="337"/>
      <c r="CJ252" s="337"/>
      <c r="CK252" s="337"/>
      <c r="CL252" s="337"/>
      <c r="CM252" s="337"/>
      <c r="CN252" s="337"/>
      <c r="CO252" s="13"/>
      <c r="CP252" s="13"/>
      <c r="CQ252" s="13"/>
      <c r="CR252" s="13"/>
      <c r="CS252" s="13"/>
      <c r="DH252" s="337"/>
      <c r="DI252" s="337"/>
      <c r="DJ252" s="337"/>
      <c r="DK252" s="337"/>
      <c r="DL252" s="337"/>
      <c r="DM252" s="337"/>
      <c r="DN252" s="337"/>
      <c r="DO252" s="13"/>
      <c r="DP252" s="13"/>
      <c r="DQ252" s="13"/>
      <c r="DR252" s="13"/>
      <c r="DS252" s="13"/>
      <c r="DT252" s="13"/>
    </row>
    <row r="253" spans="6:124" ht="12" customHeight="1">
      <c r="F253" s="404"/>
      <c r="G253" s="404"/>
      <c r="CH253" s="337"/>
      <c r="CI253" s="337"/>
      <c r="CJ253" s="337"/>
      <c r="CK253" s="337"/>
      <c r="CL253" s="337"/>
      <c r="CM253" s="337"/>
      <c r="CN253" s="337"/>
      <c r="CO253" s="13"/>
      <c r="CP253" s="13"/>
      <c r="CQ253" s="13"/>
      <c r="CR253" s="13"/>
      <c r="CS253" s="13"/>
      <c r="DH253" s="337"/>
      <c r="DI253" s="337"/>
      <c r="DJ253" s="337"/>
      <c r="DK253" s="337"/>
      <c r="DL253" s="337"/>
      <c r="DM253" s="337"/>
      <c r="DN253" s="337"/>
      <c r="DO253" s="13"/>
      <c r="DP253" s="13"/>
      <c r="DQ253" s="13"/>
      <c r="DR253" s="13"/>
      <c r="DS253" s="13"/>
      <c r="DT253" s="13"/>
    </row>
    <row r="254" spans="6:124" ht="12" customHeight="1">
      <c r="F254" s="404"/>
      <c r="G254" s="404"/>
      <c r="CH254" s="337"/>
      <c r="CI254" s="337"/>
      <c r="CJ254" s="337"/>
      <c r="CK254" s="337"/>
      <c r="CL254" s="337"/>
      <c r="CM254" s="337"/>
      <c r="CN254" s="337"/>
      <c r="CO254" s="13"/>
      <c r="CP254" s="13"/>
      <c r="CQ254" s="13"/>
      <c r="CR254" s="13"/>
      <c r="CS254" s="13"/>
      <c r="DH254" s="337"/>
      <c r="DI254" s="337"/>
      <c r="DJ254" s="337"/>
      <c r="DK254" s="337"/>
      <c r="DL254" s="337"/>
      <c r="DM254" s="337"/>
      <c r="DN254" s="337"/>
      <c r="DO254" s="13"/>
      <c r="DP254" s="13"/>
      <c r="DQ254" s="13"/>
      <c r="DR254" s="13"/>
      <c r="DS254" s="13"/>
      <c r="DT254" s="13"/>
    </row>
    <row r="255" spans="6:124" ht="12" customHeight="1">
      <c r="F255" s="404"/>
      <c r="G255" s="404"/>
      <c r="CH255" s="337"/>
      <c r="CI255" s="337"/>
      <c r="CJ255" s="337"/>
      <c r="CK255" s="337"/>
      <c r="CL255" s="337"/>
      <c r="CM255" s="337"/>
      <c r="CN255" s="337"/>
      <c r="CO255" s="13"/>
      <c r="CP255" s="13"/>
      <c r="CQ255" s="13"/>
      <c r="CR255" s="13"/>
      <c r="CS255" s="13"/>
      <c r="DH255" s="337"/>
      <c r="DI255" s="337"/>
      <c r="DJ255" s="337"/>
      <c r="DK255" s="337"/>
      <c r="DL255" s="337"/>
      <c r="DM255" s="337"/>
      <c r="DN255" s="337"/>
      <c r="DO255" s="13"/>
      <c r="DP255" s="13"/>
      <c r="DQ255" s="13"/>
      <c r="DR255" s="13"/>
      <c r="DS255" s="13"/>
      <c r="DT255" s="13"/>
    </row>
    <row r="256" spans="6:124" ht="12" customHeight="1">
      <c r="F256" s="404"/>
      <c r="G256" s="404"/>
      <c r="CH256" s="337"/>
      <c r="CI256" s="337"/>
      <c r="CJ256" s="337"/>
      <c r="CK256" s="337"/>
      <c r="CL256" s="337"/>
      <c r="CM256" s="337"/>
      <c r="CN256" s="337"/>
      <c r="CO256" s="13"/>
      <c r="CP256" s="13"/>
      <c r="CQ256" s="13"/>
      <c r="CR256" s="13"/>
      <c r="CS256" s="13"/>
      <c r="DH256" s="337"/>
      <c r="DI256" s="337"/>
      <c r="DJ256" s="337"/>
      <c r="DK256" s="337"/>
      <c r="DL256" s="337"/>
      <c r="DM256" s="337"/>
      <c r="DN256" s="337"/>
      <c r="DO256" s="13"/>
      <c r="DP256" s="13"/>
      <c r="DQ256" s="13"/>
      <c r="DR256" s="13"/>
      <c r="DS256" s="13"/>
      <c r="DT256" s="13"/>
    </row>
    <row r="257" spans="6:124" ht="12" customHeight="1">
      <c r="F257" s="404"/>
      <c r="G257" s="404"/>
      <c r="CH257" s="337"/>
      <c r="CI257" s="337"/>
      <c r="CJ257" s="337"/>
      <c r="CK257" s="337"/>
      <c r="CL257" s="337"/>
      <c r="CM257" s="337"/>
      <c r="CN257" s="337"/>
      <c r="CO257" s="13"/>
      <c r="CP257" s="13"/>
      <c r="CQ257" s="13"/>
      <c r="CR257" s="13"/>
      <c r="CS257" s="13"/>
      <c r="DH257" s="337"/>
      <c r="DI257" s="337"/>
      <c r="DJ257" s="337"/>
      <c r="DK257" s="337"/>
      <c r="DL257" s="337"/>
      <c r="DM257" s="337"/>
      <c r="DN257" s="337"/>
      <c r="DO257" s="13"/>
      <c r="DP257" s="13"/>
      <c r="DQ257" s="13"/>
      <c r="DR257" s="13"/>
      <c r="DS257" s="13"/>
      <c r="DT257" s="13"/>
    </row>
    <row r="258" spans="6:124" ht="12" customHeight="1">
      <c r="F258" s="404"/>
      <c r="G258" s="404"/>
      <c r="CH258" s="337"/>
      <c r="CI258" s="337"/>
      <c r="CJ258" s="337"/>
      <c r="CK258" s="337"/>
      <c r="CL258" s="337"/>
      <c r="CM258" s="337"/>
      <c r="CN258" s="337"/>
      <c r="CO258" s="13"/>
      <c r="CP258" s="13"/>
      <c r="CQ258" s="13"/>
      <c r="CR258" s="13"/>
      <c r="CS258" s="13"/>
      <c r="DH258" s="337"/>
      <c r="DI258" s="337"/>
      <c r="DJ258" s="337"/>
      <c r="DK258" s="337"/>
      <c r="DL258" s="337"/>
      <c r="DM258" s="337"/>
      <c r="DN258" s="337"/>
      <c r="DO258" s="13"/>
      <c r="DP258" s="13"/>
      <c r="DQ258" s="13"/>
      <c r="DR258" s="13"/>
      <c r="DS258" s="13"/>
      <c r="DT258" s="13"/>
    </row>
    <row r="259" spans="6:124" ht="12" customHeight="1">
      <c r="F259" s="404"/>
      <c r="G259" s="404"/>
      <c r="CH259" s="337"/>
      <c r="CI259" s="337"/>
      <c r="CJ259" s="337"/>
      <c r="CK259" s="337"/>
      <c r="CL259" s="337"/>
      <c r="CM259" s="337"/>
      <c r="CN259" s="337"/>
      <c r="CO259" s="13"/>
      <c r="CP259" s="13"/>
      <c r="CQ259" s="13"/>
      <c r="CR259" s="13"/>
      <c r="CS259" s="13"/>
      <c r="DH259" s="337"/>
      <c r="DI259" s="337"/>
      <c r="DJ259" s="337"/>
      <c r="DK259" s="337"/>
      <c r="DL259" s="337"/>
      <c r="DM259" s="337"/>
      <c r="DN259" s="337"/>
      <c r="DO259" s="13"/>
      <c r="DP259" s="13"/>
      <c r="DQ259" s="13"/>
      <c r="DR259" s="13"/>
      <c r="DS259" s="13"/>
      <c r="DT259" s="13"/>
    </row>
    <row r="260" spans="6:124" ht="12" customHeight="1">
      <c r="F260" s="404"/>
      <c r="G260" s="404"/>
      <c r="CH260" s="337"/>
      <c r="CI260" s="337"/>
      <c r="CJ260" s="337"/>
      <c r="CK260" s="337"/>
      <c r="CL260" s="337"/>
      <c r="CM260" s="337"/>
      <c r="CN260" s="337"/>
      <c r="CO260" s="13"/>
      <c r="CP260" s="13"/>
      <c r="CQ260" s="13"/>
      <c r="CR260" s="13"/>
      <c r="CS260" s="13"/>
      <c r="DH260" s="337"/>
      <c r="DI260" s="337"/>
      <c r="DJ260" s="337"/>
      <c r="DK260" s="337"/>
      <c r="DL260" s="337"/>
      <c r="DM260" s="337"/>
      <c r="DN260" s="337"/>
      <c r="DO260" s="13"/>
      <c r="DP260" s="13"/>
      <c r="DQ260" s="13"/>
      <c r="DR260" s="13"/>
      <c r="DS260" s="13"/>
      <c r="DT260" s="13"/>
    </row>
    <row r="261" spans="6:124" ht="12" customHeight="1">
      <c r="F261" s="404"/>
      <c r="G261" s="404"/>
      <c r="CH261" s="337"/>
      <c r="CI261" s="337"/>
      <c r="CJ261" s="337"/>
      <c r="CK261" s="337"/>
      <c r="CL261" s="337"/>
      <c r="CM261" s="337"/>
      <c r="CN261" s="337"/>
      <c r="CO261" s="13"/>
      <c r="CP261" s="13"/>
      <c r="CQ261" s="13"/>
      <c r="CR261" s="13"/>
      <c r="CS261" s="13"/>
      <c r="DH261" s="337"/>
      <c r="DI261" s="337"/>
      <c r="DJ261" s="337"/>
      <c r="DK261" s="337"/>
      <c r="DL261" s="337"/>
      <c r="DM261" s="337"/>
      <c r="DN261" s="337"/>
      <c r="DO261" s="13"/>
      <c r="DP261" s="13"/>
      <c r="DQ261" s="13"/>
      <c r="DR261" s="13"/>
      <c r="DS261" s="13"/>
      <c r="DT261" s="13"/>
    </row>
    <row r="262" spans="6:124" ht="12" customHeight="1">
      <c r="F262" s="404"/>
      <c r="G262" s="404"/>
      <c r="CH262" s="337"/>
      <c r="CI262" s="337"/>
      <c r="CJ262" s="337"/>
      <c r="CK262" s="337"/>
      <c r="CL262" s="337"/>
      <c r="CM262" s="337"/>
      <c r="CN262" s="337"/>
      <c r="CO262" s="13"/>
      <c r="CP262" s="13"/>
      <c r="CQ262" s="13"/>
      <c r="CR262" s="13"/>
      <c r="CS262" s="13"/>
      <c r="DH262" s="337"/>
      <c r="DI262" s="337"/>
      <c r="DJ262" s="337"/>
      <c r="DK262" s="337"/>
      <c r="DL262" s="337"/>
      <c r="DM262" s="337"/>
      <c r="DN262" s="337"/>
      <c r="DO262" s="13"/>
      <c r="DP262" s="13"/>
      <c r="DQ262" s="13"/>
      <c r="DR262" s="13"/>
      <c r="DS262" s="13"/>
      <c r="DT262" s="13"/>
    </row>
    <row r="263" spans="6:124" ht="12" customHeight="1">
      <c r="F263" s="404"/>
      <c r="G263" s="404"/>
      <c r="CH263" s="337"/>
      <c r="CI263" s="337"/>
      <c r="CJ263" s="337"/>
      <c r="CK263" s="337"/>
      <c r="CL263" s="337"/>
      <c r="CM263" s="337"/>
      <c r="CN263" s="337"/>
      <c r="CO263" s="13"/>
      <c r="CP263" s="13"/>
      <c r="CQ263" s="13"/>
      <c r="CR263" s="13"/>
      <c r="CS263" s="13"/>
      <c r="DH263" s="337"/>
      <c r="DI263" s="337"/>
      <c r="DJ263" s="337"/>
      <c r="DK263" s="337"/>
      <c r="DL263" s="337"/>
      <c r="DM263" s="337"/>
      <c r="DN263" s="337"/>
      <c r="DO263" s="13"/>
      <c r="DP263" s="13"/>
      <c r="DQ263" s="13"/>
      <c r="DR263" s="13"/>
      <c r="DS263" s="13"/>
      <c r="DT263" s="13"/>
    </row>
    <row r="264" spans="6:124" ht="12" customHeight="1">
      <c r="F264" s="404"/>
      <c r="G264" s="404"/>
      <c r="CH264" s="337"/>
      <c r="CI264" s="337"/>
      <c r="CJ264" s="337"/>
      <c r="CK264" s="337"/>
      <c r="CL264" s="337"/>
      <c r="CM264" s="337"/>
      <c r="CN264" s="337"/>
      <c r="CO264" s="13"/>
      <c r="CP264" s="13"/>
      <c r="CQ264" s="13"/>
      <c r="CR264" s="13"/>
      <c r="CS264" s="13"/>
      <c r="DH264" s="337"/>
      <c r="DI264" s="337"/>
      <c r="DJ264" s="337"/>
      <c r="DK264" s="337"/>
      <c r="DL264" s="337"/>
      <c r="DM264" s="337"/>
      <c r="DN264" s="337"/>
      <c r="DO264" s="13"/>
      <c r="DP264" s="13"/>
      <c r="DQ264" s="13"/>
      <c r="DR264" s="13"/>
      <c r="DS264" s="13"/>
      <c r="DT264" s="13"/>
    </row>
    <row r="265" spans="6:124" ht="12" customHeight="1">
      <c r="F265" s="404"/>
      <c r="G265" s="404"/>
      <c r="CH265" s="337"/>
      <c r="CI265" s="337"/>
      <c r="CJ265" s="337"/>
      <c r="CK265" s="337"/>
      <c r="CL265" s="337"/>
      <c r="CM265" s="337"/>
      <c r="CN265" s="337"/>
      <c r="CO265" s="13"/>
      <c r="CP265" s="13"/>
      <c r="CQ265" s="13"/>
      <c r="CR265" s="13"/>
      <c r="CS265" s="13"/>
      <c r="DH265" s="337"/>
      <c r="DI265" s="337"/>
      <c r="DJ265" s="337"/>
      <c r="DK265" s="337"/>
      <c r="DL265" s="337"/>
      <c r="DM265" s="337"/>
      <c r="DN265" s="337"/>
      <c r="DO265" s="13"/>
      <c r="DP265" s="13"/>
      <c r="DQ265" s="13"/>
      <c r="DR265" s="13"/>
      <c r="DS265" s="13"/>
      <c r="DT265" s="13"/>
    </row>
    <row r="266" spans="6:124" ht="12" customHeight="1">
      <c r="F266" s="404"/>
      <c r="G266" s="404"/>
      <c r="CH266" s="337"/>
      <c r="CI266" s="337"/>
      <c r="CJ266" s="337"/>
      <c r="CK266" s="337"/>
      <c r="CL266" s="337"/>
      <c r="CM266" s="337"/>
      <c r="CN266" s="337"/>
      <c r="CO266" s="13"/>
      <c r="CP266" s="13"/>
      <c r="CQ266" s="13"/>
      <c r="CR266" s="13"/>
      <c r="CS266" s="13"/>
      <c r="DH266" s="337"/>
      <c r="DI266" s="337"/>
      <c r="DJ266" s="337"/>
      <c r="DK266" s="337"/>
      <c r="DL266" s="337"/>
      <c r="DM266" s="337"/>
      <c r="DN266" s="337"/>
      <c r="DO266" s="13"/>
      <c r="DP266" s="13"/>
      <c r="DQ266" s="13"/>
      <c r="DR266" s="13"/>
      <c r="DS266" s="13"/>
      <c r="DT266" s="13"/>
    </row>
    <row r="267" spans="6:124" ht="12" customHeight="1">
      <c r="F267" s="404"/>
      <c r="G267" s="404"/>
      <c r="CH267" s="337"/>
      <c r="CI267" s="337"/>
      <c r="CJ267" s="337"/>
      <c r="CK267" s="337"/>
      <c r="CL267" s="337"/>
      <c r="CM267" s="337"/>
      <c r="CN267" s="337"/>
      <c r="CO267" s="13"/>
      <c r="CP267" s="13"/>
      <c r="CQ267" s="13"/>
      <c r="CR267" s="13"/>
      <c r="CS267" s="13"/>
      <c r="DH267" s="337"/>
      <c r="DI267" s="337"/>
      <c r="DJ267" s="337"/>
      <c r="DK267" s="337"/>
      <c r="DL267" s="337"/>
      <c r="DM267" s="337"/>
      <c r="DN267" s="337"/>
      <c r="DO267" s="13"/>
      <c r="DP267" s="13"/>
      <c r="DQ267" s="13"/>
      <c r="DR267" s="13"/>
      <c r="DS267" s="13"/>
      <c r="DT267" s="13"/>
    </row>
    <row r="268" spans="6:124" ht="12" customHeight="1">
      <c r="F268" s="404"/>
      <c r="G268" s="404"/>
      <c r="CH268" s="337"/>
      <c r="CI268" s="337"/>
      <c r="CJ268" s="337"/>
      <c r="CK268" s="337"/>
      <c r="CL268" s="337"/>
      <c r="CM268" s="337"/>
      <c r="CN268" s="337"/>
      <c r="CO268" s="13"/>
      <c r="CP268" s="13"/>
      <c r="CQ268" s="13"/>
      <c r="CR268" s="13"/>
      <c r="CS268" s="13"/>
      <c r="DH268" s="337"/>
      <c r="DI268" s="337"/>
      <c r="DJ268" s="337"/>
      <c r="DK268" s="337"/>
      <c r="DL268" s="337"/>
      <c r="DM268" s="337"/>
      <c r="DN268" s="337"/>
      <c r="DO268" s="13"/>
      <c r="DP268" s="13"/>
      <c r="DQ268" s="13"/>
      <c r="DR268" s="13"/>
      <c r="DS268" s="13"/>
      <c r="DT268" s="13"/>
    </row>
    <row r="269" spans="6:124" ht="12" customHeight="1">
      <c r="F269" s="404"/>
      <c r="G269" s="404"/>
      <c r="CH269" s="337"/>
      <c r="CI269" s="337"/>
      <c r="CJ269" s="337"/>
      <c r="CK269" s="337"/>
      <c r="CL269" s="337"/>
      <c r="CM269" s="337"/>
      <c r="CN269" s="337"/>
      <c r="CO269" s="13"/>
      <c r="CP269" s="13"/>
      <c r="CQ269" s="13"/>
      <c r="CR269" s="13"/>
      <c r="CS269" s="13"/>
      <c r="DH269" s="337"/>
      <c r="DI269" s="337"/>
      <c r="DJ269" s="337"/>
      <c r="DK269" s="337"/>
      <c r="DL269" s="337"/>
      <c r="DM269" s="337"/>
      <c r="DN269" s="337"/>
      <c r="DO269" s="13"/>
      <c r="DP269" s="13"/>
      <c r="DQ269" s="13"/>
      <c r="DR269" s="13"/>
      <c r="DS269" s="13"/>
      <c r="DT269" s="13"/>
    </row>
    <row r="270" spans="6:124" ht="12" customHeight="1">
      <c r="F270" s="404"/>
      <c r="G270" s="404"/>
      <c r="CH270" s="337"/>
      <c r="CI270" s="337"/>
      <c r="CJ270" s="337"/>
      <c r="CK270" s="337"/>
      <c r="CL270" s="337"/>
      <c r="CM270" s="337"/>
      <c r="CN270" s="337"/>
      <c r="CO270" s="13"/>
      <c r="CP270" s="13"/>
      <c r="CQ270" s="13"/>
      <c r="CR270" s="13"/>
      <c r="CS270" s="13"/>
      <c r="DH270" s="337"/>
      <c r="DI270" s="337"/>
      <c r="DJ270" s="337"/>
      <c r="DK270" s="337"/>
      <c r="DL270" s="337"/>
      <c r="DM270" s="337"/>
      <c r="DN270" s="337"/>
      <c r="DO270" s="13"/>
      <c r="DP270" s="13"/>
      <c r="DQ270" s="13"/>
      <c r="DR270" s="13"/>
      <c r="DS270" s="13"/>
      <c r="DT270" s="13"/>
    </row>
    <row r="271" spans="6:124" ht="12" customHeight="1">
      <c r="F271" s="404"/>
      <c r="G271" s="404"/>
      <c r="CH271" s="337"/>
      <c r="CI271" s="337"/>
      <c r="CJ271" s="337"/>
      <c r="CK271" s="337"/>
      <c r="CL271" s="337"/>
      <c r="CM271" s="337"/>
      <c r="CN271" s="337"/>
      <c r="CO271" s="13"/>
      <c r="CP271" s="13"/>
      <c r="CQ271" s="13"/>
      <c r="CR271" s="13"/>
      <c r="CS271" s="13"/>
      <c r="DH271" s="337"/>
      <c r="DI271" s="337"/>
      <c r="DJ271" s="337"/>
      <c r="DK271" s="337"/>
      <c r="DL271" s="337"/>
      <c r="DM271" s="337"/>
      <c r="DN271" s="337"/>
      <c r="DO271" s="13"/>
      <c r="DP271" s="13"/>
      <c r="DQ271" s="13"/>
      <c r="DR271" s="13"/>
      <c r="DS271" s="13"/>
      <c r="DT271" s="13"/>
    </row>
    <row r="272" spans="6:124" ht="12" customHeight="1">
      <c r="F272" s="404"/>
      <c r="G272" s="404"/>
      <c r="CH272" s="337"/>
      <c r="CI272" s="337"/>
      <c r="CJ272" s="337"/>
      <c r="CK272" s="337"/>
      <c r="CL272" s="337"/>
      <c r="CM272" s="337"/>
      <c r="CN272" s="337"/>
      <c r="CO272" s="13"/>
      <c r="CP272" s="13"/>
      <c r="CQ272" s="13"/>
      <c r="CR272" s="13"/>
      <c r="CS272" s="13"/>
      <c r="DH272" s="337"/>
      <c r="DI272" s="337"/>
      <c r="DJ272" s="337"/>
      <c r="DK272" s="337"/>
      <c r="DL272" s="337"/>
      <c r="DM272" s="337"/>
      <c r="DN272" s="337"/>
      <c r="DO272" s="13"/>
      <c r="DP272" s="13"/>
      <c r="DQ272" s="13"/>
      <c r="DR272" s="13"/>
      <c r="DS272" s="13"/>
      <c r="DT272" s="13"/>
    </row>
    <row r="273" spans="6:124" ht="12" customHeight="1">
      <c r="F273" s="404"/>
      <c r="G273" s="404"/>
      <c r="CH273" s="337"/>
      <c r="CI273" s="337"/>
      <c r="CJ273" s="337"/>
      <c r="CK273" s="337"/>
      <c r="CL273" s="337"/>
      <c r="CM273" s="337"/>
      <c r="CN273" s="337"/>
      <c r="CO273" s="13"/>
      <c r="CP273" s="13"/>
      <c r="CQ273" s="13"/>
      <c r="CR273" s="13"/>
      <c r="CS273" s="13"/>
      <c r="DH273" s="337"/>
      <c r="DI273" s="337"/>
      <c r="DJ273" s="337"/>
      <c r="DK273" s="337"/>
      <c r="DL273" s="337"/>
      <c r="DM273" s="337"/>
      <c r="DN273" s="337"/>
      <c r="DO273" s="13"/>
      <c r="DP273" s="13"/>
      <c r="DQ273" s="13"/>
      <c r="DR273" s="13"/>
      <c r="DS273" s="13"/>
      <c r="DT273" s="13"/>
    </row>
    <row r="274" spans="6:124" ht="12" customHeight="1">
      <c r="F274" s="404"/>
      <c r="G274" s="404"/>
      <c r="CH274" s="337"/>
      <c r="CI274" s="337"/>
      <c r="CJ274" s="337"/>
      <c r="CK274" s="337"/>
      <c r="CL274" s="337"/>
      <c r="CM274" s="337"/>
      <c r="CN274" s="337"/>
      <c r="CO274" s="13"/>
      <c r="CP274" s="13"/>
      <c r="CQ274" s="13"/>
      <c r="CR274" s="13"/>
      <c r="CS274" s="13"/>
      <c r="DH274" s="337"/>
      <c r="DI274" s="337"/>
      <c r="DJ274" s="337"/>
      <c r="DK274" s="337"/>
      <c r="DL274" s="337"/>
      <c r="DM274" s="337"/>
      <c r="DN274" s="337"/>
      <c r="DO274" s="13"/>
      <c r="DP274" s="13"/>
      <c r="DQ274" s="13"/>
      <c r="DR274" s="13"/>
      <c r="DS274" s="13"/>
      <c r="DT274" s="13"/>
    </row>
    <row r="275" spans="6:124" ht="12" customHeight="1">
      <c r="F275" s="404"/>
      <c r="G275" s="404"/>
      <c r="CH275" s="337"/>
      <c r="CI275" s="337"/>
      <c r="CJ275" s="337"/>
      <c r="CK275" s="337"/>
      <c r="CL275" s="337"/>
      <c r="CM275" s="337"/>
      <c r="CN275" s="337"/>
      <c r="CO275" s="13"/>
      <c r="CP275" s="13"/>
      <c r="CQ275" s="13"/>
      <c r="CR275" s="13"/>
      <c r="CS275" s="13"/>
      <c r="DH275" s="337"/>
      <c r="DI275" s="337"/>
      <c r="DJ275" s="337"/>
      <c r="DK275" s="337"/>
      <c r="DL275" s="337"/>
      <c r="DM275" s="337"/>
      <c r="DN275" s="337"/>
      <c r="DO275" s="13"/>
      <c r="DP275" s="13"/>
      <c r="DQ275" s="13"/>
      <c r="DR275" s="13"/>
      <c r="DS275" s="13"/>
      <c r="DT275" s="13"/>
    </row>
    <row r="276" spans="6:124" ht="12" customHeight="1">
      <c r="F276" s="404"/>
      <c r="G276" s="404"/>
      <c r="CH276" s="337"/>
      <c r="CI276" s="337"/>
      <c r="CJ276" s="337"/>
      <c r="CK276" s="337"/>
      <c r="CL276" s="337"/>
      <c r="CM276" s="337"/>
      <c r="CN276" s="337"/>
      <c r="CO276" s="13"/>
      <c r="CP276" s="13"/>
      <c r="CQ276" s="13"/>
      <c r="CR276" s="13"/>
      <c r="CS276" s="13"/>
      <c r="DH276" s="337"/>
      <c r="DI276" s="337"/>
      <c r="DJ276" s="337"/>
      <c r="DK276" s="337"/>
      <c r="DL276" s="337"/>
      <c r="DM276" s="337"/>
      <c r="DN276" s="337"/>
      <c r="DO276" s="13"/>
      <c r="DP276" s="13"/>
      <c r="DQ276" s="13"/>
      <c r="DR276" s="13"/>
      <c r="DS276" s="13"/>
      <c r="DT276" s="13"/>
    </row>
    <row r="277" spans="6:124" ht="12" customHeight="1">
      <c r="F277" s="404"/>
      <c r="G277" s="404"/>
      <c r="CH277" s="337"/>
      <c r="CI277" s="337"/>
      <c r="CJ277" s="337"/>
      <c r="CK277" s="337"/>
      <c r="CL277" s="337"/>
      <c r="CM277" s="337"/>
      <c r="CN277" s="337"/>
      <c r="CO277" s="13"/>
      <c r="CP277" s="13"/>
      <c r="CQ277" s="13"/>
      <c r="CR277" s="13"/>
      <c r="CS277" s="13"/>
      <c r="DH277" s="337"/>
      <c r="DI277" s="337"/>
      <c r="DJ277" s="337"/>
      <c r="DK277" s="337"/>
      <c r="DL277" s="337"/>
      <c r="DM277" s="337"/>
      <c r="DN277" s="337"/>
      <c r="DO277" s="13"/>
      <c r="DP277" s="13"/>
      <c r="DQ277" s="13"/>
      <c r="DR277" s="13"/>
      <c r="DS277" s="13"/>
      <c r="DT277" s="13"/>
    </row>
    <row r="278" spans="6:124" ht="12" customHeight="1">
      <c r="F278" s="404"/>
      <c r="G278" s="404"/>
      <c r="CH278" s="337"/>
      <c r="CI278" s="337"/>
      <c r="CJ278" s="337"/>
      <c r="CK278" s="337"/>
      <c r="CL278" s="337"/>
      <c r="CM278" s="337"/>
      <c r="CN278" s="337"/>
      <c r="CO278" s="13"/>
      <c r="CP278" s="13"/>
      <c r="CQ278" s="13"/>
      <c r="CR278" s="13"/>
      <c r="CS278" s="13"/>
      <c r="DH278" s="337"/>
      <c r="DI278" s="337"/>
      <c r="DJ278" s="337"/>
      <c r="DK278" s="337"/>
      <c r="DL278" s="337"/>
      <c r="DM278" s="337"/>
      <c r="DN278" s="337"/>
      <c r="DO278" s="13"/>
      <c r="DP278" s="13"/>
      <c r="DQ278" s="13"/>
      <c r="DR278" s="13"/>
      <c r="DS278" s="13"/>
      <c r="DT278" s="13"/>
    </row>
    <row r="279" spans="6:124" ht="12" customHeight="1">
      <c r="F279" s="404"/>
      <c r="G279" s="404"/>
      <c r="CH279" s="337"/>
      <c r="CI279" s="337"/>
      <c r="CJ279" s="337"/>
      <c r="CK279" s="337"/>
      <c r="CL279" s="337"/>
      <c r="CM279" s="337"/>
      <c r="CN279" s="337"/>
      <c r="CO279" s="13"/>
      <c r="CP279" s="13"/>
      <c r="CQ279" s="13"/>
      <c r="CR279" s="13"/>
      <c r="CS279" s="13"/>
      <c r="DH279" s="337"/>
      <c r="DI279" s="337"/>
      <c r="DJ279" s="337"/>
      <c r="DK279" s="337"/>
      <c r="DL279" s="337"/>
      <c r="DM279" s="337"/>
      <c r="DN279" s="337"/>
      <c r="DO279" s="13"/>
      <c r="DP279" s="13"/>
      <c r="DQ279" s="13"/>
      <c r="DR279" s="13"/>
      <c r="DS279" s="13"/>
      <c r="DT279" s="13"/>
    </row>
    <row r="280" spans="6:124" ht="12" customHeight="1">
      <c r="F280" s="404"/>
      <c r="G280" s="404"/>
      <c r="CH280" s="337"/>
      <c r="CI280" s="337"/>
      <c r="CJ280" s="337"/>
      <c r="CK280" s="337"/>
      <c r="CL280" s="337"/>
      <c r="CM280" s="337"/>
      <c r="CN280" s="337"/>
      <c r="CO280" s="13"/>
      <c r="CP280" s="13"/>
      <c r="CQ280" s="13"/>
      <c r="CR280" s="13"/>
      <c r="CS280" s="13"/>
      <c r="DH280" s="337"/>
      <c r="DI280" s="337"/>
      <c r="DJ280" s="337"/>
      <c r="DK280" s="337"/>
      <c r="DL280" s="337"/>
      <c r="DM280" s="337"/>
      <c r="DN280" s="337"/>
      <c r="DO280" s="13"/>
      <c r="DP280" s="13"/>
      <c r="DQ280" s="13"/>
      <c r="DR280" s="13"/>
      <c r="DS280" s="13"/>
      <c r="DT280" s="13"/>
    </row>
    <row r="281" spans="6:124" ht="12" customHeight="1">
      <c r="F281" s="404"/>
      <c r="G281" s="404"/>
      <c r="CH281" s="337"/>
      <c r="CI281" s="337"/>
      <c r="CJ281" s="337"/>
      <c r="CK281" s="337"/>
      <c r="CL281" s="337"/>
      <c r="CM281" s="337"/>
      <c r="CN281" s="337"/>
      <c r="CO281" s="13"/>
      <c r="CP281" s="13"/>
      <c r="CQ281" s="13"/>
      <c r="CR281" s="13"/>
      <c r="CS281" s="13"/>
      <c r="DH281" s="337"/>
      <c r="DI281" s="337"/>
      <c r="DJ281" s="337"/>
      <c r="DK281" s="337"/>
      <c r="DL281" s="337"/>
      <c r="DM281" s="337"/>
      <c r="DN281" s="337"/>
      <c r="DO281" s="13"/>
      <c r="DP281" s="13"/>
      <c r="DQ281" s="13"/>
      <c r="DR281" s="13"/>
      <c r="DS281" s="13"/>
      <c r="DT281" s="13"/>
    </row>
    <row r="282" spans="6:124" ht="12" customHeight="1">
      <c r="F282" s="404"/>
      <c r="G282" s="404"/>
      <c r="CH282" s="337"/>
      <c r="CI282" s="337"/>
      <c r="CJ282" s="337"/>
      <c r="CK282" s="337"/>
      <c r="CL282" s="337"/>
      <c r="CM282" s="337"/>
      <c r="CN282" s="337"/>
      <c r="CO282" s="13"/>
      <c r="CP282" s="13"/>
      <c r="CQ282" s="13"/>
      <c r="CR282" s="13"/>
      <c r="CS282" s="13"/>
      <c r="DH282" s="337"/>
      <c r="DI282" s="337"/>
      <c r="DJ282" s="337"/>
      <c r="DK282" s="337"/>
      <c r="DL282" s="337"/>
      <c r="DM282" s="337"/>
      <c r="DN282" s="337"/>
      <c r="DO282" s="13"/>
      <c r="DP282" s="13"/>
      <c r="DQ282" s="13"/>
      <c r="DR282" s="13"/>
      <c r="DS282" s="13"/>
      <c r="DT282" s="13"/>
    </row>
    <row r="283" spans="6:124" ht="12" customHeight="1">
      <c r="F283" s="404"/>
      <c r="G283" s="404"/>
      <c r="CH283" s="337"/>
      <c r="CI283" s="337"/>
      <c r="CJ283" s="337"/>
      <c r="CK283" s="337"/>
      <c r="CL283" s="337"/>
      <c r="CM283" s="337"/>
      <c r="CN283" s="337"/>
      <c r="CO283" s="13"/>
      <c r="CP283" s="13"/>
      <c r="CQ283" s="13"/>
      <c r="CR283" s="13"/>
      <c r="CS283" s="13"/>
      <c r="DH283" s="337"/>
      <c r="DI283" s="337"/>
      <c r="DJ283" s="337"/>
      <c r="DK283" s="337"/>
      <c r="DL283" s="337"/>
      <c r="DM283" s="337"/>
      <c r="DN283" s="337"/>
      <c r="DO283" s="13"/>
      <c r="DP283" s="13"/>
      <c r="DQ283" s="13"/>
      <c r="DR283" s="13"/>
      <c r="DS283" s="13"/>
      <c r="DT283" s="13"/>
    </row>
    <row r="284" spans="6:124" ht="12" customHeight="1">
      <c r="F284" s="404"/>
      <c r="G284" s="404"/>
      <c r="CH284" s="337"/>
      <c r="CI284" s="337"/>
      <c r="CJ284" s="337"/>
      <c r="CK284" s="337"/>
      <c r="CL284" s="337"/>
      <c r="CM284" s="337"/>
      <c r="CN284" s="337"/>
      <c r="CO284" s="13"/>
      <c r="CP284" s="13"/>
      <c r="CQ284" s="13"/>
      <c r="CR284" s="13"/>
      <c r="CS284" s="13"/>
      <c r="DH284" s="337"/>
      <c r="DI284" s="337"/>
      <c r="DJ284" s="337"/>
      <c r="DK284" s="337"/>
      <c r="DL284" s="337"/>
      <c r="DM284" s="337"/>
      <c r="DN284" s="337"/>
      <c r="DO284" s="13"/>
      <c r="DP284" s="13"/>
      <c r="DQ284" s="13"/>
      <c r="DR284" s="13"/>
      <c r="DS284" s="13"/>
      <c r="DT284" s="13"/>
    </row>
    <row r="285" spans="6:124" ht="12" customHeight="1">
      <c r="F285" s="404"/>
      <c r="G285" s="404"/>
      <c r="CH285" s="337"/>
      <c r="CI285" s="337"/>
      <c r="CJ285" s="337"/>
      <c r="CK285" s="337"/>
      <c r="CL285" s="337"/>
      <c r="CM285" s="337"/>
      <c r="CN285" s="337"/>
      <c r="CO285" s="13"/>
      <c r="CP285" s="13"/>
      <c r="CQ285" s="13"/>
      <c r="CR285" s="13"/>
      <c r="CS285" s="13"/>
      <c r="DH285" s="337"/>
      <c r="DI285" s="337"/>
      <c r="DJ285" s="337"/>
      <c r="DK285" s="337"/>
      <c r="DL285" s="337"/>
      <c r="DM285" s="337"/>
      <c r="DN285" s="337"/>
      <c r="DO285" s="13"/>
      <c r="DP285" s="13"/>
      <c r="DQ285" s="13"/>
      <c r="DR285" s="13"/>
      <c r="DS285" s="13"/>
      <c r="DT285" s="13"/>
    </row>
    <row r="286" spans="6:124" ht="12" customHeight="1">
      <c r="F286" s="404"/>
      <c r="G286" s="404"/>
      <c r="CH286" s="337"/>
      <c r="CI286" s="337"/>
      <c r="CJ286" s="337"/>
      <c r="CK286" s="337"/>
      <c r="CL286" s="337"/>
      <c r="CM286" s="337"/>
      <c r="CN286" s="337"/>
      <c r="CO286" s="13"/>
      <c r="CP286" s="13"/>
      <c r="CQ286" s="13"/>
      <c r="CR286" s="13"/>
      <c r="CS286" s="13"/>
      <c r="DH286" s="337"/>
      <c r="DI286" s="337"/>
      <c r="DJ286" s="337"/>
      <c r="DK286" s="337"/>
      <c r="DL286" s="337"/>
      <c r="DM286" s="337"/>
      <c r="DN286" s="337"/>
      <c r="DO286" s="13"/>
      <c r="DP286" s="13"/>
      <c r="DQ286" s="13"/>
      <c r="DR286" s="13"/>
      <c r="DS286" s="13"/>
      <c r="DT286" s="13"/>
    </row>
    <row r="287" spans="6:124" ht="12" customHeight="1">
      <c r="F287" s="404"/>
      <c r="G287" s="404"/>
      <c r="CH287" s="337"/>
      <c r="CI287" s="337"/>
      <c r="CJ287" s="337"/>
      <c r="CK287" s="337"/>
      <c r="CL287" s="337"/>
      <c r="CM287" s="337"/>
      <c r="CN287" s="337"/>
      <c r="CO287" s="13"/>
      <c r="CP287" s="13"/>
      <c r="CQ287" s="13"/>
      <c r="CR287" s="13"/>
      <c r="CS287" s="13"/>
      <c r="DH287" s="337"/>
      <c r="DI287" s="337"/>
      <c r="DJ287" s="337"/>
      <c r="DK287" s="337"/>
      <c r="DL287" s="337"/>
      <c r="DM287" s="337"/>
      <c r="DN287" s="337"/>
      <c r="DO287" s="13"/>
      <c r="DP287" s="13"/>
      <c r="DQ287" s="13"/>
      <c r="DR287" s="13"/>
      <c r="DS287" s="13"/>
      <c r="DT287" s="13"/>
    </row>
    <row r="288" spans="6:124" ht="12" customHeight="1">
      <c r="F288" s="404"/>
      <c r="G288" s="404"/>
      <c r="CH288" s="337"/>
      <c r="CI288" s="337"/>
      <c r="CJ288" s="337"/>
      <c r="CK288" s="337"/>
      <c r="CL288" s="337"/>
      <c r="CM288" s="337"/>
      <c r="CN288" s="337"/>
      <c r="CO288" s="13"/>
      <c r="CP288" s="13"/>
      <c r="CQ288" s="13"/>
      <c r="CR288" s="13"/>
      <c r="CS288" s="13"/>
      <c r="DH288" s="337"/>
      <c r="DI288" s="337"/>
      <c r="DJ288" s="337"/>
      <c r="DK288" s="337"/>
      <c r="DL288" s="337"/>
      <c r="DM288" s="337"/>
      <c r="DN288" s="337"/>
      <c r="DO288" s="13"/>
      <c r="DP288" s="13"/>
      <c r="DQ288" s="13"/>
      <c r="DR288" s="13"/>
      <c r="DS288" s="13"/>
      <c r="DT288" s="13"/>
    </row>
    <row r="289" spans="6:124" ht="12" customHeight="1">
      <c r="F289" s="404"/>
      <c r="G289" s="404"/>
      <c r="CH289" s="337"/>
      <c r="CI289" s="337"/>
      <c r="CJ289" s="337"/>
      <c r="CK289" s="337"/>
      <c r="CL289" s="337"/>
      <c r="CM289" s="337"/>
      <c r="CN289" s="337"/>
      <c r="CO289" s="13"/>
      <c r="CP289" s="13"/>
      <c r="CQ289" s="13"/>
      <c r="CR289" s="13"/>
      <c r="CS289" s="13"/>
      <c r="DH289" s="337"/>
      <c r="DI289" s="337"/>
      <c r="DJ289" s="337"/>
      <c r="DK289" s="337"/>
      <c r="DL289" s="337"/>
      <c r="DM289" s="337"/>
      <c r="DN289" s="337"/>
      <c r="DO289" s="13"/>
      <c r="DP289" s="13"/>
      <c r="DQ289" s="13"/>
      <c r="DR289" s="13"/>
      <c r="DS289" s="13"/>
      <c r="DT289" s="13"/>
    </row>
    <row r="290" spans="6:124" ht="12" customHeight="1">
      <c r="F290" s="404"/>
      <c r="G290" s="404"/>
      <c r="CH290" s="337"/>
      <c r="CI290" s="337"/>
      <c r="CJ290" s="337"/>
      <c r="CK290" s="337"/>
      <c r="CL290" s="337"/>
      <c r="CM290" s="337"/>
      <c r="CN290" s="337"/>
      <c r="CO290" s="13"/>
      <c r="CP290" s="13"/>
      <c r="CQ290" s="13"/>
      <c r="CR290" s="13"/>
      <c r="CS290" s="13"/>
      <c r="DH290" s="337"/>
      <c r="DI290" s="337"/>
      <c r="DJ290" s="337"/>
      <c r="DK290" s="337"/>
      <c r="DL290" s="337"/>
      <c r="DM290" s="337"/>
      <c r="DN290" s="337"/>
      <c r="DO290" s="13"/>
      <c r="DP290" s="13"/>
      <c r="DQ290" s="13"/>
      <c r="DR290" s="13"/>
      <c r="DS290" s="13"/>
      <c r="DT290" s="13"/>
    </row>
    <row r="291" spans="6:124" ht="12" customHeight="1">
      <c r="F291" s="404"/>
      <c r="G291" s="404"/>
      <c r="CH291" s="337"/>
      <c r="CI291" s="337"/>
      <c r="CJ291" s="337"/>
      <c r="CK291" s="337"/>
      <c r="CL291" s="337"/>
      <c r="CM291" s="337"/>
      <c r="CN291" s="337"/>
      <c r="CO291" s="13"/>
      <c r="CP291" s="13"/>
      <c r="CQ291" s="13"/>
      <c r="CR291" s="13"/>
      <c r="CS291" s="13"/>
      <c r="DH291" s="337"/>
      <c r="DI291" s="337"/>
      <c r="DJ291" s="337"/>
      <c r="DK291" s="337"/>
      <c r="DL291" s="337"/>
      <c r="DM291" s="337"/>
      <c r="DN291" s="337"/>
      <c r="DO291" s="13"/>
      <c r="DP291" s="13"/>
      <c r="DQ291" s="13"/>
      <c r="DR291" s="13"/>
      <c r="DS291" s="13"/>
      <c r="DT291" s="13"/>
    </row>
    <row r="292" spans="6:124" ht="12" customHeight="1">
      <c r="F292" s="404"/>
      <c r="G292" s="404"/>
      <c r="CH292" s="337"/>
      <c r="CI292" s="337"/>
      <c r="CJ292" s="337"/>
      <c r="CK292" s="337"/>
      <c r="CL292" s="337"/>
      <c r="CM292" s="337"/>
      <c r="CN292" s="337"/>
      <c r="CO292" s="13"/>
      <c r="CP292" s="13"/>
      <c r="CQ292" s="13"/>
      <c r="CR292" s="13"/>
      <c r="CS292" s="13"/>
      <c r="DH292" s="337"/>
      <c r="DI292" s="337"/>
      <c r="DJ292" s="337"/>
      <c r="DK292" s="337"/>
      <c r="DL292" s="337"/>
      <c r="DM292" s="337"/>
      <c r="DN292" s="337"/>
      <c r="DO292" s="13"/>
      <c r="DP292" s="13"/>
      <c r="DQ292" s="13"/>
      <c r="DR292" s="13"/>
      <c r="DS292" s="13"/>
      <c r="DT292" s="13"/>
    </row>
    <row r="293" spans="6:124" ht="12" customHeight="1">
      <c r="F293" s="404"/>
      <c r="G293" s="404"/>
      <c r="CH293" s="337"/>
      <c r="CI293" s="337"/>
      <c r="CJ293" s="337"/>
      <c r="CK293" s="337"/>
      <c r="CL293" s="337"/>
      <c r="CM293" s="337"/>
      <c r="CN293" s="337"/>
      <c r="CO293" s="13"/>
      <c r="CP293" s="13"/>
      <c r="CQ293" s="13"/>
      <c r="CR293" s="13"/>
      <c r="CS293" s="13"/>
      <c r="DH293" s="337"/>
      <c r="DI293" s="337"/>
      <c r="DJ293" s="337"/>
      <c r="DK293" s="337"/>
      <c r="DL293" s="337"/>
      <c r="DM293" s="337"/>
      <c r="DN293" s="337"/>
      <c r="DO293" s="13"/>
      <c r="DP293" s="13"/>
      <c r="DQ293" s="13"/>
      <c r="DR293" s="13"/>
      <c r="DS293" s="13"/>
      <c r="DT293" s="13"/>
    </row>
    <row r="294" spans="6:124" ht="12" customHeight="1">
      <c r="F294" s="404"/>
      <c r="G294" s="404"/>
      <c r="CH294" s="337"/>
      <c r="CI294" s="337"/>
      <c r="CJ294" s="337"/>
      <c r="CK294" s="337"/>
      <c r="CL294" s="337"/>
      <c r="CM294" s="337"/>
      <c r="CN294" s="337"/>
      <c r="CO294" s="13"/>
      <c r="CP294" s="13"/>
      <c r="CQ294" s="13"/>
      <c r="CR294" s="13"/>
      <c r="CS294" s="13"/>
      <c r="DH294" s="337"/>
      <c r="DI294" s="337"/>
      <c r="DJ294" s="337"/>
      <c r="DK294" s="337"/>
      <c r="DL294" s="337"/>
      <c r="DM294" s="337"/>
      <c r="DN294" s="337"/>
      <c r="DO294" s="13"/>
      <c r="DP294" s="13"/>
      <c r="DQ294" s="13"/>
      <c r="DR294" s="13"/>
      <c r="DS294" s="13"/>
      <c r="DT294" s="13"/>
    </row>
    <row r="295" spans="6:124" ht="12" customHeight="1">
      <c r="F295" s="404"/>
      <c r="G295" s="404"/>
      <c r="CH295" s="337"/>
      <c r="CI295" s="337"/>
      <c r="CJ295" s="337"/>
      <c r="CK295" s="337"/>
      <c r="CL295" s="337"/>
      <c r="CM295" s="337"/>
      <c r="CN295" s="337"/>
      <c r="CO295" s="13"/>
      <c r="CP295" s="13"/>
      <c r="CQ295" s="13"/>
      <c r="CR295" s="13"/>
      <c r="CS295" s="13"/>
      <c r="DH295" s="337"/>
      <c r="DI295" s="337"/>
      <c r="DJ295" s="337"/>
      <c r="DK295" s="337"/>
      <c r="DL295" s="337"/>
      <c r="DM295" s="337"/>
      <c r="DN295" s="337"/>
      <c r="DO295" s="13"/>
      <c r="DP295" s="13"/>
      <c r="DQ295" s="13"/>
      <c r="DR295" s="13"/>
      <c r="DS295" s="13"/>
      <c r="DT295" s="13"/>
    </row>
    <row r="296" spans="6:124" ht="12" customHeight="1">
      <c r="F296" s="404"/>
      <c r="G296" s="404"/>
      <c r="CH296" s="337"/>
      <c r="CI296" s="337"/>
      <c r="CJ296" s="337"/>
      <c r="CK296" s="337"/>
      <c r="CL296" s="337"/>
      <c r="CM296" s="337"/>
      <c r="CN296" s="337"/>
      <c r="CO296" s="13"/>
      <c r="CP296" s="13"/>
      <c r="CQ296" s="13"/>
      <c r="CR296" s="13"/>
      <c r="CS296" s="13"/>
      <c r="DH296" s="337"/>
      <c r="DI296" s="337"/>
      <c r="DJ296" s="337"/>
      <c r="DK296" s="337"/>
      <c r="DL296" s="337"/>
      <c r="DM296" s="337"/>
      <c r="DN296" s="337"/>
      <c r="DO296" s="13"/>
      <c r="DP296" s="13"/>
      <c r="DQ296" s="13"/>
      <c r="DR296" s="13"/>
      <c r="DS296" s="13"/>
      <c r="DT296" s="13"/>
    </row>
    <row r="297" spans="6:124" ht="12" customHeight="1">
      <c r="F297" s="404"/>
      <c r="G297" s="404"/>
      <c r="CH297" s="337"/>
      <c r="CI297" s="337"/>
      <c r="CJ297" s="337"/>
      <c r="CK297" s="337"/>
      <c r="CL297" s="337"/>
      <c r="CM297" s="337"/>
      <c r="CN297" s="337"/>
      <c r="CO297" s="13"/>
      <c r="CP297" s="13"/>
      <c r="CQ297" s="13"/>
      <c r="CR297" s="13"/>
      <c r="CS297" s="13"/>
      <c r="DH297" s="337"/>
      <c r="DI297" s="337"/>
      <c r="DJ297" s="337"/>
      <c r="DK297" s="337"/>
      <c r="DL297" s="337"/>
      <c r="DM297" s="337"/>
      <c r="DN297" s="337"/>
      <c r="DO297" s="13"/>
      <c r="DP297" s="13"/>
      <c r="DQ297" s="13"/>
      <c r="DR297" s="13"/>
      <c r="DS297" s="13"/>
      <c r="DT297" s="13"/>
    </row>
    <row r="298" spans="6:124" ht="12" customHeight="1">
      <c r="F298" s="404"/>
      <c r="G298" s="404"/>
      <c r="CH298" s="337"/>
      <c r="CI298" s="337"/>
      <c r="CJ298" s="337"/>
      <c r="CK298" s="337"/>
      <c r="CL298" s="337"/>
      <c r="CM298" s="337"/>
      <c r="CN298" s="337"/>
      <c r="CO298" s="13"/>
      <c r="CP298" s="13"/>
      <c r="CQ298" s="13"/>
      <c r="CR298" s="13"/>
      <c r="CS298" s="13"/>
      <c r="DH298" s="337"/>
      <c r="DI298" s="337"/>
      <c r="DJ298" s="337"/>
      <c r="DK298" s="337"/>
      <c r="DL298" s="337"/>
      <c r="DM298" s="337"/>
      <c r="DN298" s="337"/>
      <c r="DO298" s="13"/>
      <c r="DP298" s="13"/>
      <c r="DQ298" s="13"/>
      <c r="DR298" s="13"/>
      <c r="DS298" s="13"/>
      <c r="DT298" s="13"/>
    </row>
    <row r="299" spans="6:124" ht="12" customHeight="1">
      <c r="F299" s="404"/>
      <c r="G299" s="404"/>
      <c r="CH299" s="337"/>
      <c r="CI299" s="337"/>
      <c r="CJ299" s="337"/>
      <c r="CK299" s="337"/>
      <c r="CL299" s="337"/>
      <c r="CM299" s="337"/>
      <c r="CN299" s="337"/>
      <c r="CO299" s="13"/>
      <c r="CP299" s="13"/>
      <c r="CQ299" s="13"/>
      <c r="CR299" s="13"/>
      <c r="CS299" s="13"/>
      <c r="DH299" s="337"/>
      <c r="DI299" s="337"/>
      <c r="DJ299" s="337"/>
      <c r="DK299" s="337"/>
      <c r="DL299" s="337"/>
      <c r="DM299" s="337"/>
      <c r="DN299" s="337"/>
      <c r="DO299" s="13"/>
      <c r="DP299" s="13"/>
      <c r="DQ299" s="13"/>
      <c r="DR299" s="13"/>
      <c r="DS299" s="13"/>
      <c r="DT299" s="13"/>
    </row>
    <row r="300" spans="6:124" ht="12" customHeight="1">
      <c r="F300" s="404"/>
      <c r="G300" s="404"/>
      <c r="CH300" s="337"/>
      <c r="CI300" s="337"/>
      <c r="CJ300" s="337"/>
      <c r="CK300" s="337"/>
      <c r="CL300" s="337"/>
      <c r="CM300" s="337"/>
      <c r="CN300" s="337"/>
      <c r="CO300" s="13"/>
      <c r="CP300" s="13"/>
      <c r="CQ300" s="13"/>
      <c r="CR300" s="13"/>
      <c r="CS300" s="13"/>
      <c r="DH300" s="337"/>
      <c r="DI300" s="337"/>
      <c r="DJ300" s="337"/>
      <c r="DK300" s="337"/>
      <c r="DL300" s="337"/>
      <c r="DM300" s="337"/>
      <c r="DN300" s="337"/>
      <c r="DO300" s="13"/>
      <c r="DP300" s="13"/>
      <c r="DQ300" s="13"/>
      <c r="DR300" s="13"/>
      <c r="DS300" s="13"/>
      <c r="DT300" s="13"/>
    </row>
    <row r="301" spans="6:124" ht="12" customHeight="1">
      <c r="F301" s="404"/>
      <c r="G301" s="404"/>
      <c r="CH301" s="337"/>
      <c r="CI301" s="337"/>
      <c r="CJ301" s="337"/>
      <c r="CK301" s="337"/>
      <c r="CL301" s="337"/>
      <c r="CM301" s="337"/>
      <c r="CN301" s="337"/>
      <c r="CO301" s="13"/>
      <c r="CP301" s="13"/>
      <c r="CQ301" s="13"/>
      <c r="CR301" s="13"/>
      <c r="CS301" s="13"/>
      <c r="DH301" s="337"/>
      <c r="DI301" s="337"/>
      <c r="DJ301" s="337"/>
      <c r="DK301" s="337"/>
      <c r="DL301" s="337"/>
      <c r="DM301" s="337"/>
      <c r="DN301" s="337"/>
      <c r="DO301" s="13"/>
      <c r="DP301" s="13"/>
      <c r="DQ301" s="13"/>
      <c r="DR301" s="13"/>
      <c r="DS301" s="13"/>
      <c r="DT301" s="13"/>
    </row>
    <row r="302" spans="6:124" ht="12" customHeight="1">
      <c r="F302" s="404"/>
      <c r="G302" s="404"/>
      <c r="CH302" s="337"/>
      <c r="CI302" s="337"/>
      <c r="CJ302" s="337"/>
      <c r="CK302" s="337"/>
      <c r="CL302" s="337"/>
      <c r="CM302" s="337"/>
      <c r="CN302" s="337"/>
      <c r="CO302" s="13"/>
      <c r="CP302" s="13"/>
      <c r="CQ302" s="13"/>
      <c r="CR302" s="13"/>
      <c r="CS302" s="13"/>
      <c r="DH302" s="337"/>
      <c r="DI302" s="337"/>
      <c r="DJ302" s="337"/>
      <c r="DK302" s="337"/>
      <c r="DL302" s="337"/>
      <c r="DM302" s="337"/>
      <c r="DN302" s="337"/>
      <c r="DO302" s="13"/>
      <c r="DP302" s="13"/>
      <c r="DQ302" s="13"/>
      <c r="DR302" s="13"/>
      <c r="DS302" s="13"/>
      <c r="DT302" s="13"/>
    </row>
    <row r="303" spans="6:124" ht="12" customHeight="1">
      <c r="F303" s="404"/>
      <c r="G303" s="404"/>
      <c r="CH303" s="337"/>
      <c r="CI303" s="337"/>
      <c r="CJ303" s="337"/>
      <c r="CK303" s="337"/>
      <c r="CL303" s="337"/>
      <c r="CM303" s="337"/>
      <c r="CN303" s="337"/>
      <c r="CO303" s="13"/>
      <c r="CP303" s="13"/>
      <c r="CQ303" s="13"/>
      <c r="CR303" s="13"/>
      <c r="CS303" s="13"/>
      <c r="DH303" s="337"/>
      <c r="DI303" s="337"/>
      <c r="DJ303" s="337"/>
      <c r="DK303" s="337"/>
      <c r="DL303" s="337"/>
      <c r="DM303" s="337"/>
      <c r="DN303" s="337"/>
      <c r="DO303" s="13"/>
      <c r="DP303" s="13"/>
      <c r="DQ303" s="13"/>
      <c r="DR303" s="13"/>
      <c r="DS303" s="13"/>
      <c r="DT303" s="13"/>
    </row>
    <row r="304" spans="6:124" ht="12" customHeight="1">
      <c r="F304" s="404"/>
      <c r="G304" s="404"/>
      <c r="CH304" s="337"/>
      <c r="CI304" s="337"/>
      <c r="CJ304" s="337"/>
      <c r="CK304" s="337"/>
      <c r="CL304" s="337"/>
      <c r="CM304" s="337"/>
      <c r="CN304" s="337"/>
      <c r="CO304" s="13"/>
      <c r="CP304" s="13"/>
      <c r="CQ304" s="13"/>
      <c r="CR304" s="13"/>
      <c r="CS304" s="13"/>
      <c r="DH304" s="337"/>
      <c r="DI304" s="337"/>
      <c r="DJ304" s="337"/>
      <c r="DK304" s="337"/>
      <c r="DL304" s="337"/>
      <c r="DM304" s="337"/>
      <c r="DN304" s="337"/>
      <c r="DO304" s="13"/>
      <c r="DP304" s="13"/>
      <c r="DQ304" s="13"/>
      <c r="DR304" s="13"/>
      <c r="DS304" s="13"/>
      <c r="DT304" s="13"/>
    </row>
    <row r="305" spans="6:124" ht="12" customHeight="1">
      <c r="F305" s="404"/>
      <c r="G305" s="404"/>
      <c r="CH305" s="337"/>
      <c r="CI305" s="337"/>
      <c r="CJ305" s="337"/>
      <c r="CK305" s="337"/>
      <c r="CL305" s="337"/>
      <c r="CM305" s="337"/>
      <c r="CN305" s="337"/>
      <c r="CO305" s="13"/>
      <c r="CP305" s="13"/>
      <c r="CQ305" s="13"/>
      <c r="CR305" s="13"/>
      <c r="CS305" s="13"/>
      <c r="DH305" s="337"/>
      <c r="DI305" s="337"/>
      <c r="DJ305" s="337"/>
      <c r="DK305" s="337"/>
      <c r="DL305" s="337"/>
      <c r="DM305" s="337"/>
      <c r="DN305" s="337"/>
      <c r="DO305" s="13"/>
      <c r="DP305" s="13"/>
      <c r="DQ305" s="13"/>
      <c r="DR305" s="13"/>
      <c r="DS305" s="13"/>
      <c r="DT305" s="13"/>
    </row>
    <row r="306" spans="6:124" ht="12" customHeight="1">
      <c r="F306" s="404"/>
      <c r="G306" s="404"/>
      <c r="CH306" s="337"/>
      <c r="CI306" s="337"/>
      <c r="CJ306" s="337"/>
      <c r="CK306" s="337"/>
      <c r="CL306" s="337"/>
      <c r="CM306" s="337"/>
      <c r="CN306" s="337"/>
      <c r="CO306" s="13"/>
      <c r="CP306" s="13"/>
      <c r="CQ306" s="13"/>
      <c r="CR306" s="13"/>
      <c r="CS306" s="13"/>
      <c r="DH306" s="337"/>
      <c r="DI306" s="337"/>
      <c r="DJ306" s="337"/>
      <c r="DK306" s="337"/>
      <c r="DL306" s="337"/>
      <c r="DM306" s="337"/>
      <c r="DN306" s="337"/>
      <c r="DO306" s="13"/>
      <c r="DP306" s="13"/>
      <c r="DQ306" s="13"/>
      <c r="DR306" s="13"/>
      <c r="DS306" s="13"/>
      <c r="DT306" s="13"/>
    </row>
    <row r="307" spans="6:124" ht="12" customHeight="1">
      <c r="F307" s="404"/>
      <c r="G307" s="404"/>
      <c r="CH307" s="337"/>
      <c r="CI307" s="337"/>
      <c r="CJ307" s="337"/>
      <c r="CK307" s="337"/>
      <c r="CL307" s="337"/>
      <c r="CM307" s="337"/>
      <c r="CN307" s="337"/>
      <c r="CO307" s="13"/>
      <c r="CP307" s="13"/>
      <c r="CQ307" s="13"/>
      <c r="CR307" s="13"/>
      <c r="CS307" s="13"/>
      <c r="DH307" s="337"/>
      <c r="DI307" s="337"/>
      <c r="DJ307" s="337"/>
      <c r="DK307" s="337"/>
      <c r="DL307" s="337"/>
      <c r="DM307" s="337"/>
      <c r="DN307" s="337"/>
      <c r="DO307" s="13"/>
      <c r="DP307" s="13"/>
      <c r="DQ307" s="13"/>
      <c r="DR307" s="13"/>
      <c r="DS307" s="13"/>
      <c r="DT307" s="13"/>
    </row>
    <row r="308" spans="6:124" ht="12" customHeight="1">
      <c r="F308" s="404"/>
      <c r="G308" s="404"/>
      <c r="CH308" s="337"/>
      <c r="CI308" s="337"/>
      <c r="CJ308" s="337"/>
      <c r="CK308" s="337"/>
      <c r="CL308" s="337"/>
      <c r="CM308" s="337"/>
      <c r="CN308" s="337"/>
      <c r="CO308" s="13"/>
      <c r="CP308" s="13"/>
      <c r="CQ308" s="13"/>
      <c r="CR308" s="13"/>
      <c r="CS308" s="13"/>
      <c r="DH308" s="337"/>
      <c r="DI308" s="337"/>
      <c r="DJ308" s="337"/>
      <c r="DK308" s="337"/>
      <c r="DL308" s="337"/>
      <c r="DM308" s="337"/>
      <c r="DN308" s="337"/>
      <c r="DO308" s="13"/>
      <c r="DP308" s="13"/>
      <c r="DQ308" s="13"/>
      <c r="DR308" s="13"/>
      <c r="DS308" s="13"/>
      <c r="DT308" s="13"/>
    </row>
    <row r="309" spans="6:124" ht="12" customHeight="1">
      <c r="F309" s="404"/>
      <c r="G309" s="404"/>
      <c r="CH309" s="337"/>
      <c r="CI309" s="337"/>
      <c r="CJ309" s="337"/>
      <c r="CK309" s="337"/>
      <c r="CL309" s="337"/>
      <c r="CM309" s="337"/>
      <c r="CN309" s="337"/>
      <c r="CO309" s="13"/>
      <c r="CP309" s="13"/>
      <c r="CQ309" s="13"/>
      <c r="CR309" s="13"/>
      <c r="CS309" s="13"/>
      <c r="DH309" s="337"/>
      <c r="DI309" s="337"/>
      <c r="DJ309" s="337"/>
      <c r="DK309" s="337"/>
      <c r="DL309" s="337"/>
      <c r="DM309" s="337"/>
      <c r="DN309" s="337"/>
      <c r="DO309" s="13"/>
      <c r="DP309" s="13"/>
      <c r="DQ309" s="13"/>
      <c r="DR309" s="13"/>
      <c r="DS309" s="13"/>
      <c r="DT309" s="13"/>
    </row>
    <row r="310" spans="6:124" ht="12" customHeight="1">
      <c r="F310" s="404"/>
      <c r="G310" s="404"/>
      <c r="CH310" s="337"/>
      <c r="CI310" s="337"/>
      <c r="CJ310" s="337"/>
      <c r="CK310" s="337"/>
      <c r="CL310" s="337"/>
      <c r="CM310" s="337"/>
      <c r="CN310" s="337"/>
      <c r="CO310" s="13"/>
      <c r="CP310" s="13"/>
      <c r="CQ310" s="13"/>
      <c r="CR310" s="13"/>
      <c r="CS310" s="13"/>
      <c r="DH310" s="337"/>
      <c r="DI310" s="337"/>
      <c r="DJ310" s="337"/>
      <c r="DK310" s="337"/>
      <c r="DL310" s="337"/>
      <c r="DM310" s="337"/>
      <c r="DN310" s="337"/>
      <c r="DO310" s="13"/>
      <c r="DP310" s="13"/>
      <c r="DQ310" s="13"/>
      <c r="DR310" s="13"/>
      <c r="DS310" s="13"/>
      <c r="DT310" s="13"/>
    </row>
    <row r="311" spans="6:124" ht="12" customHeight="1">
      <c r="F311" s="404"/>
      <c r="G311" s="404"/>
      <c r="CH311" s="337"/>
      <c r="CI311" s="337"/>
      <c r="CJ311" s="337"/>
      <c r="CK311" s="337"/>
      <c r="CL311" s="337"/>
      <c r="CM311" s="337"/>
      <c r="CN311" s="337"/>
      <c r="CO311" s="13"/>
      <c r="CP311" s="13"/>
      <c r="CQ311" s="13"/>
      <c r="CR311" s="13"/>
      <c r="CS311" s="13"/>
      <c r="DH311" s="337"/>
      <c r="DI311" s="337"/>
      <c r="DJ311" s="337"/>
      <c r="DK311" s="337"/>
      <c r="DL311" s="337"/>
      <c r="DM311" s="337"/>
      <c r="DN311" s="337"/>
      <c r="DO311" s="13"/>
      <c r="DP311" s="13"/>
      <c r="DQ311" s="13"/>
      <c r="DR311" s="13"/>
      <c r="DS311" s="13"/>
      <c r="DT311" s="13"/>
    </row>
    <row r="312" spans="6:124" ht="12" customHeight="1">
      <c r="F312" s="404"/>
      <c r="G312" s="404"/>
      <c r="CH312" s="337"/>
      <c r="CI312" s="337"/>
      <c r="CJ312" s="337"/>
      <c r="CK312" s="337"/>
      <c r="CL312" s="337"/>
      <c r="CM312" s="337"/>
      <c r="CN312" s="337"/>
      <c r="CO312" s="13"/>
      <c r="CP312" s="13"/>
      <c r="CQ312" s="13"/>
      <c r="CR312" s="13"/>
      <c r="CS312" s="13"/>
      <c r="DH312" s="337"/>
      <c r="DI312" s="337"/>
      <c r="DJ312" s="337"/>
      <c r="DK312" s="337"/>
      <c r="DL312" s="337"/>
      <c r="DM312" s="337"/>
      <c r="DN312" s="337"/>
      <c r="DO312" s="13"/>
      <c r="DP312" s="13"/>
      <c r="DQ312" s="13"/>
      <c r="DR312" s="13"/>
      <c r="DS312" s="13"/>
      <c r="DT312" s="13"/>
    </row>
    <row r="313" spans="6:124" ht="12" customHeight="1">
      <c r="F313" s="404"/>
      <c r="G313" s="404"/>
      <c r="CH313" s="337"/>
      <c r="CI313" s="337"/>
      <c r="CJ313" s="337"/>
      <c r="CK313" s="337"/>
      <c r="CL313" s="337"/>
      <c r="CM313" s="337"/>
      <c r="CN313" s="337"/>
      <c r="CO313" s="13"/>
      <c r="CP313" s="13"/>
      <c r="CQ313" s="13"/>
      <c r="CR313" s="13"/>
      <c r="CS313" s="13"/>
      <c r="DH313" s="337"/>
      <c r="DI313" s="337"/>
      <c r="DJ313" s="337"/>
      <c r="DK313" s="337"/>
      <c r="DL313" s="337"/>
      <c r="DM313" s="337"/>
      <c r="DN313" s="337"/>
      <c r="DO313" s="13"/>
      <c r="DP313" s="13"/>
      <c r="DQ313" s="13"/>
      <c r="DR313" s="13"/>
      <c r="DS313" s="13"/>
      <c r="DT313" s="13"/>
    </row>
    <row r="314" spans="6:124" ht="12" customHeight="1">
      <c r="F314" s="404"/>
      <c r="G314" s="404"/>
      <c r="CH314" s="337"/>
      <c r="CI314" s="337"/>
      <c r="CJ314" s="337"/>
      <c r="CK314" s="337"/>
      <c r="CL314" s="337"/>
      <c r="CM314" s="337"/>
      <c r="CN314" s="337"/>
      <c r="CO314" s="13"/>
      <c r="CP314" s="13"/>
      <c r="CQ314" s="13"/>
      <c r="CR314" s="13"/>
      <c r="CS314" s="13"/>
      <c r="DH314" s="337"/>
      <c r="DI314" s="337"/>
      <c r="DJ314" s="337"/>
      <c r="DK314" s="337"/>
      <c r="DL314" s="337"/>
      <c r="DM314" s="337"/>
      <c r="DN314" s="337"/>
      <c r="DO314" s="13"/>
      <c r="DP314" s="13"/>
      <c r="DQ314" s="13"/>
      <c r="DR314" s="13"/>
      <c r="DS314" s="13"/>
      <c r="DT314" s="13"/>
    </row>
    <row r="315" spans="6:124" ht="12" customHeight="1">
      <c r="F315" s="404"/>
      <c r="G315" s="404"/>
      <c r="CH315" s="337"/>
      <c r="CI315" s="337"/>
      <c r="CJ315" s="337"/>
      <c r="CK315" s="337"/>
      <c r="CL315" s="337"/>
      <c r="CM315" s="337"/>
      <c r="CN315" s="337"/>
      <c r="CO315" s="13"/>
      <c r="CP315" s="13"/>
      <c r="CQ315" s="13"/>
      <c r="CR315" s="13"/>
      <c r="CS315" s="13"/>
      <c r="DH315" s="337"/>
      <c r="DI315" s="337"/>
      <c r="DJ315" s="337"/>
      <c r="DK315" s="337"/>
      <c r="DL315" s="337"/>
      <c r="DM315" s="337"/>
      <c r="DN315" s="337"/>
      <c r="DO315" s="13"/>
      <c r="DP315" s="13"/>
      <c r="DQ315" s="13"/>
      <c r="DR315" s="13"/>
      <c r="DS315" s="13"/>
      <c r="DT315" s="13"/>
    </row>
    <row r="316" spans="6:124" ht="12" customHeight="1">
      <c r="F316" s="404"/>
      <c r="G316" s="404"/>
      <c r="CH316" s="337"/>
      <c r="CI316" s="337"/>
      <c r="CJ316" s="337"/>
      <c r="CK316" s="337"/>
      <c r="CL316" s="337"/>
      <c r="CM316" s="337"/>
      <c r="CN316" s="337"/>
      <c r="CO316" s="13"/>
      <c r="CP316" s="13"/>
      <c r="CQ316" s="13"/>
      <c r="CR316" s="13"/>
      <c r="CS316" s="13"/>
      <c r="DH316" s="337"/>
      <c r="DI316" s="337"/>
      <c r="DJ316" s="337"/>
      <c r="DK316" s="337"/>
      <c r="DL316" s="337"/>
      <c r="DM316" s="337"/>
      <c r="DN316" s="337"/>
      <c r="DO316" s="13"/>
      <c r="DP316" s="13"/>
      <c r="DQ316" s="13"/>
      <c r="DR316" s="13"/>
      <c r="DS316" s="13"/>
      <c r="DT316" s="13"/>
    </row>
    <row r="317" spans="6:124" ht="12" customHeight="1">
      <c r="F317" s="404"/>
      <c r="G317" s="404"/>
      <c r="CH317" s="337"/>
      <c r="CI317" s="337"/>
      <c r="CJ317" s="337"/>
      <c r="CK317" s="337"/>
      <c r="CL317" s="337"/>
      <c r="CM317" s="337"/>
      <c r="CN317" s="337"/>
      <c r="CO317" s="13"/>
      <c r="CP317" s="13"/>
      <c r="CQ317" s="13"/>
      <c r="CR317" s="13"/>
      <c r="CS317" s="13"/>
      <c r="DH317" s="337"/>
      <c r="DI317" s="337"/>
      <c r="DJ317" s="337"/>
      <c r="DK317" s="337"/>
      <c r="DL317" s="337"/>
      <c r="DM317" s="337"/>
      <c r="DN317" s="337"/>
      <c r="DO317" s="13"/>
      <c r="DP317" s="13"/>
      <c r="DQ317" s="13"/>
      <c r="DR317" s="13"/>
      <c r="DS317" s="13"/>
      <c r="DT317" s="13"/>
    </row>
    <row r="318" spans="6:124" ht="12" customHeight="1">
      <c r="F318" s="404"/>
      <c r="G318" s="404"/>
      <c r="CH318" s="337"/>
      <c r="CI318" s="337"/>
      <c r="CJ318" s="337"/>
      <c r="CK318" s="337"/>
      <c r="CL318" s="337"/>
      <c r="CM318" s="337"/>
      <c r="CN318" s="337"/>
      <c r="CO318" s="13"/>
      <c r="CP318" s="13"/>
      <c r="CQ318" s="13"/>
      <c r="CR318" s="13"/>
      <c r="CS318" s="13"/>
      <c r="DH318" s="337"/>
      <c r="DI318" s="337"/>
      <c r="DJ318" s="337"/>
      <c r="DK318" s="337"/>
      <c r="DL318" s="337"/>
      <c r="DM318" s="337"/>
      <c r="DN318" s="337"/>
      <c r="DO318" s="13"/>
      <c r="DP318" s="13"/>
      <c r="DQ318" s="13"/>
      <c r="DR318" s="13"/>
      <c r="DS318" s="13"/>
      <c r="DT318" s="13"/>
    </row>
    <row r="319" spans="6:124" ht="12" customHeight="1">
      <c r="F319" s="404"/>
      <c r="G319" s="404"/>
      <c r="CH319" s="337"/>
      <c r="CI319" s="337"/>
      <c r="CJ319" s="337"/>
      <c r="CK319" s="337"/>
      <c r="CL319" s="337"/>
      <c r="CM319" s="337"/>
      <c r="CN319" s="337"/>
      <c r="CO319" s="13"/>
      <c r="CP319" s="13"/>
      <c r="CQ319" s="13"/>
      <c r="CR319" s="13"/>
      <c r="CS319" s="13"/>
      <c r="DH319" s="337"/>
      <c r="DI319" s="337"/>
      <c r="DJ319" s="337"/>
      <c r="DK319" s="337"/>
      <c r="DL319" s="337"/>
      <c r="DM319" s="337"/>
      <c r="DN319" s="337"/>
      <c r="DO319" s="13"/>
      <c r="DP319" s="13"/>
      <c r="DQ319" s="13"/>
      <c r="DR319" s="13"/>
      <c r="DS319" s="13"/>
      <c r="DT319" s="13"/>
    </row>
    <row r="320" spans="6:124" ht="12" customHeight="1">
      <c r="F320" s="404"/>
      <c r="G320" s="404"/>
      <c r="CH320" s="337"/>
      <c r="CI320" s="337"/>
      <c r="CJ320" s="337"/>
      <c r="CK320" s="337"/>
      <c r="CL320" s="337"/>
      <c r="CM320" s="337"/>
      <c r="CN320" s="337"/>
      <c r="CO320" s="13"/>
      <c r="CP320" s="13"/>
      <c r="CQ320" s="13"/>
      <c r="CR320" s="13"/>
      <c r="CS320" s="13"/>
      <c r="DH320" s="337"/>
      <c r="DI320" s="337"/>
      <c r="DJ320" s="337"/>
      <c r="DK320" s="337"/>
      <c r="DL320" s="337"/>
      <c r="DM320" s="337"/>
      <c r="DN320" s="337"/>
      <c r="DO320" s="13"/>
      <c r="DP320" s="13"/>
      <c r="DQ320" s="13"/>
      <c r="DR320" s="13"/>
      <c r="DS320" s="13"/>
      <c r="DT320" s="13"/>
    </row>
    <row r="321" spans="6:124" ht="12" customHeight="1">
      <c r="F321" s="404"/>
      <c r="G321" s="404"/>
      <c r="CH321" s="337"/>
      <c r="CI321" s="337"/>
      <c r="CJ321" s="337"/>
      <c r="CK321" s="337"/>
      <c r="CL321" s="337"/>
      <c r="CM321" s="337"/>
      <c r="CN321" s="337"/>
      <c r="CO321" s="13"/>
      <c r="CP321" s="13"/>
      <c r="CQ321" s="13"/>
      <c r="CR321" s="13"/>
      <c r="CS321" s="13"/>
      <c r="DH321" s="337"/>
      <c r="DI321" s="337"/>
      <c r="DJ321" s="337"/>
      <c r="DK321" s="337"/>
      <c r="DL321" s="337"/>
      <c r="DM321" s="337"/>
      <c r="DN321" s="337"/>
      <c r="DO321" s="13"/>
      <c r="DP321" s="13"/>
      <c r="DQ321" s="13"/>
      <c r="DR321" s="13"/>
      <c r="DS321" s="13"/>
      <c r="DT321" s="13"/>
    </row>
    <row r="322" spans="6:124" ht="12" customHeight="1">
      <c r="F322" s="404"/>
      <c r="G322" s="404"/>
      <c r="CH322" s="337"/>
      <c r="CI322" s="337"/>
      <c r="CJ322" s="337"/>
      <c r="CK322" s="337"/>
      <c r="CL322" s="337"/>
      <c r="CM322" s="337"/>
      <c r="CN322" s="337"/>
      <c r="CO322" s="13"/>
      <c r="CP322" s="13"/>
      <c r="CQ322" s="13"/>
      <c r="CR322" s="13"/>
      <c r="CS322" s="13"/>
      <c r="DH322" s="337"/>
      <c r="DI322" s="337"/>
      <c r="DJ322" s="337"/>
      <c r="DK322" s="337"/>
      <c r="DL322" s="337"/>
      <c r="DM322" s="337"/>
      <c r="DN322" s="337"/>
      <c r="DO322" s="13"/>
      <c r="DP322" s="13"/>
      <c r="DQ322" s="13"/>
      <c r="DR322" s="13"/>
      <c r="DS322" s="13"/>
      <c r="DT322" s="13"/>
    </row>
    <row r="323" spans="6:124" ht="12" customHeight="1">
      <c r="F323" s="404"/>
      <c r="G323" s="404"/>
      <c r="CH323" s="337"/>
      <c r="CI323" s="337"/>
      <c r="CJ323" s="337"/>
      <c r="CK323" s="337"/>
      <c r="CL323" s="337"/>
      <c r="CM323" s="337"/>
      <c r="CN323" s="337"/>
      <c r="CO323" s="13"/>
      <c r="CP323" s="13"/>
      <c r="CQ323" s="13"/>
      <c r="CR323" s="13"/>
      <c r="CS323" s="13"/>
      <c r="DH323" s="337"/>
      <c r="DI323" s="337"/>
      <c r="DJ323" s="337"/>
      <c r="DK323" s="337"/>
      <c r="DL323" s="337"/>
      <c r="DM323" s="337"/>
      <c r="DN323" s="337"/>
      <c r="DO323" s="13"/>
      <c r="DP323" s="13"/>
      <c r="DQ323" s="13"/>
      <c r="DR323" s="13"/>
      <c r="DS323" s="13"/>
      <c r="DT323" s="13"/>
    </row>
    <row r="324" spans="6:124" ht="12" customHeight="1">
      <c r="F324" s="404"/>
      <c r="G324" s="404"/>
      <c r="CH324" s="337"/>
      <c r="CI324" s="337"/>
      <c r="CJ324" s="337"/>
      <c r="CK324" s="337"/>
      <c r="CL324" s="337"/>
      <c r="CM324" s="337"/>
      <c r="CN324" s="337"/>
      <c r="CO324" s="13"/>
      <c r="CP324" s="13"/>
      <c r="CQ324" s="13"/>
      <c r="CR324" s="13"/>
      <c r="CS324" s="13"/>
      <c r="DH324" s="337"/>
      <c r="DI324" s="337"/>
      <c r="DJ324" s="337"/>
      <c r="DK324" s="337"/>
      <c r="DL324" s="337"/>
      <c r="DM324" s="337"/>
      <c r="DN324" s="337"/>
      <c r="DO324" s="13"/>
      <c r="DP324" s="13"/>
      <c r="DQ324" s="13"/>
      <c r="DR324" s="13"/>
      <c r="DS324" s="13"/>
      <c r="DT324" s="13"/>
    </row>
    <row r="325" spans="6:124" ht="12" customHeight="1">
      <c r="F325" s="404"/>
      <c r="G325" s="404"/>
      <c r="CH325" s="337"/>
      <c r="CI325" s="337"/>
      <c r="CJ325" s="337"/>
      <c r="CK325" s="337"/>
      <c r="CL325" s="337"/>
      <c r="CM325" s="337"/>
      <c r="CN325" s="337"/>
      <c r="CO325" s="13"/>
      <c r="CP325" s="13"/>
      <c r="CQ325" s="13"/>
      <c r="CR325" s="13"/>
      <c r="CS325" s="13"/>
      <c r="DH325" s="337"/>
      <c r="DI325" s="337"/>
      <c r="DJ325" s="337"/>
      <c r="DK325" s="337"/>
      <c r="DL325" s="337"/>
      <c r="DM325" s="337"/>
      <c r="DN325" s="337"/>
      <c r="DO325" s="13"/>
      <c r="DP325" s="13"/>
      <c r="DQ325" s="13"/>
      <c r="DR325" s="13"/>
      <c r="DS325" s="13"/>
      <c r="DT325" s="13"/>
    </row>
    <row r="326" spans="6:124" ht="12" customHeight="1">
      <c r="F326" s="404"/>
      <c r="G326" s="404"/>
      <c r="CH326" s="337"/>
      <c r="CI326" s="337"/>
      <c r="CJ326" s="337"/>
      <c r="CK326" s="337"/>
      <c r="CL326" s="337"/>
      <c r="CM326" s="337"/>
      <c r="CN326" s="337"/>
      <c r="CO326" s="13"/>
      <c r="CP326" s="13"/>
      <c r="CQ326" s="13"/>
      <c r="CR326" s="13"/>
      <c r="CS326" s="13"/>
      <c r="DH326" s="337"/>
      <c r="DI326" s="337"/>
      <c r="DJ326" s="337"/>
      <c r="DK326" s="337"/>
      <c r="DL326" s="337"/>
      <c r="DM326" s="337"/>
      <c r="DN326" s="337"/>
      <c r="DO326" s="13"/>
      <c r="DP326" s="13"/>
      <c r="DQ326" s="13"/>
      <c r="DR326" s="13"/>
      <c r="DS326" s="13"/>
      <c r="DT326" s="13"/>
    </row>
    <row r="327" spans="6:124" ht="12" customHeight="1">
      <c r="F327" s="404"/>
      <c r="G327" s="404"/>
      <c r="CH327" s="337"/>
      <c r="CI327" s="337"/>
      <c r="CJ327" s="337"/>
      <c r="CK327" s="337"/>
      <c r="CL327" s="337"/>
      <c r="CM327" s="337"/>
      <c r="CN327" s="337"/>
      <c r="CO327" s="13"/>
      <c r="CP327" s="13"/>
      <c r="CQ327" s="13"/>
      <c r="CR327" s="13"/>
      <c r="CS327" s="13"/>
      <c r="DH327" s="337"/>
      <c r="DI327" s="337"/>
      <c r="DJ327" s="337"/>
      <c r="DK327" s="337"/>
      <c r="DL327" s="337"/>
      <c r="DM327" s="337"/>
      <c r="DN327" s="337"/>
      <c r="DO327" s="13"/>
      <c r="DP327" s="13"/>
      <c r="DQ327" s="13"/>
      <c r="DR327" s="13"/>
      <c r="DS327" s="13"/>
      <c r="DT327" s="13"/>
    </row>
    <row r="328" spans="6:124" ht="12" customHeight="1">
      <c r="F328" s="404"/>
      <c r="G328" s="404"/>
      <c r="CH328" s="337"/>
      <c r="CI328" s="337"/>
      <c r="CJ328" s="337"/>
      <c r="CK328" s="337"/>
      <c r="CL328" s="337"/>
      <c r="CM328" s="337"/>
      <c r="CN328" s="337"/>
      <c r="CO328" s="13"/>
      <c r="CP328" s="13"/>
      <c r="CQ328" s="13"/>
      <c r="CR328" s="13"/>
      <c r="CS328" s="13"/>
      <c r="DH328" s="337"/>
      <c r="DI328" s="337"/>
      <c r="DJ328" s="337"/>
      <c r="DK328" s="337"/>
      <c r="DL328" s="337"/>
      <c r="DM328" s="337"/>
      <c r="DN328" s="337"/>
      <c r="DO328" s="13"/>
      <c r="DP328" s="13"/>
      <c r="DQ328" s="13"/>
      <c r="DR328" s="13"/>
      <c r="DS328" s="13"/>
      <c r="DT328" s="13"/>
    </row>
    <row r="329" spans="6:124" ht="12" customHeight="1">
      <c r="F329" s="404"/>
      <c r="G329" s="404"/>
      <c r="CH329" s="337"/>
      <c r="CI329" s="337"/>
      <c r="CJ329" s="337"/>
      <c r="CK329" s="337"/>
      <c r="CL329" s="337"/>
      <c r="CM329" s="337"/>
      <c r="CN329" s="337"/>
      <c r="CO329" s="13"/>
      <c r="CP329" s="13"/>
      <c r="CQ329" s="13"/>
      <c r="CR329" s="13"/>
      <c r="CS329" s="13"/>
      <c r="DH329" s="337"/>
      <c r="DI329" s="337"/>
      <c r="DJ329" s="337"/>
      <c r="DK329" s="337"/>
      <c r="DL329" s="337"/>
      <c r="DM329" s="337"/>
      <c r="DN329" s="337"/>
      <c r="DO329" s="13"/>
      <c r="DP329" s="13"/>
      <c r="DQ329" s="13"/>
      <c r="DR329" s="13"/>
      <c r="DS329" s="13"/>
      <c r="DT329" s="13"/>
    </row>
    <row r="330" spans="6:124" ht="12" customHeight="1">
      <c r="F330" s="404"/>
      <c r="G330" s="404"/>
      <c r="CH330" s="337"/>
      <c r="CI330" s="337"/>
      <c r="CJ330" s="337"/>
      <c r="CK330" s="337"/>
      <c r="CL330" s="337"/>
      <c r="CM330" s="337"/>
      <c r="CN330" s="337"/>
      <c r="CO330" s="13"/>
      <c r="CP330" s="13"/>
      <c r="CQ330" s="13"/>
      <c r="CR330" s="13"/>
      <c r="CS330" s="13"/>
      <c r="DH330" s="337"/>
      <c r="DI330" s="337"/>
      <c r="DJ330" s="337"/>
      <c r="DK330" s="337"/>
      <c r="DL330" s="337"/>
      <c r="DM330" s="337"/>
      <c r="DN330" s="337"/>
      <c r="DO330" s="13"/>
      <c r="DP330" s="13"/>
      <c r="DQ330" s="13"/>
      <c r="DR330" s="13"/>
      <c r="DS330" s="13"/>
      <c r="DT330" s="13"/>
    </row>
    <row r="331" spans="6:124" ht="12" customHeight="1">
      <c r="F331" s="404"/>
      <c r="G331" s="404"/>
      <c r="CH331" s="337"/>
      <c r="CI331" s="337"/>
      <c r="CJ331" s="337"/>
      <c r="CK331" s="337"/>
      <c r="CL331" s="337"/>
      <c r="CM331" s="337"/>
      <c r="CN331" s="337"/>
      <c r="CO331" s="13"/>
      <c r="CP331" s="13"/>
      <c r="CQ331" s="13"/>
      <c r="CR331" s="13"/>
      <c r="CS331" s="13"/>
      <c r="DH331" s="337"/>
      <c r="DI331" s="337"/>
      <c r="DJ331" s="337"/>
      <c r="DK331" s="337"/>
      <c r="DL331" s="337"/>
      <c r="DM331" s="337"/>
      <c r="DN331" s="337"/>
      <c r="DO331" s="13"/>
      <c r="DP331" s="13"/>
      <c r="DQ331" s="13"/>
      <c r="DR331" s="13"/>
      <c r="DS331" s="13"/>
      <c r="DT331" s="13"/>
    </row>
    <row r="332" spans="6:124" ht="12" customHeight="1">
      <c r="F332" s="404"/>
      <c r="G332" s="404"/>
      <c r="CH332" s="337"/>
      <c r="CI332" s="337"/>
      <c r="CJ332" s="337"/>
      <c r="CK332" s="337"/>
      <c r="CL332" s="337"/>
      <c r="CM332" s="337"/>
      <c r="CN332" s="337"/>
      <c r="CO332" s="13"/>
      <c r="CP332" s="13"/>
      <c r="CQ332" s="13"/>
      <c r="CR332" s="13"/>
      <c r="CS332" s="13"/>
      <c r="DH332" s="337"/>
      <c r="DI332" s="337"/>
      <c r="DJ332" s="337"/>
      <c r="DK332" s="337"/>
      <c r="DL332" s="337"/>
      <c r="DM332" s="337"/>
      <c r="DN332" s="337"/>
      <c r="DO332" s="13"/>
      <c r="DP332" s="13"/>
      <c r="DQ332" s="13"/>
      <c r="DR332" s="13"/>
      <c r="DS332" s="13"/>
      <c r="DT332" s="13"/>
    </row>
    <row r="333" spans="6:124" ht="12" customHeight="1">
      <c r="F333" s="404"/>
      <c r="G333" s="404"/>
      <c r="CH333" s="337"/>
      <c r="CI333" s="337"/>
      <c r="CJ333" s="337"/>
      <c r="CK333" s="337"/>
      <c r="CL333" s="337"/>
      <c r="CM333" s="337"/>
      <c r="CN333" s="337"/>
      <c r="CO333" s="13"/>
      <c r="CP333" s="13"/>
      <c r="CQ333" s="13"/>
      <c r="CR333" s="13"/>
      <c r="CS333" s="13"/>
      <c r="DH333" s="337"/>
      <c r="DI333" s="337"/>
      <c r="DJ333" s="337"/>
      <c r="DK333" s="337"/>
      <c r="DL333" s="337"/>
      <c r="DM333" s="337"/>
      <c r="DN333" s="337"/>
      <c r="DO333" s="13"/>
      <c r="DP333" s="13"/>
      <c r="DQ333" s="13"/>
      <c r="DR333" s="13"/>
      <c r="DS333" s="13"/>
      <c r="DT333" s="13"/>
    </row>
    <row r="334" spans="6:124" ht="12" customHeight="1">
      <c r="F334" s="404"/>
      <c r="G334" s="404"/>
      <c r="CH334" s="337"/>
      <c r="CI334" s="337"/>
      <c r="CJ334" s="337"/>
      <c r="CK334" s="337"/>
      <c r="CL334" s="337"/>
      <c r="CM334" s="337"/>
      <c r="CN334" s="337"/>
      <c r="CO334" s="13"/>
      <c r="CP334" s="13"/>
      <c r="CQ334" s="13"/>
      <c r="CR334" s="13"/>
      <c r="CS334" s="13"/>
      <c r="DH334" s="337"/>
      <c r="DI334" s="337"/>
      <c r="DJ334" s="337"/>
      <c r="DK334" s="337"/>
      <c r="DL334" s="337"/>
      <c r="DM334" s="337"/>
      <c r="DN334" s="337"/>
      <c r="DO334" s="13"/>
      <c r="DP334" s="13"/>
      <c r="DQ334" s="13"/>
      <c r="DR334" s="13"/>
      <c r="DS334" s="13"/>
      <c r="DT334" s="13"/>
    </row>
    <row r="335" spans="6:124" ht="12" customHeight="1">
      <c r="F335" s="404"/>
      <c r="G335" s="404"/>
      <c r="CH335" s="337"/>
      <c r="CI335" s="337"/>
      <c r="CJ335" s="337"/>
      <c r="CK335" s="337"/>
      <c r="CL335" s="337"/>
      <c r="CM335" s="337"/>
      <c r="CN335" s="337"/>
      <c r="CO335" s="13"/>
      <c r="CP335" s="13"/>
      <c r="CQ335" s="13"/>
      <c r="CR335" s="13"/>
      <c r="CS335" s="13"/>
      <c r="DH335" s="337"/>
      <c r="DI335" s="337"/>
      <c r="DJ335" s="337"/>
      <c r="DK335" s="337"/>
      <c r="DL335" s="337"/>
      <c r="DM335" s="337"/>
      <c r="DN335" s="337"/>
      <c r="DO335" s="13"/>
      <c r="DP335" s="13"/>
      <c r="DQ335" s="13"/>
      <c r="DR335" s="13"/>
      <c r="DS335" s="13"/>
      <c r="DT335" s="13"/>
    </row>
    <row r="336" spans="6:124" ht="12" customHeight="1">
      <c r="F336" s="404"/>
      <c r="G336" s="404"/>
      <c r="CH336" s="337"/>
      <c r="CI336" s="337"/>
      <c r="CJ336" s="337"/>
      <c r="CK336" s="337"/>
      <c r="CL336" s="337"/>
      <c r="CM336" s="337"/>
      <c r="CN336" s="337"/>
      <c r="CO336" s="13"/>
      <c r="CP336" s="13"/>
      <c r="CQ336" s="13"/>
      <c r="CR336" s="13"/>
      <c r="CS336" s="13"/>
      <c r="DH336" s="337"/>
      <c r="DI336" s="337"/>
      <c r="DJ336" s="337"/>
      <c r="DK336" s="337"/>
      <c r="DL336" s="337"/>
      <c r="DM336" s="337"/>
      <c r="DN336" s="337"/>
      <c r="DO336" s="13"/>
      <c r="DP336" s="13"/>
      <c r="DQ336" s="13"/>
      <c r="DR336" s="13"/>
      <c r="DS336" s="13"/>
      <c r="DT336" s="13"/>
    </row>
    <row r="337" spans="6:124" ht="12" customHeight="1">
      <c r="F337" s="404"/>
      <c r="G337" s="404"/>
      <c r="CH337" s="337"/>
      <c r="CI337" s="337"/>
      <c r="CJ337" s="337"/>
      <c r="CK337" s="337"/>
      <c r="CL337" s="337"/>
      <c r="CM337" s="337"/>
      <c r="CN337" s="337"/>
      <c r="CO337" s="13"/>
      <c r="CP337" s="13"/>
      <c r="CQ337" s="13"/>
      <c r="CR337" s="13"/>
      <c r="CS337" s="13"/>
      <c r="DH337" s="337"/>
      <c r="DI337" s="337"/>
      <c r="DJ337" s="337"/>
      <c r="DK337" s="337"/>
      <c r="DL337" s="337"/>
      <c r="DM337" s="337"/>
      <c r="DN337" s="337"/>
      <c r="DO337" s="13"/>
      <c r="DP337" s="13"/>
      <c r="DQ337" s="13"/>
      <c r="DR337" s="13"/>
      <c r="DS337" s="13"/>
      <c r="DT337" s="13"/>
    </row>
    <row r="338" spans="6:124" ht="12" customHeight="1">
      <c r="F338" s="404"/>
      <c r="G338" s="404"/>
      <c r="CH338" s="337"/>
      <c r="CI338" s="337"/>
      <c r="CJ338" s="337"/>
      <c r="CK338" s="337"/>
      <c r="CL338" s="337"/>
      <c r="CM338" s="337"/>
      <c r="CN338" s="337"/>
      <c r="CO338" s="13"/>
      <c r="CP338" s="13"/>
      <c r="CQ338" s="13"/>
      <c r="CR338" s="13"/>
      <c r="CS338" s="13"/>
      <c r="DH338" s="337"/>
      <c r="DI338" s="337"/>
      <c r="DJ338" s="337"/>
      <c r="DK338" s="337"/>
      <c r="DL338" s="337"/>
      <c r="DM338" s="337"/>
      <c r="DN338" s="337"/>
      <c r="DO338" s="13"/>
      <c r="DP338" s="13"/>
      <c r="DQ338" s="13"/>
      <c r="DR338" s="13"/>
      <c r="DS338" s="13"/>
      <c r="DT338" s="13"/>
    </row>
    <row r="339" spans="6:124" ht="12" customHeight="1">
      <c r="F339" s="404"/>
      <c r="G339" s="404"/>
      <c r="CH339" s="337"/>
      <c r="CI339" s="337"/>
      <c r="CJ339" s="337"/>
      <c r="CK339" s="337"/>
      <c r="CL339" s="337"/>
      <c r="CM339" s="337"/>
      <c r="CN339" s="337"/>
      <c r="CO339" s="13"/>
      <c r="CP339" s="13"/>
      <c r="CQ339" s="13"/>
      <c r="CR339" s="13"/>
      <c r="CS339" s="13"/>
      <c r="DH339" s="337"/>
      <c r="DI339" s="337"/>
      <c r="DJ339" s="337"/>
      <c r="DK339" s="337"/>
      <c r="DL339" s="337"/>
      <c r="DM339" s="337"/>
      <c r="DN339" s="337"/>
      <c r="DO339" s="13"/>
      <c r="DP339" s="13"/>
      <c r="DQ339" s="13"/>
      <c r="DR339" s="13"/>
      <c r="DS339" s="13"/>
      <c r="DT339" s="13"/>
    </row>
    <row r="340" spans="6:124" ht="12" customHeight="1">
      <c r="F340" s="404"/>
      <c r="G340" s="404"/>
      <c r="CH340" s="337"/>
      <c r="CI340" s="337"/>
      <c r="CJ340" s="337"/>
      <c r="CK340" s="337"/>
      <c r="CL340" s="337"/>
      <c r="CM340" s="337"/>
      <c r="CN340" s="337"/>
      <c r="CO340" s="13"/>
      <c r="CP340" s="13"/>
      <c r="CQ340" s="13"/>
      <c r="CR340" s="13"/>
      <c r="CS340" s="13"/>
      <c r="DH340" s="337"/>
      <c r="DI340" s="337"/>
      <c r="DJ340" s="337"/>
      <c r="DK340" s="337"/>
      <c r="DL340" s="337"/>
      <c r="DM340" s="337"/>
      <c r="DN340" s="337"/>
      <c r="DO340" s="13"/>
      <c r="DP340" s="13"/>
      <c r="DQ340" s="13"/>
      <c r="DR340" s="13"/>
      <c r="DS340" s="13"/>
      <c r="DT340" s="13"/>
    </row>
    <row r="341" spans="6:124" ht="12" customHeight="1">
      <c r="F341" s="404"/>
      <c r="G341" s="404"/>
      <c r="CH341" s="337"/>
      <c r="CI341" s="337"/>
      <c r="CJ341" s="337"/>
      <c r="CK341" s="337"/>
      <c r="CL341" s="337"/>
      <c r="CM341" s="337"/>
      <c r="CN341" s="337"/>
      <c r="CO341" s="13"/>
      <c r="CP341" s="13"/>
      <c r="CQ341" s="13"/>
      <c r="CR341" s="13"/>
      <c r="CS341" s="13"/>
      <c r="DH341" s="337"/>
      <c r="DI341" s="337"/>
      <c r="DJ341" s="337"/>
      <c r="DK341" s="337"/>
      <c r="DL341" s="337"/>
      <c r="DM341" s="337"/>
      <c r="DN341" s="337"/>
      <c r="DO341" s="13"/>
      <c r="DP341" s="13"/>
      <c r="DQ341" s="13"/>
      <c r="DR341" s="13"/>
      <c r="DS341" s="13"/>
      <c r="DT341" s="13"/>
    </row>
    <row r="342" spans="6:124" ht="12" customHeight="1">
      <c r="F342" s="404"/>
      <c r="G342" s="404"/>
      <c r="CH342" s="337"/>
      <c r="CI342" s="337"/>
      <c r="CJ342" s="337"/>
      <c r="CK342" s="337"/>
      <c r="CL342" s="337"/>
      <c r="CM342" s="337"/>
      <c r="CN342" s="337"/>
      <c r="CO342" s="13"/>
      <c r="CP342" s="13"/>
      <c r="CQ342" s="13"/>
      <c r="CR342" s="13"/>
      <c r="CS342" s="13"/>
      <c r="DH342" s="337"/>
      <c r="DI342" s="337"/>
      <c r="DJ342" s="337"/>
      <c r="DK342" s="337"/>
      <c r="DL342" s="337"/>
      <c r="DM342" s="337"/>
      <c r="DN342" s="337"/>
      <c r="DO342" s="13"/>
      <c r="DP342" s="13"/>
      <c r="DQ342" s="13"/>
      <c r="DR342" s="13"/>
      <c r="DS342" s="13"/>
      <c r="DT342" s="13"/>
    </row>
    <row r="343" spans="6:124" ht="12" customHeight="1">
      <c r="F343" s="404"/>
      <c r="G343" s="404"/>
      <c r="CH343" s="337"/>
      <c r="CI343" s="337"/>
      <c r="CJ343" s="337"/>
      <c r="CK343" s="337"/>
      <c r="CL343" s="337"/>
      <c r="CM343" s="337"/>
      <c r="CN343" s="337"/>
      <c r="CO343" s="13"/>
      <c r="CP343" s="13"/>
      <c r="CQ343" s="13"/>
      <c r="CR343" s="13"/>
      <c r="CS343" s="13"/>
      <c r="DH343" s="337"/>
      <c r="DI343" s="337"/>
      <c r="DJ343" s="337"/>
      <c r="DK343" s="337"/>
      <c r="DL343" s="337"/>
      <c r="DM343" s="337"/>
      <c r="DN343" s="337"/>
      <c r="DO343" s="13"/>
      <c r="DP343" s="13"/>
      <c r="DQ343" s="13"/>
      <c r="DR343" s="13"/>
      <c r="DS343" s="13"/>
      <c r="DT343" s="13"/>
    </row>
    <row r="344" spans="6:124" ht="12" customHeight="1">
      <c r="F344" s="404"/>
      <c r="G344" s="404"/>
      <c r="CH344" s="337"/>
      <c r="CI344" s="337"/>
      <c r="CJ344" s="337"/>
      <c r="CK344" s="337"/>
      <c r="CL344" s="337"/>
      <c r="CM344" s="337"/>
      <c r="CN344" s="337"/>
      <c r="CO344" s="13"/>
      <c r="CP344" s="13"/>
      <c r="CQ344" s="13"/>
      <c r="CR344" s="13"/>
      <c r="CS344" s="13"/>
      <c r="DH344" s="337"/>
      <c r="DI344" s="337"/>
      <c r="DJ344" s="337"/>
      <c r="DK344" s="337"/>
      <c r="DL344" s="337"/>
      <c r="DM344" s="337"/>
      <c r="DN344" s="337"/>
      <c r="DO344" s="13"/>
      <c r="DP344" s="13"/>
      <c r="DQ344" s="13"/>
      <c r="DR344" s="13"/>
      <c r="DS344" s="13"/>
      <c r="DT344" s="13"/>
    </row>
    <row r="345" spans="6:124" ht="12" customHeight="1">
      <c r="F345" s="404"/>
      <c r="G345" s="404"/>
      <c r="CH345" s="337"/>
      <c r="CI345" s="337"/>
      <c r="CJ345" s="337"/>
      <c r="CK345" s="337"/>
      <c r="CL345" s="337"/>
      <c r="CM345" s="337"/>
      <c r="CN345" s="337"/>
      <c r="CO345" s="13"/>
      <c r="CP345" s="13"/>
      <c r="CQ345" s="13"/>
      <c r="CR345" s="13"/>
      <c r="CS345" s="13"/>
      <c r="DH345" s="337"/>
      <c r="DI345" s="337"/>
      <c r="DJ345" s="337"/>
      <c r="DK345" s="337"/>
      <c r="DL345" s="337"/>
      <c r="DM345" s="337"/>
      <c r="DN345" s="337"/>
      <c r="DO345" s="13"/>
      <c r="DP345" s="13"/>
      <c r="DQ345" s="13"/>
      <c r="DR345" s="13"/>
      <c r="DS345" s="13"/>
      <c r="DT345" s="13"/>
    </row>
    <row r="346" spans="6:124" ht="12" customHeight="1">
      <c r="F346" s="404"/>
      <c r="G346" s="404"/>
      <c r="CH346" s="337"/>
      <c r="CI346" s="337"/>
      <c r="CJ346" s="337"/>
      <c r="CK346" s="337"/>
      <c r="CL346" s="337"/>
      <c r="CM346" s="337"/>
      <c r="CN346" s="337"/>
      <c r="CO346" s="13"/>
      <c r="CP346" s="13"/>
      <c r="CQ346" s="13"/>
      <c r="CR346" s="13"/>
      <c r="CS346" s="13"/>
      <c r="DH346" s="337"/>
      <c r="DI346" s="337"/>
      <c r="DJ346" s="337"/>
      <c r="DK346" s="337"/>
      <c r="DL346" s="337"/>
      <c r="DM346" s="337"/>
      <c r="DN346" s="337"/>
      <c r="DO346" s="13"/>
      <c r="DP346" s="13"/>
      <c r="DQ346" s="13"/>
      <c r="DR346" s="13"/>
      <c r="DS346" s="13"/>
      <c r="DT346" s="13"/>
    </row>
    <row r="347" spans="6:124" ht="12" customHeight="1">
      <c r="F347" s="404"/>
      <c r="G347" s="404"/>
      <c r="CH347" s="337"/>
      <c r="CI347" s="337"/>
      <c r="CJ347" s="337"/>
      <c r="CK347" s="337"/>
      <c r="CL347" s="337"/>
      <c r="CM347" s="337"/>
      <c r="CN347" s="337"/>
      <c r="CO347" s="13"/>
      <c r="CP347" s="13"/>
      <c r="CQ347" s="13"/>
      <c r="CR347" s="13"/>
      <c r="CS347" s="13"/>
      <c r="DH347" s="337"/>
      <c r="DI347" s="337"/>
      <c r="DJ347" s="337"/>
      <c r="DK347" s="337"/>
      <c r="DL347" s="337"/>
      <c r="DM347" s="337"/>
      <c r="DN347" s="337"/>
      <c r="DO347" s="13"/>
      <c r="DP347" s="13"/>
      <c r="DQ347" s="13"/>
      <c r="DR347" s="13"/>
      <c r="DS347" s="13"/>
      <c r="DT347" s="13"/>
    </row>
    <row r="348" spans="6:124" ht="12" customHeight="1">
      <c r="F348" s="404"/>
      <c r="G348" s="404"/>
      <c r="CH348" s="337"/>
      <c r="CI348" s="337"/>
      <c r="CJ348" s="337"/>
      <c r="CK348" s="337"/>
      <c r="CL348" s="337"/>
      <c r="CM348" s="337"/>
      <c r="CN348" s="337"/>
      <c r="CO348" s="13"/>
      <c r="CP348" s="13"/>
      <c r="CQ348" s="13"/>
      <c r="CR348" s="13"/>
      <c r="CS348" s="13"/>
      <c r="DH348" s="337"/>
      <c r="DI348" s="337"/>
      <c r="DJ348" s="337"/>
      <c r="DK348" s="337"/>
      <c r="DL348" s="337"/>
      <c r="DM348" s="337"/>
      <c r="DN348" s="337"/>
      <c r="DO348" s="13"/>
      <c r="DP348" s="13"/>
      <c r="DQ348" s="13"/>
      <c r="DR348" s="13"/>
      <c r="DS348" s="13"/>
      <c r="DT348" s="13"/>
    </row>
    <row r="349" spans="6:124" ht="12" customHeight="1">
      <c r="F349" s="404"/>
      <c r="G349" s="404"/>
      <c r="CH349" s="337"/>
      <c r="CI349" s="337"/>
      <c r="CJ349" s="337"/>
      <c r="CK349" s="337"/>
      <c r="CL349" s="337"/>
      <c r="CM349" s="337"/>
      <c r="CN349" s="337"/>
      <c r="CO349" s="13"/>
      <c r="CP349" s="13"/>
      <c r="CQ349" s="13"/>
      <c r="CR349" s="13"/>
      <c r="CS349" s="13"/>
      <c r="DH349" s="337"/>
      <c r="DI349" s="337"/>
      <c r="DJ349" s="337"/>
      <c r="DK349" s="337"/>
      <c r="DL349" s="337"/>
      <c r="DM349" s="337"/>
      <c r="DN349" s="337"/>
      <c r="DO349" s="13"/>
      <c r="DP349" s="13"/>
      <c r="DQ349" s="13"/>
      <c r="DR349" s="13"/>
      <c r="DS349" s="13"/>
      <c r="DT349" s="13"/>
    </row>
    <row r="350" spans="6:124" ht="12" customHeight="1">
      <c r="F350" s="404"/>
      <c r="G350" s="404"/>
      <c r="CH350" s="337"/>
      <c r="CI350" s="337"/>
      <c r="CJ350" s="337"/>
      <c r="CK350" s="337"/>
      <c r="CL350" s="337"/>
      <c r="CM350" s="337"/>
      <c r="CN350" s="337"/>
      <c r="CO350" s="13"/>
      <c r="CP350" s="13"/>
      <c r="CQ350" s="13"/>
      <c r="CR350" s="13"/>
      <c r="CS350" s="13"/>
      <c r="DH350" s="337"/>
      <c r="DI350" s="337"/>
      <c r="DJ350" s="337"/>
      <c r="DK350" s="337"/>
      <c r="DL350" s="337"/>
      <c r="DM350" s="337"/>
      <c r="DN350" s="337"/>
      <c r="DO350" s="13"/>
      <c r="DP350" s="13"/>
      <c r="DQ350" s="13"/>
      <c r="DR350" s="13"/>
      <c r="DS350" s="13"/>
      <c r="DT350" s="13"/>
    </row>
    <row r="351" spans="6:124" ht="12" customHeight="1">
      <c r="F351" s="404"/>
      <c r="G351" s="404"/>
      <c r="CH351" s="337"/>
      <c r="CI351" s="337"/>
      <c r="CJ351" s="337"/>
      <c r="CK351" s="337"/>
      <c r="CL351" s="337"/>
      <c r="CM351" s="337"/>
      <c r="CN351" s="337"/>
      <c r="CO351" s="13"/>
      <c r="CP351" s="13"/>
      <c r="CQ351" s="13"/>
      <c r="CR351" s="13"/>
      <c r="CS351" s="13"/>
      <c r="DH351" s="337"/>
      <c r="DI351" s="337"/>
      <c r="DJ351" s="337"/>
      <c r="DK351" s="337"/>
      <c r="DL351" s="337"/>
      <c r="DM351" s="337"/>
      <c r="DN351" s="337"/>
      <c r="DO351" s="13"/>
      <c r="DP351" s="13"/>
      <c r="DQ351" s="13"/>
      <c r="DR351" s="13"/>
      <c r="DS351" s="13"/>
      <c r="DT351" s="13"/>
    </row>
    <row r="352" spans="6:124" ht="12" customHeight="1">
      <c r="F352" s="404"/>
      <c r="G352" s="404"/>
      <c r="CH352" s="337"/>
      <c r="CI352" s="337"/>
      <c r="CJ352" s="337"/>
      <c r="CK352" s="337"/>
      <c r="CL352" s="337"/>
      <c r="CM352" s="337"/>
      <c r="CN352" s="337"/>
      <c r="CO352" s="13"/>
      <c r="CP352" s="13"/>
      <c r="CQ352" s="13"/>
      <c r="CR352" s="13"/>
      <c r="CS352" s="13"/>
      <c r="DH352" s="337"/>
      <c r="DI352" s="337"/>
      <c r="DJ352" s="337"/>
      <c r="DK352" s="337"/>
      <c r="DL352" s="337"/>
      <c r="DM352" s="337"/>
      <c r="DN352" s="337"/>
      <c r="DO352" s="13"/>
      <c r="DP352" s="13"/>
      <c r="DQ352" s="13"/>
      <c r="DR352" s="13"/>
      <c r="DS352" s="13"/>
      <c r="DT352" s="13"/>
    </row>
    <row r="353" spans="6:124" ht="12" customHeight="1">
      <c r="F353" s="404"/>
      <c r="G353" s="404"/>
      <c r="CH353" s="337"/>
      <c r="CI353" s="337"/>
      <c r="CJ353" s="337"/>
      <c r="CK353" s="337"/>
      <c r="CL353" s="337"/>
      <c r="CM353" s="337"/>
      <c r="CN353" s="337"/>
      <c r="CO353" s="13"/>
      <c r="CP353" s="13"/>
      <c r="CQ353" s="13"/>
      <c r="CR353" s="13"/>
      <c r="CS353" s="13"/>
      <c r="DH353" s="337"/>
      <c r="DI353" s="337"/>
      <c r="DJ353" s="337"/>
      <c r="DK353" s="337"/>
      <c r="DL353" s="337"/>
      <c r="DM353" s="337"/>
      <c r="DN353" s="337"/>
      <c r="DO353" s="13"/>
      <c r="DP353" s="13"/>
      <c r="DQ353" s="13"/>
      <c r="DR353" s="13"/>
      <c r="DS353" s="13"/>
      <c r="DT353" s="13"/>
    </row>
    <row r="354" spans="6:124" ht="12" customHeight="1">
      <c r="F354" s="404"/>
      <c r="G354" s="404"/>
      <c r="CH354" s="337"/>
      <c r="CI354" s="337"/>
      <c r="CJ354" s="337"/>
      <c r="CK354" s="337"/>
      <c r="CL354" s="337"/>
      <c r="CM354" s="337"/>
      <c r="CN354" s="337"/>
      <c r="CO354" s="13"/>
      <c r="CP354" s="13"/>
      <c r="CQ354" s="13"/>
      <c r="CR354" s="13"/>
      <c r="CS354" s="13"/>
      <c r="DH354" s="337"/>
      <c r="DI354" s="337"/>
      <c r="DJ354" s="337"/>
      <c r="DK354" s="337"/>
      <c r="DL354" s="337"/>
      <c r="DM354" s="337"/>
      <c r="DN354" s="337"/>
      <c r="DO354" s="13"/>
      <c r="DP354" s="13"/>
      <c r="DQ354" s="13"/>
      <c r="DR354" s="13"/>
      <c r="DS354" s="13"/>
      <c r="DT354" s="13"/>
    </row>
    <row r="355" spans="6:124" ht="12" customHeight="1">
      <c r="F355" s="404"/>
      <c r="G355" s="404"/>
      <c r="CH355" s="337"/>
      <c r="CI355" s="337"/>
      <c r="CJ355" s="337"/>
      <c r="CK355" s="337"/>
      <c r="CL355" s="337"/>
      <c r="CM355" s="337"/>
      <c r="CN355" s="337"/>
      <c r="CO355" s="13"/>
      <c r="CP355" s="13"/>
      <c r="CQ355" s="13"/>
      <c r="CR355" s="13"/>
      <c r="CS355" s="13"/>
      <c r="DH355" s="337"/>
      <c r="DI355" s="337"/>
      <c r="DJ355" s="337"/>
      <c r="DK355" s="337"/>
      <c r="DL355" s="337"/>
      <c r="DM355" s="337"/>
      <c r="DN355" s="337"/>
      <c r="DO355" s="13"/>
      <c r="DP355" s="13"/>
      <c r="DQ355" s="13"/>
      <c r="DR355" s="13"/>
      <c r="DS355" s="13"/>
      <c r="DT355" s="13"/>
    </row>
    <row r="356" spans="6:124" ht="12" customHeight="1">
      <c r="F356" s="404"/>
      <c r="G356" s="404"/>
      <c r="CH356" s="337"/>
      <c r="CI356" s="337"/>
      <c r="CJ356" s="337"/>
      <c r="CK356" s="337"/>
      <c r="CL356" s="337"/>
      <c r="CM356" s="337"/>
      <c r="CN356" s="337"/>
      <c r="CO356" s="13"/>
      <c r="CP356" s="13"/>
      <c r="CQ356" s="13"/>
      <c r="CR356" s="13"/>
      <c r="CS356" s="13"/>
      <c r="DH356" s="337"/>
      <c r="DI356" s="337"/>
      <c r="DJ356" s="337"/>
      <c r="DK356" s="337"/>
      <c r="DL356" s="337"/>
      <c r="DM356" s="337"/>
      <c r="DN356" s="337"/>
      <c r="DO356" s="13"/>
      <c r="DP356" s="13"/>
      <c r="DQ356" s="13"/>
      <c r="DR356" s="13"/>
      <c r="DS356" s="13"/>
      <c r="DT356" s="13"/>
    </row>
    <row r="357" spans="6:124" ht="12" customHeight="1">
      <c r="F357" s="404"/>
      <c r="G357" s="404"/>
      <c r="CH357" s="337"/>
      <c r="CI357" s="337"/>
      <c r="CJ357" s="337"/>
      <c r="CK357" s="337"/>
      <c r="CL357" s="337"/>
      <c r="CM357" s="337"/>
      <c r="CN357" s="337"/>
      <c r="CO357" s="13"/>
      <c r="CP357" s="13"/>
      <c r="CQ357" s="13"/>
      <c r="CR357" s="13"/>
      <c r="CS357" s="13"/>
      <c r="DH357" s="337"/>
      <c r="DI357" s="337"/>
      <c r="DJ357" s="337"/>
      <c r="DK357" s="337"/>
      <c r="DL357" s="337"/>
      <c r="DM357" s="337"/>
      <c r="DN357" s="337"/>
      <c r="DO357" s="13"/>
      <c r="DP357" s="13"/>
      <c r="DQ357" s="13"/>
      <c r="DR357" s="13"/>
      <c r="DS357" s="13"/>
      <c r="DT357" s="13"/>
    </row>
    <row r="358" spans="6:124" ht="12" customHeight="1">
      <c r="F358" s="404"/>
      <c r="G358" s="404"/>
      <c r="CH358" s="337"/>
      <c r="CI358" s="337"/>
      <c r="CJ358" s="337"/>
      <c r="CK358" s="337"/>
      <c r="CL358" s="337"/>
      <c r="CM358" s="337"/>
      <c r="CN358" s="337"/>
      <c r="CO358" s="13"/>
      <c r="CP358" s="13"/>
      <c r="CQ358" s="13"/>
      <c r="CR358" s="13"/>
      <c r="CS358" s="13"/>
      <c r="DH358" s="337"/>
      <c r="DI358" s="337"/>
      <c r="DJ358" s="337"/>
      <c r="DK358" s="337"/>
      <c r="DL358" s="337"/>
      <c r="DM358" s="337"/>
      <c r="DN358" s="337"/>
      <c r="DO358" s="13"/>
      <c r="DP358" s="13"/>
      <c r="DQ358" s="13"/>
      <c r="DR358" s="13"/>
      <c r="DS358" s="13"/>
      <c r="DT358" s="13"/>
    </row>
    <row r="359" spans="6:124" ht="12" customHeight="1">
      <c r="F359" s="404"/>
      <c r="G359" s="404"/>
      <c r="CH359" s="337"/>
      <c r="CI359" s="337"/>
      <c r="CJ359" s="337"/>
      <c r="CK359" s="337"/>
      <c r="CL359" s="337"/>
      <c r="CM359" s="337"/>
      <c r="CN359" s="337"/>
      <c r="CO359" s="13"/>
      <c r="CP359" s="13"/>
      <c r="CQ359" s="13"/>
      <c r="CR359" s="13"/>
      <c r="CS359" s="13"/>
      <c r="DH359" s="337"/>
      <c r="DI359" s="337"/>
      <c r="DJ359" s="337"/>
      <c r="DK359" s="337"/>
      <c r="DL359" s="337"/>
      <c r="DM359" s="337"/>
      <c r="DN359" s="337"/>
      <c r="DO359" s="13"/>
      <c r="DP359" s="13"/>
      <c r="DQ359" s="13"/>
      <c r="DR359" s="13"/>
      <c r="DS359" s="13"/>
      <c r="DT359" s="13"/>
    </row>
    <row r="360" spans="6:124" ht="12" customHeight="1">
      <c r="F360" s="404"/>
      <c r="G360" s="404"/>
      <c r="CH360" s="337"/>
      <c r="CI360" s="337"/>
      <c r="CJ360" s="337"/>
      <c r="CK360" s="337"/>
      <c r="CL360" s="337"/>
      <c r="CM360" s="337"/>
      <c r="CN360" s="337"/>
      <c r="CO360" s="13"/>
      <c r="CP360" s="13"/>
      <c r="CQ360" s="13"/>
      <c r="CR360" s="13"/>
      <c r="CS360" s="13"/>
      <c r="DH360" s="337"/>
      <c r="DI360" s="337"/>
      <c r="DJ360" s="337"/>
      <c r="DK360" s="337"/>
      <c r="DL360" s="337"/>
      <c r="DM360" s="337"/>
      <c r="DN360" s="337"/>
      <c r="DO360" s="13"/>
      <c r="DP360" s="13"/>
      <c r="DQ360" s="13"/>
      <c r="DR360" s="13"/>
      <c r="DS360" s="13"/>
      <c r="DT360" s="13"/>
    </row>
    <row r="361" spans="6:124" ht="12" customHeight="1">
      <c r="F361" s="404"/>
      <c r="G361" s="404"/>
      <c r="CH361" s="337"/>
      <c r="CI361" s="337"/>
      <c r="CJ361" s="337"/>
      <c r="CK361" s="337"/>
      <c r="CL361" s="337"/>
      <c r="CM361" s="337"/>
      <c r="CN361" s="337"/>
      <c r="CO361" s="13"/>
      <c r="CP361" s="13"/>
      <c r="CQ361" s="13"/>
      <c r="CR361" s="13"/>
      <c r="CS361" s="13"/>
      <c r="DH361" s="337"/>
      <c r="DI361" s="337"/>
      <c r="DJ361" s="337"/>
      <c r="DK361" s="337"/>
      <c r="DL361" s="337"/>
      <c r="DM361" s="337"/>
      <c r="DN361" s="337"/>
      <c r="DO361" s="13"/>
      <c r="DP361" s="13"/>
      <c r="DQ361" s="13"/>
      <c r="DR361" s="13"/>
      <c r="DS361" s="13"/>
      <c r="DT361" s="13"/>
    </row>
    <row r="362" spans="6:124" ht="12" customHeight="1">
      <c r="F362" s="404"/>
      <c r="G362" s="404"/>
      <c r="CH362" s="337"/>
      <c r="CI362" s="337"/>
      <c r="CJ362" s="337"/>
      <c r="CK362" s="337"/>
      <c r="CL362" s="337"/>
      <c r="CM362" s="337"/>
      <c r="CN362" s="337"/>
      <c r="CO362" s="13"/>
      <c r="CP362" s="13"/>
      <c r="CQ362" s="13"/>
      <c r="CR362" s="13"/>
      <c r="CS362" s="13"/>
      <c r="DH362" s="337"/>
      <c r="DI362" s="337"/>
      <c r="DJ362" s="337"/>
      <c r="DK362" s="337"/>
      <c r="DL362" s="337"/>
      <c r="DM362" s="337"/>
      <c r="DN362" s="337"/>
      <c r="DO362" s="13"/>
      <c r="DP362" s="13"/>
      <c r="DQ362" s="13"/>
      <c r="DR362" s="13"/>
      <c r="DS362" s="13"/>
      <c r="DT362" s="13"/>
    </row>
    <row r="363" spans="6:124" ht="12" customHeight="1">
      <c r="F363" s="404"/>
      <c r="G363" s="404"/>
      <c r="CH363" s="337"/>
      <c r="CI363" s="337"/>
      <c r="CJ363" s="337"/>
      <c r="CK363" s="337"/>
      <c r="CL363" s="337"/>
      <c r="CM363" s="337"/>
      <c r="CN363" s="337"/>
      <c r="CO363" s="13"/>
      <c r="CP363" s="13"/>
      <c r="CQ363" s="13"/>
      <c r="CR363" s="13"/>
      <c r="CS363" s="13"/>
      <c r="DH363" s="337"/>
      <c r="DI363" s="337"/>
      <c r="DJ363" s="337"/>
      <c r="DK363" s="337"/>
      <c r="DL363" s="337"/>
      <c r="DM363" s="337"/>
      <c r="DN363" s="337"/>
      <c r="DO363" s="13"/>
      <c r="DP363" s="13"/>
      <c r="DQ363" s="13"/>
      <c r="DR363" s="13"/>
      <c r="DS363" s="13"/>
      <c r="DT363" s="13"/>
    </row>
    <row r="364" spans="6:124" ht="12" customHeight="1">
      <c r="F364" s="404"/>
      <c r="G364" s="404"/>
      <c r="CH364" s="337"/>
      <c r="CI364" s="337"/>
      <c r="CJ364" s="337"/>
      <c r="CK364" s="337"/>
      <c r="CL364" s="337"/>
      <c r="CM364" s="337"/>
      <c r="CN364" s="337"/>
      <c r="CO364" s="13"/>
      <c r="CP364" s="13"/>
      <c r="CQ364" s="13"/>
      <c r="CR364" s="13"/>
      <c r="CS364" s="13"/>
      <c r="DH364" s="337"/>
      <c r="DI364" s="337"/>
      <c r="DJ364" s="337"/>
      <c r="DK364" s="337"/>
      <c r="DL364" s="337"/>
      <c r="DM364" s="337"/>
      <c r="DN364" s="337"/>
      <c r="DO364" s="13"/>
      <c r="DP364" s="13"/>
      <c r="DQ364" s="13"/>
      <c r="DR364" s="13"/>
      <c r="DS364" s="13"/>
      <c r="DT364" s="13"/>
    </row>
    <row r="365" spans="6:124" ht="12" customHeight="1">
      <c r="F365" s="404"/>
      <c r="G365" s="404"/>
      <c r="CH365" s="337"/>
      <c r="CI365" s="337"/>
      <c r="CJ365" s="337"/>
      <c r="CK365" s="337"/>
      <c r="CL365" s="337"/>
      <c r="CM365" s="337"/>
      <c r="CN365" s="337"/>
      <c r="CO365" s="13"/>
      <c r="CP365" s="13"/>
      <c r="CQ365" s="13"/>
      <c r="CR365" s="13"/>
      <c r="CS365" s="13"/>
      <c r="DH365" s="337"/>
      <c r="DI365" s="337"/>
      <c r="DJ365" s="337"/>
      <c r="DK365" s="337"/>
      <c r="DL365" s="337"/>
      <c r="DM365" s="337"/>
      <c r="DN365" s="337"/>
      <c r="DO365" s="13"/>
      <c r="DP365" s="13"/>
      <c r="DQ365" s="13"/>
      <c r="DR365" s="13"/>
      <c r="DS365" s="13"/>
      <c r="DT365" s="13"/>
    </row>
    <row r="366" spans="6:124" ht="12" customHeight="1">
      <c r="F366" s="404"/>
      <c r="G366" s="404"/>
      <c r="CH366" s="337"/>
      <c r="CI366" s="337"/>
      <c r="CJ366" s="337"/>
      <c r="CK366" s="337"/>
      <c r="CL366" s="337"/>
      <c r="CM366" s="337"/>
      <c r="CN366" s="337"/>
      <c r="CO366" s="13"/>
      <c r="CP366" s="13"/>
      <c r="CQ366" s="13"/>
      <c r="CR366" s="13"/>
      <c r="CS366" s="13"/>
      <c r="DH366" s="337"/>
      <c r="DI366" s="337"/>
      <c r="DJ366" s="337"/>
      <c r="DK366" s="337"/>
      <c r="DL366" s="337"/>
      <c r="DM366" s="337"/>
      <c r="DN366" s="337"/>
      <c r="DO366" s="13"/>
      <c r="DP366" s="13"/>
      <c r="DQ366" s="13"/>
      <c r="DR366" s="13"/>
      <c r="DS366" s="13"/>
      <c r="DT366" s="13"/>
    </row>
    <row r="367" spans="6:124" ht="12" customHeight="1">
      <c r="F367" s="404"/>
      <c r="G367" s="404"/>
      <c r="CH367" s="337"/>
      <c r="CI367" s="337"/>
      <c r="CJ367" s="337"/>
      <c r="CK367" s="337"/>
      <c r="CL367" s="337"/>
      <c r="CM367" s="337"/>
      <c r="CN367" s="337"/>
      <c r="CO367" s="13"/>
      <c r="CP367" s="13"/>
      <c r="CQ367" s="13"/>
      <c r="CR367" s="13"/>
      <c r="CS367" s="13"/>
      <c r="DH367" s="337"/>
      <c r="DI367" s="337"/>
      <c r="DJ367" s="337"/>
      <c r="DK367" s="337"/>
      <c r="DL367" s="337"/>
      <c r="DM367" s="337"/>
      <c r="DN367" s="337"/>
      <c r="DO367" s="13"/>
      <c r="DP367" s="13"/>
      <c r="DQ367" s="13"/>
      <c r="DR367" s="13"/>
      <c r="DS367" s="13"/>
      <c r="DT367" s="13"/>
    </row>
    <row r="368" spans="6:124" ht="12" customHeight="1">
      <c r="F368" s="404"/>
      <c r="G368" s="404"/>
      <c r="CH368" s="337"/>
      <c r="CI368" s="337"/>
      <c r="CJ368" s="337"/>
      <c r="CK368" s="337"/>
      <c r="CL368" s="337"/>
      <c r="CM368" s="337"/>
      <c r="CN368" s="337"/>
      <c r="CO368" s="13"/>
      <c r="CP368" s="13"/>
      <c r="CQ368" s="13"/>
      <c r="CR368" s="13"/>
      <c r="CS368" s="13"/>
      <c r="DH368" s="337"/>
      <c r="DI368" s="337"/>
      <c r="DJ368" s="337"/>
      <c r="DK368" s="337"/>
      <c r="DL368" s="337"/>
      <c r="DM368" s="337"/>
      <c r="DN368" s="337"/>
      <c r="DO368" s="13"/>
      <c r="DP368" s="13"/>
      <c r="DQ368" s="13"/>
      <c r="DR368" s="13"/>
      <c r="DS368" s="13"/>
      <c r="DT368" s="13"/>
    </row>
    <row r="369" spans="6:124" ht="12" customHeight="1">
      <c r="F369" s="404"/>
      <c r="G369" s="404"/>
      <c r="CH369" s="337"/>
      <c r="CI369" s="337"/>
      <c r="CJ369" s="337"/>
      <c r="CK369" s="337"/>
      <c r="CL369" s="337"/>
      <c r="CM369" s="337"/>
      <c r="CN369" s="337"/>
      <c r="CO369" s="13"/>
      <c r="CP369" s="13"/>
      <c r="CQ369" s="13"/>
      <c r="CR369" s="13"/>
      <c r="CS369" s="13"/>
      <c r="DH369" s="337"/>
      <c r="DI369" s="337"/>
      <c r="DJ369" s="337"/>
      <c r="DK369" s="337"/>
      <c r="DL369" s="337"/>
      <c r="DM369" s="337"/>
      <c r="DN369" s="337"/>
      <c r="DO369" s="13"/>
      <c r="DP369" s="13"/>
      <c r="DQ369" s="13"/>
      <c r="DR369" s="13"/>
      <c r="DS369" s="13"/>
      <c r="DT369" s="13"/>
    </row>
    <row r="370" spans="6:124" ht="12" customHeight="1">
      <c r="F370" s="404"/>
      <c r="G370" s="404"/>
      <c r="CH370" s="337"/>
      <c r="CI370" s="337"/>
      <c r="CJ370" s="337"/>
      <c r="CK370" s="337"/>
      <c r="CL370" s="337"/>
      <c r="CM370" s="337"/>
      <c r="CN370" s="337"/>
      <c r="CO370" s="13"/>
      <c r="CP370" s="13"/>
      <c r="CQ370" s="13"/>
      <c r="CR370" s="13"/>
      <c r="CS370" s="13"/>
      <c r="DH370" s="337"/>
      <c r="DI370" s="337"/>
      <c r="DJ370" s="337"/>
      <c r="DK370" s="337"/>
      <c r="DL370" s="337"/>
      <c r="DM370" s="337"/>
      <c r="DN370" s="337"/>
      <c r="DO370" s="13"/>
      <c r="DP370" s="13"/>
      <c r="DQ370" s="13"/>
      <c r="DR370" s="13"/>
      <c r="DS370" s="13"/>
      <c r="DT370" s="13"/>
    </row>
    <row r="371" spans="6:124" ht="12" customHeight="1">
      <c r="F371" s="404"/>
      <c r="G371" s="404"/>
      <c r="CH371" s="337"/>
      <c r="CI371" s="337"/>
      <c r="CJ371" s="337"/>
      <c r="CK371" s="337"/>
      <c r="CL371" s="337"/>
      <c r="CM371" s="337"/>
      <c r="CN371" s="337"/>
      <c r="CO371" s="13"/>
      <c r="CP371" s="13"/>
      <c r="CQ371" s="13"/>
      <c r="CR371" s="13"/>
      <c r="CS371" s="13"/>
      <c r="DH371" s="337"/>
      <c r="DI371" s="337"/>
      <c r="DJ371" s="337"/>
      <c r="DK371" s="337"/>
      <c r="DL371" s="337"/>
      <c r="DM371" s="337"/>
      <c r="DN371" s="337"/>
      <c r="DO371" s="13"/>
      <c r="DP371" s="13"/>
      <c r="DQ371" s="13"/>
      <c r="DR371" s="13"/>
      <c r="DS371" s="13"/>
      <c r="DT371" s="13"/>
    </row>
    <row r="372" spans="6:124" ht="12" customHeight="1">
      <c r="F372" s="404"/>
      <c r="G372" s="404"/>
      <c r="CH372" s="337"/>
      <c r="CI372" s="337"/>
      <c r="CJ372" s="337"/>
      <c r="CK372" s="337"/>
      <c r="CL372" s="337"/>
      <c r="CM372" s="337"/>
      <c r="CN372" s="337"/>
      <c r="CO372" s="13"/>
      <c r="CP372" s="13"/>
      <c r="CQ372" s="13"/>
      <c r="CR372" s="13"/>
      <c r="CS372" s="13"/>
      <c r="DH372" s="337"/>
      <c r="DI372" s="337"/>
      <c r="DJ372" s="337"/>
      <c r="DK372" s="337"/>
      <c r="DL372" s="337"/>
      <c r="DM372" s="337"/>
      <c r="DN372" s="337"/>
      <c r="DO372" s="13"/>
      <c r="DP372" s="13"/>
      <c r="DQ372" s="13"/>
      <c r="DR372" s="13"/>
      <c r="DS372" s="13"/>
      <c r="DT372" s="13"/>
    </row>
    <row r="373" spans="6:124" ht="12" customHeight="1">
      <c r="F373" s="404"/>
      <c r="G373" s="404"/>
      <c r="CH373" s="337"/>
      <c r="CI373" s="337"/>
      <c r="CJ373" s="337"/>
      <c r="CK373" s="337"/>
      <c r="CL373" s="337"/>
      <c r="CM373" s="337"/>
      <c r="CN373" s="337"/>
      <c r="CO373" s="13"/>
      <c r="CP373" s="13"/>
      <c r="CQ373" s="13"/>
      <c r="CR373" s="13"/>
      <c r="CS373" s="13"/>
      <c r="DH373" s="337"/>
      <c r="DI373" s="337"/>
      <c r="DJ373" s="337"/>
      <c r="DK373" s="337"/>
      <c r="DL373" s="337"/>
      <c r="DM373" s="337"/>
      <c r="DN373" s="337"/>
      <c r="DO373" s="13"/>
      <c r="DP373" s="13"/>
      <c r="DQ373" s="13"/>
      <c r="DR373" s="13"/>
      <c r="DS373" s="13"/>
      <c r="DT373" s="13"/>
    </row>
    <row r="374" spans="6:124" ht="12" customHeight="1">
      <c r="F374" s="404"/>
      <c r="G374" s="404"/>
      <c r="CH374" s="337"/>
      <c r="CI374" s="337"/>
      <c r="CJ374" s="337"/>
      <c r="CK374" s="337"/>
      <c r="CL374" s="337"/>
      <c r="CM374" s="337"/>
      <c r="CN374" s="337"/>
      <c r="CO374" s="13"/>
      <c r="CP374" s="13"/>
      <c r="CQ374" s="13"/>
      <c r="CR374" s="13"/>
      <c r="CS374" s="13"/>
      <c r="DH374" s="337"/>
      <c r="DI374" s="337"/>
      <c r="DJ374" s="337"/>
      <c r="DK374" s="337"/>
      <c r="DL374" s="337"/>
      <c r="DM374" s="337"/>
      <c r="DN374" s="337"/>
      <c r="DO374" s="13"/>
      <c r="DP374" s="13"/>
      <c r="DQ374" s="13"/>
      <c r="DR374" s="13"/>
      <c r="DS374" s="13"/>
      <c r="DT374" s="13"/>
    </row>
    <row r="375" spans="6:124" ht="12" customHeight="1">
      <c r="F375" s="404"/>
      <c r="G375" s="404"/>
      <c r="CH375" s="337"/>
      <c r="CI375" s="337"/>
      <c r="CJ375" s="337"/>
      <c r="CK375" s="337"/>
      <c r="CL375" s="337"/>
      <c r="CM375" s="337"/>
      <c r="CN375" s="337"/>
      <c r="CO375" s="13"/>
      <c r="CP375" s="13"/>
      <c r="CQ375" s="13"/>
      <c r="CR375" s="13"/>
      <c r="CS375" s="13"/>
      <c r="DH375" s="337"/>
      <c r="DI375" s="337"/>
      <c r="DJ375" s="337"/>
      <c r="DK375" s="337"/>
      <c r="DL375" s="337"/>
      <c r="DM375" s="337"/>
      <c r="DN375" s="337"/>
      <c r="DO375" s="13"/>
      <c r="DP375" s="13"/>
      <c r="DQ375" s="13"/>
      <c r="DR375" s="13"/>
      <c r="DS375" s="13"/>
      <c r="DT375" s="13"/>
    </row>
    <row r="376" spans="6:124" ht="12" customHeight="1">
      <c r="F376" s="404"/>
      <c r="G376" s="404"/>
      <c r="CH376" s="337"/>
      <c r="CI376" s="337"/>
      <c r="CJ376" s="337"/>
      <c r="CK376" s="337"/>
      <c r="CL376" s="337"/>
      <c r="CM376" s="337"/>
      <c r="CN376" s="337"/>
      <c r="CO376" s="13"/>
      <c r="CP376" s="13"/>
      <c r="CQ376" s="13"/>
      <c r="CR376" s="13"/>
      <c r="CS376" s="13"/>
      <c r="DH376" s="337"/>
      <c r="DI376" s="337"/>
      <c r="DJ376" s="337"/>
      <c r="DK376" s="337"/>
      <c r="DL376" s="337"/>
      <c r="DM376" s="337"/>
      <c r="DN376" s="337"/>
      <c r="DO376" s="13"/>
      <c r="DP376" s="13"/>
      <c r="DQ376" s="13"/>
      <c r="DR376" s="13"/>
      <c r="DS376" s="13"/>
      <c r="DT376" s="13"/>
    </row>
    <row r="377" spans="6:124" ht="12" customHeight="1">
      <c r="F377" s="404"/>
      <c r="G377" s="404"/>
      <c r="CH377" s="337"/>
      <c r="CI377" s="337"/>
      <c r="CJ377" s="337"/>
      <c r="CK377" s="337"/>
      <c r="CL377" s="337"/>
      <c r="CM377" s="337"/>
      <c r="CN377" s="337"/>
      <c r="CO377" s="13"/>
      <c r="CP377" s="13"/>
      <c r="CQ377" s="13"/>
      <c r="CR377" s="13"/>
      <c r="CS377" s="13"/>
      <c r="DH377" s="337"/>
      <c r="DI377" s="337"/>
      <c r="DJ377" s="337"/>
      <c r="DK377" s="337"/>
      <c r="DL377" s="337"/>
      <c r="DM377" s="337"/>
      <c r="DN377" s="337"/>
      <c r="DO377" s="13"/>
      <c r="DP377" s="13"/>
      <c r="DQ377" s="13"/>
      <c r="DR377" s="13"/>
      <c r="DS377" s="13"/>
      <c r="DT377" s="13"/>
    </row>
    <row r="378" spans="6:124" ht="12" customHeight="1">
      <c r="F378" s="404"/>
      <c r="G378" s="404"/>
      <c r="CH378" s="337"/>
      <c r="CI378" s="337"/>
      <c r="CJ378" s="337"/>
      <c r="CK378" s="337"/>
      <c r="CL378" s="337"/>
      <c r="CM378" s="337"/>
      <c r="CN378" s="337"/>
      <c r="CO378" s="13"/>
      <c r="CP378" s="13"/>
      <c r="CQ378" s="13"/>
      <c r="CR378" s="13"/>
      <c r="CS378" s="13"/>
      <c r="DH378" s="337"/>
      <c r="DI378" s="337"/>
      <c r="DJ378" s="337"/>
      <c r="DK378" s="337"/>
      <c r="DL378" s="337"/>
      <c r="DM378" s="337"/>
      <c r="DN378" s="337"/>
      <c r="DO378" s="13"/>
      <c r="DP378" s="13"/>
      <c r="DQ378" s="13"/>
      <c r="DR378" s="13"/>
      <c r="DS378" s="13"/>
      <c r="DT378" s="13"/>
    </row>
    <row r="379" spans="6:124" ht="12" customHeight="1">
      <c r="F379" s="404"/>
      <c r="G379" s="404"/>
      <c r="CH379" s="337"/>
      <c r="CI379" s="337"/>
      <c r="CJ379" s="337"/>
      <c r="CK379" s="337"/>
      <c r="CL379" s="337"/>
      <c r="CM379" s="337"/>
      <c r="CN379" s="337"/>
      <c r="CO379" s="13"/>
      <c r="CP379" s="13"/>
      <c r="CQ379" s="13"/>
      <c r="CR379" s="13"/>
      <c r="CS379" s="13"/>
      <c r="DH379" s="337"/>
      <c r="DI379" s="337"/>
      <c r="DJ379" s="337"/>
      <c r="DK379" s="337"/>
      <c r="DL379" s="337"/>
      <c r="DM379" s="337"/>
      <c r="DN379" s="337"/>
      <c r="DO379" s="13"/>
      <c r="DP379" s="13"/>
      <c r="DQ379" s="13"/>
      <c r="DR379" s="13"/>
      <c r="DS379" s="13"/>
      <c r="DT379" s="13"/>
    </row>
    <row r="380" spans="6:124" ht="12" customHeight="1">
      <c r="F380" s="404"/>
      <c r="G380" s="404"/>
      <c r="CH380" s="337"/>
      <c r="CI380" s="337"/>
      <c r="CJ380" s="337"/>
      <c r="CK380" s="337"/>
      <c r="CL380" s="337"/>
      <c r="CM380" s="337"/>
      <c r="CN380" s="337"/>
      <c r="CO380" s="13"/>
      <c r="CP380" s="13"/>
      <c r="CQ380" s="13"/>
      <c r="CR380" s="13"/>
      <c r="CS380" s="13"/>
      <c r="DH380" s="337"/>
      <c r="DI380" s="337"/>
      <c r="DJ380" s="337"/>
      <c r="DK380" s="337"/>
      <c r="DL380" s="337"/>
      <c r="DM380" s="337"/>
      <c r="DN380" s="337"/>
      <c r="DO380" s="13"/>
      <c r="DP380" s="13"/>
      <c r="DQ380" s="13"/>
      <c r="DR380" s="13"/>
      <c r="DS380" s="13"/>
      <c r="DT380" s="13"/>
    </row>
    <row r="381" spans="6:124" ht="12" customHeight="1">
      <c r="F381" s="404"/>
      <c r="G381" s="404"/>
      <c r="CH381" s="337"/>
      <c r="CI381" s="337"/>
      <c r="CJ381" s="337"/>
      <c r="CK381" s="337"/>
      <c r="CL381" s="337"/>
      <c r="CM381" s="337"/>
      <c r="CN381" s="337"/>
      <c r="CO381" s="13"/>
      <c r="CP381" s="13"/>
      <c r="CQ381" s="13"/>
      <c r="CR381" s="13"/>
      <c r="CS381" s="13"/>
      <c r="DH381" s="337"/>
      <c r="DI381" s="337"/>
      <c r="DJ381" s="337"/>
      <c r="DK381" s="337"/>
      <c r="DL381" s="337"/>
      <c r="DM381" s="337"/>
      <c r="DN381" s="337"/>
      <c r="DO381" s="13"/>
      <c r="DP381" s="13"/>
      <c r="DQ381" s="13"/>
      <c r="DR381" s="13"/>
      <c r="DS381" s="13"/>
      <c r="DT381" s="13"/>
    </row>
    <row r="382" spans="6:124" ht="12" customHeight="1">
      <c r="F382" s="404"/>
      <c r="G382" s="404"/>
      <c r="CH382" s="337"/>
      <c r="CI382" s="337"/>
      <c r="CJ382" s="337"/>
      <c r="CK382" s="337"/>
      <c r="CL382" s="337"/>
      <c r="CM382" s="337"/>
      <c r="CN382" s="337"/>
      <c r="CO382" s="13"/>
      <c r="CP382" s="13"/>
      <c r="CQ382" s="13"/>
      <c r="CR382" s="13"/>
      <c r="CS382" s="13"/>
      <c r="DH382" s="337"/>
      <c r="DI382" s="337"/>
      <c r="DJ382" s="337"/>
      <c r="DK382" s="337"/>
      <c r="DL382" s="337"/>
      <c r="DM382" s="337"/>
      <c r="DN382" s="337"/>
      <c r="DO382" s="13"/>
      <c r="DP382" s="13"/>
      <c r="DQ382" s="13"/>
      <c r="DR382" s="13"/>
      <c r="DS382" s="13"/>
      <c r="DT382" s="13"/>
    </row>
    <row r="383" spans="6:124" ht="12" customHeight="1">
      <c r="F383" s="404"/>
      <c r="G383" s="404"/>
      <c r="CH383" s="337"/>
      <c r="CI383" s="337"/>
      <c r="CJ383" s="337"/>
      <c r="CK383" s="337"/>
      <c r="CL383" s="337"/>
      <c r="CM383" s="337"/>
      <c r="CN383" s="337"/>
      <c r="CO383" s="13"/>
      <c r="CP383" s="13"/>
      <c r="CQ383" s="13"/>
      <c r="CR383" s="13"/>
      <c r="CS383" s="13"/>
      <c r="DH383" s="337"/>
      <c r="DI383" s="337"/>
      <c r="DJ383" s="337"/>
      <c r="DK383" s="337"/>
      <c r="DL383" s="337"/>
      <c r="DM383" s="337"/>
      <c r="DN383" s="337"/>
      <c r="DO383" s="13"/>
      <c r="DP383" s="13"/>
      <c r="DQ383" s="13"/>
      <c r="DR383" s="13"/>
      <c r="DS383" s="13"/>
      <c r="DT383" s="13"/>
    </row>
    <row r="384" spans="6:124" ht="12" customHeight="1">
      <c r="F384" s="404"/>
      <c r="G384" s="404"/>
      <c r="CH384" s="337"/>
      <c r="CI384" s="337"/>
      <c r="CJ384" s="337"/>
      <c r="CK384" s="337"/>
      <c r="CL384" s="337"/>
      <c r="CM384" s="337"/>
      <c r="CN384" s="337"/>
      <c r="CO384" s="13"/>
      <c r="CP384" s="13"/>
      <c r="CQ384" s="13"/>
      <c r="CR384" s="13"/>
      <c r="CS384" s="13"/>
      <c r="DH384" s="337"/>
      <c r="DI384" s="337"/>
      <c r="DJ384" s="337"/>
      <c r="DK384" s="337"/>
      <c r="DL384" s="337"/>
      <c r="DM384" s="337"/>
      <c r="DN384" s="337"/>
      <c r="DO384" s="13"/>
      <c r="DP384" s="13"/>
      <c r="DQ384" s="13"/>
      <c r="DR384" s="13"/>
      <c r="DS384" s="13"/>
      <c r="DT384" s="13"/>
    </row>
    <row r="385" spans="6:124" ht="12" customHeight="1">
      <c r="F385" s="404"/>
      <c r="G385" s="404"/>
      <c r="CH385" s="337"/>
      <c r="CI385" s="337"/>
      <c r="CJ385" s="337"/>
      <c r="CK385" s="337"/>
      <c r="CL385" s="337"/>
      <c r="CM385" s="337"/>
      <c r="CN385" s="337"/>
      <c r="CO385" s="13"/>
      <c r="CP385" s="13"/>
      <c r="CQ385" s="13"/>
      <c r="CR385" s="13"/>
      <c r="CS385" s="13"/>
      <c r="DH385" s="337"/>
      <c r="DI385" s="337"/>
      <c r="DJ385" s="337"/>
      <c r="DK385" s="337"/>
      <c r="DL385" s="337"/>
      <c r="DM385" s="337"/>
      <c r="DN385" s="337"/>
      <c r="DO385" s="13"/>
      <c r="DP385" s="13"/>
      <c r="DQ385" s="13"/>
      <c r="DR385" s="13"/>
      <c r="DS385" s="13"/>
      <c r="DT385" s="13"/>
    </row>
    <row r="386" spans="6:124" ht="12" customHeight="1">
      <c r="F386" s="404"/>
      <c r="G386" s="404"/>
      <c r="CH386" s="337"/>
      <c r="CI386" s="337"/>
      <c r="CJ386" s="337"/>
      <c r="CK386" s="337"/>
      <c r="CL386" s="337"/>
      <c r="CM386" s="337"/>
      <c r="CN386" s="337"/>
      <c r="CO386" s="13"/>
      <c r="CP386" s="13"/>
      <c r="CQ386" s="13"/>
      <c r="CR386" s="13"/>
      <c r="CS386" s="13"/>
      <c r="DH386" s="337"/>
      <c r="DI386" s="337"/>
      <c r="DJ386" s="337"/>
      <c r="DK386" s="337"/>
      <c r="DL386" s="337"/>
      <c r="DM386" s="337"/>
      <c r="DN386" s="337"/>
      <c r="DO386" s="13"/>
      <c r="DP386" s="13"/>
      <c r="DQ386" s="13"/>
      <c r="DR386" s="13"/>
      <c r="DS386" s="13"/>
      <c r="DT386" s="13"/>
    </row>
    <row r="387" spans="6:124" ht="12" customHeight="1">
      <c r="F387" s="404"/>
      <c r="G387" s="404"/>
      <c r="CH387" s="337"/>
      <c r="CI387" s="337"/>
      <c r="CJ387" s="337"/>
      <c r="CK387" s="337"/>
      <c r="CL387" s="337"/>
      <c r="CM387" s="337"/>
      <c r="CN387" s="337"/>
      <c r="CO387" s="13"/>
      <c r="CP387" s="13"/>
      <c r="CQ387" s="13"/>
      <c r="CR387" s="13"/>
      <c r="CS387" s="13"/>
      <c r="DH387" s="337"/>
      <c r="DI387" s="337"/>
      <c r="DJ387" s="337"/>
      <c r="DK387" s="337"/>
      <c r="DL387" s="337"/>
      <c r="DM387" s="337"/>
      <c r="DN387" s="337"/>
      <c r="DO387" s="13"/>
      <c r="DP387" s="13"/>
      <c r="DQ387" s="13"/>
      <c r="DR387" s="13"/>
      <c r="DS387" s="13"/>
      <c r="DT387" s="13"/>
    </row>
    <row r="388" spans="6:124" ht="12" customHeight="1">
      <c r="F388" s="404"/>
      <c r="G388" s="404"/>
      <c r="CH388" s="337"/>
      <c r="CI388" s="337"/>
      <c r="CJ388" s="337"/>
      <c r="CK388" s="337"/>
      <c r="CL388" s="337"/>
      <c r="CM388" s="337"/>
      <c r="CN388" s="337"/>
      <c r="CO388" s="13"/>
      <c r="CP388" s="13"/>
      <c r="CQ388" s="13"/>
      <c r="CR388" s="13"/>
      <c r="CS388" s="13"/>
      <c r="DH388" s="337"/>
      <c r="DI388" s="337"/>
      <c r="DJ388" s="337"/>
      <c r="DK388" s="337"/>
      <c r="DL388" s="337"/>
      <c r="DM388" s="337"/>
      <c r="DN388" s="337"/>
      <c r="DO388" s="13"/>
      <c r="DP388" s="13"/>
      <c r="DQ388" s="13"/>
      <c r="DR388" s="13"/>
      <c r="DS388" s="13"/>
      <c r="DT388" s="13"/>
    </row>
    <row r="389" spans="6:124" ht="12" customHeight="1">
      <c r="F389" s="404"/>
      <c r="G389" s="404"/>
      <c r="CH389" s="337"/>
      <c r="CI389" s="337"/>
      <c r="CJ389" s="337"/>
      <c r="CK389" s="337"/>
      <c r="CL389" s="337"/>
      <c r="CM389" s="337"/>
      <c r="CN389" s="337"/>
      <c r="CO389" s="13"/>
      <c r="CP389" s="13"/>
      <c r="CQ389" s="13"/>
      <c r="CR389" s="13"/>
      <c r="CS389" s="13"/>
      <c r="DH389" s="337"/>
      <c r="DI389" s="337"/>
      <c r="DJ389" s="337"/>
      <c r="DK389" s="337"/>
      <c r="DL389" s="337"/>
      <c r="DM389" s="337"/>
      <c r="DN389" s="337"/>
      <c r="DO389" s="13"/>
      <c r="DP389" s="13"/>
      <c r="DQ389" s="13"/>
      <c r="DR389" s="13"/>
      <c r="DS389" s="13"/>
      <c r="DT389" s="13"/>
    </row>
    <row r="390" spans="6:124" ht="12" customHeight="1">
      <c r="F390" s="404"/>
      <c r="G390" s="404"/>
      <c r="CH390" s="337"/>
      <c r="CI390" s="337"/>
      <c r="CJ390" s="337"/>
      <c r="CK390" s="337"/>
      <c r="CL390" s="337"/>
      <c r="CM390" s="337"/>
      <c r="CN390" s="337"/>
      <c r="CO390" s="13"/>
      <c r="CP390" s="13"/>
      <c r="CQ390" s="13"/>
      <c r="CR390" s="13"/>
      <c r="CS390" s="13"/>
      <c r="DH390" s="337"/>
      <c r="DI390" s="337"/>
      <c r="DJ390" s="337"/>
      <c r="DK390" s="337"/>
      <c r="DL390" s="337"/>
      <c r="DM390" s="337"/>
      <c r="DN390" s="337"/>
      <c r="DO390" s="13"/>
      <c r="DP390" s="13"/>
      <c r="DQ390" s="13"/>
      <c r="DR390" s="13"/>
      <c r="DS390" s="13"/>
      <c r="DT390" s="13"/>
    </row>
    <row r="391" spans="6:124" ht="12" customHeight="1">
      <c r="F391" s="404"/>
      <c r="G391" s="404"/>
      <c r="CH391" s="337"/>
      <c r="CI391" s="337"/>
      <c r="CJ391" s="337"/>
      <c r="CK391" s="337"/>
      <c r="CL391" s="337"/>
      <c r="CM391" s="337"/>
      <c r="CN391" s="337"/>
      <c r="CO391" s="13"/>
      <c r="CP391" s="13"/>
      <c r="CQ391" s="13"/>
      <c r="CR391" s="13"/>
      <c r="CS391" s="13"/>
      <c r="DH391" s="337"/>
      <c r="DI391" s="337"/>
      <c r="DJ391" s="337"/>
      <c r="DK391" s="337"/>
      <c r="DL391" s="337"/>
      <c r="DM391" s="337"/>
      <c r="DN391" s="337"/>
      <c r="DO391" s="13"/>
      <c r="DP391" s="13"/>
      <c r="DQ391" s="13"/>
      <c r="DR391" s="13"/>
      <c r="DS391" s="13"/>
      <c r="DT391" s="13"/>
    </row>
    <row r="392" spans="6:124" ht="12" customHeight="1">
      <c r="F392" s="404"/>
      <c r="G392" s="404"/>
      <c r="CH392" s="337"/>
      <c r="CI392" s="337"/>
      <c r="CJ392" s="337"/>
      <c r="CK392" s="337"/>
      <c r="CL392" s="337"/>
      <c r="CM392" s="337"/>
      <c r="CN392" s="337"/>
      <c r="CO392" s="13"/>
      <c r="CP392" s="13"/>
      <c r="CQ392" s="13"/>
      <c r="CR392" s="13"/>
      <c r="CS392" s="13"/>
      <c r="DH392" s="337"/>
      <c r="DI392" s="337"/>
      <c r="DJ392" s="337"/>
      <c r="DK392" s="337"/>
      <c r="DL392" s="337"/>
      <c r="DM392" s="337"/>
      <c r="DN392" s="337"/>
      <c r="DO392" s="13"/>
      <c r="DP392" s="13"/>
      <c r="DQ392" s="13"/>
      <c r="DR392" s="13"/>
      <c r="DS392" s="13"/>
      <c r="DT392" s="13"/>
    </row>
    <row r="393" spans="6:124" ht="12" customHeight="1">
      <c r="F393" s="404"/>
      <c r="G393" s="404"/>
      <c r="CH393" s="337"/>
      <c r="CI393" s="337"/>
      <c r="CJ393" s="337"/>
      <c r="CK393" s="337"/>
      <c r="CL393" s="337"/>
      <c r="CM393" s="337"/>
      <c r="CN393" s="337"/>
      <c r="CO393" s="13"/>
      <c r="CP393" s="13"/>
      <c r="CQ393" s="13"/>
      <c r="CR393" s="13"/>
      <c r="CS393" s="13"/>
      <c r="DH393" s="337"/>
      <c r="DI393" s="337"/>
      <c r="DJ393" s="337"/>
      <c r="DK393" s="337"/>
      <c r="DL393" s="337"/>
      <c r="DM393" s="337"/>
      <c r="DN393" s="337"/>
      <c r="DO393" s="13"/>
      <c r="DP393" s="13"/>
      <c r="DQ393" s="13"/>
      <c r="DR393" s="13"/>
      <c r="DS393" s="13"/>
      <c r="DT393" s="13"/>
    </row>
    <row r="394" spans="6:124" ht="12" customHeight="1">
      <c r="F394" s="404"/>
      <c r="G394" s="404"/>
      <c r="CH394" s="337"/>
      <c r="CI394" s="337"/>
      <c r="CJ394" s="337"/>
      <c r="CK394" s="337"/>
      <c r="CL394" s="337"/>
      <c r="CM394" s="337"/>
      <c r="CN394" s="337"/>
      <c r="CO394" s="13"/>
      <c r="CP394" s="13"/>
      <c r="CQ394" s="13"/>
      <c r="CR394" s="13"/>
      <c r="CS394" s="13"/>
      <c r="DH394" s="337"/>
      <c r="DI394" s="337"/>
      <c r="DJ394" s="337"/>
      <c r="DK394" s="337"/>
      <c r="DL394" s="337"/>
      <c r="DM394" s="337"/>
      <c r="DN394" s="337"/>
      <c r="DO394" s="13"/>
      <c r="DP394" s="13"/>
      <c r="DQ394" s="13"/>
      <c r="DR394" s="13"/>
      <c r="DS394" s="13"/>
      <c r="DT394" s="13"/>
    </row>
    <row r="395" spans="6:124" ht="12" customHeight="1">
      <c r="F395" s="404"/>
      <c r="G395" s="404"/>
      <c r="CH395" s="337"/>
      <c r="CI395" s="337"/>
      <c r="CJ395" s="337"/>
      <c r="CK395" s="337"/>
      <c r="CL395" s="337"/>
      <c r="CM395" s="337"/>
      <c r="CN395" s="337"/>
      <c r="CO395" s="13"/>
      <c r="CP395" s="13"/>
      <c r="CQ395" s="13"/>
      <c r="CR395" s="13"/>
      <c r="CS395" s="13"/>
      <c r="DH395" s="337"/>
      <c r="DI395" s="337"/>
      <c r="DJ395" s="337"/>
      <c r="DK395" s="337"/>
      <c r="DL395" s="337"/>
      <c r="DM395" s="337"/>
      <c r="DN395" s="337"/>
      <c r="DO395" s="13"/>
      <c r="DP395" s="13"/>
      <c r="DQ395" s="13"/>
      <c r="DR395" s="13"/>
      <c r="DS395" s="13"/>
      <c r="DT395" s="13"/>
    </row>
    <row r="396" spans="6:124" ht="12" customHeight="1">
      <c r="F396" s="404"/>
      <c r="G396" s="404"/>
      <c r="CH396" s="337"/>
      <c r="CI396" s="337"/>
      <c r="CJ396" s="337"/>
      <c r="CK396" s="337"/>
      <c r="CL396" s="337"/>
      <c r="CM396" s="337"/>
      <c r="CN396" s="337"/>
      <c r="CO396" s="13"/>
      <c r="CP396" s="13"/>
      <c r="CQ396" s="13"/>
      <c r="CR396" s="13"/>
      <c r="CS396" s="13"/>
      <c r="DH396" s="337"/>
      <c r="DI396" s="337"/>
      <c r="DJ396" s="337"/>
      <c r="DK396" s="337"/>
      <c r="DL396" s="337"/>
      <c r="DM396" s="337"/>
      <c r="DN396" s="337"/>
      <c r="DO396" s="13"/>
      <c r="DP396" s="13"/>
      <c r="DQ396" s="13"/>
      <c r="DR396" s="13"/>
      <c r="DS396" s="13"/>
      <c r="DT396" s="13"/>
    </row>
    <row r="397" spans="6:124" ht="12" customHeight="1">
      <c r="F397" s="404"/>
      <c r="G397" s="404"/>
      <c r="CH397" s="337"/>
      <c r="CI397" s="337"/>
      <c r="CJ397" s="337"/>
      <c r="CK397" s="337"/>
      <c r="CL397" s="337"/>
      <c r="CM397" s="337"/>
      <c r="CN397" s="337"/>
      <c r="CO397" s="13"/>
      <c r="CP397" s="13"/>
      <c r="CQ397" s="13"/>
      <c r="CR397" s="13"/>
      <c r="CS397" s="13"/>
      <c r="DH397" s="337"/>
      <c r="DI397" s="337"/>
      <c r="DJ397" s="337"/>
      <c r="DK397" s="337"/>
      <c r="DL397" s="337"/>
      <c r="DM397" s="337"/>
      <c r="DN397" s="337"/>
      <c r="DO397" s="13"/>
      <c r="DP397" s="13"/>
      <c r="DQ397" s="13"/>
      <c r="DR397" s="13"/>
      <c r="DS397" s="13"/>
      <c r="DT397" s="13"/>
    </row>
    <row r="398" spans="6:124" ht="12" customHeight="1">
      <c r="F398" s="404"/>
      <c r="G398" s="404"/>
      <c r="CH398" s="337"/>
      <c r="CI398" s="337"/>
      <c r="CJ398" s="337"/>
      <c r="CK398" s="337"/>
      <c r="CL398" s="337"/>
      <c r="CM398" s="337"/>
      <c r="CN398" s="337"/>
      <c r="CO398" s="13"/>
      <c r="CP398" s="13"/>
      <c r="CQ398" s="13"/>
      <c r="CR398" s="13"/>
      <c r="CS398" s="13"/>
      <c r="DH398" s="337"/>
      <c r="DI398" s="337"/>
      <c r="DJ398" s="337"/>
      <c r="DK398" s="337"/>
      <c r="DL398" s="337"/>
      <c r="DM398" s="337"/>
      <c r="DN398" s="337"/>
      <c r="DO398" s="13"/>
      <c r="DP398" s="13"/>
      <c r="DQ398" s="13"/>
      <c r="DR398" s="13"/>
      <c r="DS398" s="13"/>
      <c r="DT398" s="13"/>
    </row>
    <row r="399" spans="6:124" ht="12" customHeight="1">
      <c r="F399" s="404"/>
      <c r="G399" s="404"/>
      <c r="CH399" s="337"/>
      <c r="CI399" s="337"/>
      <c r="CJ399" s="337"/>
      <c r="CK399" s="337"/>
      <c r="CL399" s="337"/>
      <c r="CM399" s="337"/>
      <c r="CN399" s="337"/>
      <c r="CO399" s="13"/>
      <c r="CP399" s="13"/>
      <c r="CQ399" s="13"/>
      <c r="CR399" s="13"/>
      <c r="CS399" s="13"/>
      <c r="DH399" s="337"/>
      <c r="DI399" s="337"/>
      <c r="DJ399" s="337"/>
      <c r="DK399" s="337"/>
      <c r="DL399" s="337"/>
      <c r="DM399" s="337"/>
      <c r="DN399" s="337"/>
      <c r="DO399" s="13"/>
      <c r="DP399" s="13"/>
      <c r="DQ399" s="13"/>
      <c r="DR399" s="13"/>
      <c r="DS399" s="13"/>
      <c r="DT399" s="13"/>
    </row>
    <row r="400" spans="6:124" ht="12" customHeight="1">
      <c r="F400" s="404"/>
      <c r="G400" s="404"/>
      <c r="CH400" s="337"/>
      <c r="CI400" s="337"/>
      <c r="CJ400" s="337"/>
      <c r="CK400" s="337"/>
      <c r="CL400" s="337"/>
      <c r="CM400" s="337"/>
      <c r="CN400" s="337"/>
      <c r="CO400" s="13"/>
      <c r="CP400" s="13"/>
      <c r="CQ400" s="13"/>
      <c r="CR400" s="13"/>
      <c r="CS400" s="13"/>
      <c r="DH400" s="337"/>
      <c r="DI400" s="337"/>
      <c r="DJ400" s="337"/>
      <c r="DK400" s="337"/>
      <c r="DL400" s="337"/>
      <c r="DM400" s="337"/>
      <c r="DN400" s="337"/>
      <c r="DO400" s="13"/>
      <c r="DP400" s="13"/>
      <c r="DQ400" s="13"/>
      <c r="DR400" s="13"/>
      <c r="DS400" s="13"/>
      <c r="DT400" s="13"/>
    </row>
    <row r="401" spans="6:124" ht="12" customHeight="1">
      <c r="F401" s="404"/>
      <c r="G401" s="404"/>
      <c r="CH401" s="337"/>
      <c r="CI401" s="337"/>
      <c r="CJ401" s="337"/>
      <c r="CK401" s="337"/>
      <c r="CL401" s="337"/>
      <c r="CM401" s="337"/>
      <c r="CN401" s="337"/>
      <c r="CO401" s="13"/>
      <c r="CP401" s="13"/>
      <c r="CQ401" s="13"/>
      <c r="CR401" s="13"/>
      <c r="CS401" s="13"/>
      <c r="DH401" s="337"/>
      <c r="DI401" s="337"/>
      <c r="DJ401" s="337"/>
      <c r="DK401" s="337"/>
      <c r="DL401" s="337"/>
      <c r="DM401" s="337"/>
      <c r="DN401" s="337"/>
      <c r="DO401" s="13"/>
      <c r="DP401" s="13"/>
      <c r="DQ401" s="13"/>
      <c r="DR401" s="13"/>
      <c r="DS401" s="13"/>
      <c r="DT401" s="13"/>
    </row>
    <row r="402" spans="6:124" ht="12" customHeight="1">
      <c r="F402" s="404"/>
      <c r="G402" s="404"/>
      <c r="CH402" s="337"/>
      <c r="CI402" s="337"/>
      <c r="CJ402" s="337"/>
      <c r="CK402" s="337"/>
      <c r="CL402" s="337"/>
      <c r="CM402" s="337"/>
      <c r="CN402" s="337"/>
      <c r="CO402" s="13"/>
      <c r="CP402" s="13"/>
      <c r="CQ402" s="13"/>
      <c r="CR402" s="13"/>
      <c r="CS402" s="13"/>
      <c r="DH402" s="337"/>
      <c r="DI402" s="337"/>
      <c r="DJ402" s="337"/>
      <c r="DK402" s="337"/>
      <c r="DL402" s="337"/>
      <c r="DM402" s="337"/>
      <c r="DN402" s="337"/>
      <c r="DO402" s="13"/>
      <c r="DP402" s="13"/>
      <c r="DQ402" s="13"/>
      <c r="DR402" s="13"/>
      <c r="DS402" s="13"/>
      <c r="DT402" s="13"/>
    </row>
    <row r="403" spans="6:124" ht="12" customHeight="1">
      <c r="F403" s="404"/>
      <c r="G403" s="404"/>
      <c r="CH403" s="337"/>
      <c r="CI403" s="337"/>
      <c r="CJ403" s="337"/>
      <c r="CK403" s="337"/>
      <c r="CL403" s="337"/>
      <c r="CM403" s="337"/>
      <c r="CN403" s="337"/>
      <c r="CO403" s="13"/>
      <c r="CP403" s="13"/>
      <c r="CQ403" s="13"/>
      <c r="CR403" s="13"/>
      <c r="CS403" s="13"/>
      <c r="DH403" s="337"/>
      <c r="DI403" s="337"/>
      <c r="DJ403" s="337"/>
      <c r="DK403" s="337"/>
      <c r="DL403" s="337"/>
      <c r="DM403" s="337"/>
      <c r="DN403" s="337"/>
      <c r="DO403" s="13"/>
      <c r="DP403" s="13"/>
      <c r="DQ403" s="13"/>
      <c r="DR403" s="13"/>
      <c r="DS403" s="13"/>
      <c r="DT403" s="13"/>
    </row>
    <row r="404" spans="6:124" ht="12" customHeight="1">
      <c r="F404" s="404"/>
      <c r="G404" s="404"/>
      <c r="CH404" s="337"/>
      <c r="CI404" s="337"/>
      <c r="CJ404" s="337"/>
      <c r="CK404" s="337"/>
      <c r="CL404" s="337"/>
      <c r="CM404" s="337"/>
      <c r="CN404" s="337"/>
      <c r="CO404" s="13"/>
      <c r="CP404" s="13"/>
      <c r="CQ404" s="13"/>
      <c r="CR404" s="13"/>
      <c r="CS404" s="13"/>
      <c r="DH404" s="337"/>
      <c r="DI404" s="337"/>
      <c r="DJ404" s="337"/>
      <c r="DK404" s="337"/>
      <c r="DL404" s="337"/>
      <c r="DM404" s="337"/>
      <c r="DN404" s="337"/>
      <c r="DO404" s="13"/>
      <c r="DP404" s="13"/>
      <c r="DQ404" s="13"/>
      <c r="DR404" s="13"/>
      <c r="DS404" s="13"/>
      <c r="DT404" s="13"/>
    </row>
    <row r="405" spans="6:124" ht="12" customHeight="1">
      <c r="F405" s="404"/>
      <c r="G405" s="404"/>
      <c r="CH405" s="337"/>
      <c r="CI405" s="337"/>
      <c r="CJ405" s="337"/>
      <c r="CK405" s="337"/>
      <c r="CL405" s="337"/>
      <c r="CM405" s="337"/>
      <c r="CN405" s="337"/>
      <c r="CO405" s="13"/>
      <c r="CP405" s="13"/>
      <c r="CQ405" s="13"/>
      <c r="CR405" s="13"/>
      <c r="CS405" s="13"/>
      <c r="DH405" s="337"/>
      <c r="DI405" s="337"/>
      <c r="DJ405" s="337"/>
      <c r="DK405" s="337"/>
      <c r="DL405" s="337"/>
      <c r="DM405" s="337"/>
      <c r="DN405" s="337"/>
      <c r="DO405" s="13"/>
      <c r="DP405" s="13"/>
      <c r="DQ405" s="13"/>
      <c r="DR405" s="13"/>
      <c r="DS405" s="13"/>
      <c r="DT405" s="13"/>
    </row>
    <row r="406" spans="6:124" ht="12" customHeight="1">
      <c r="F406" s="404"/>
      <c r="G406" s="404"/>
      <c r="CH406" s="337"/>
      <c r="CI406" s="337"/>
      <c r="CJ406" s="337"/>
      <c r="CK406" s="337"/>
      <c r="CL406" s="337"/>
      <c r="CM406" s="337"/>
      <c r="CN406" s="337"/>
      <c r="CO406" s="13"/>
      <c r="CP406" s="13"/>
      <c r="CQ406" s="13"/>
      <c r="CR406" s="13"/>
      <c r="CS406" s="13"/>
      <c r="DH406" s="337"/>
      <c r="DI406" s="337"/>
      <c r="DJ406" s="337"/>
      <c r="DK406" s="337"/>
      <c r="DL406" s="337"/>
      <c r="DM406" s="337"/>
      <c r="DN406" s="337"/>
      <c r="DO406" s="13"/>
      <c r="DP406" s="13"/>
      <c r="DQ406" s="13"/>
      <c r="DR406" s="13"/>
      <c r="DS406" s="13"/>
      <c r="DT406" s="13"/>
    </row>
    <row r="407" spans="6:124" ht="12" customHeight="1">
      <c r="F407" s="404"/>
      <c r="G407" s="404"/>
      <c r="CH407" s="337"/>
      <c r="CI407" s="337"/>
      <c r="CJ407" s="337"/>
      <c r="CK407" s="337"/>
      <c r="CL407" s="337"/>
      <c r="CM407" s="337"/>
      <c r="CN407" s="337"/>
      <c r="CO407" s="13"/>
      <c r="CP407" s="13"/>
      <c r="CQ407" s="13"/>
      <c r="CR407" s="13"/>
      <c r="CS407" s="13"/>
      <c r="DH407" s="337"/>
      <c r="DI407" s="337"/>
      <c r="DJ407" s="337"/>
      <c r="DK407" s="337"/>
      <c r="DL407" s="337"/>
      <c r="DM407" s="337"/>
      <c r="DN407" s="337"/>
      <c r="DO407" s="13"/>
      <c r="DP407" s="13"/>
      <c r="DQ407" s="13"/>
      <c r="DR407" s="13"/>
      <c r="DS407" s="13"/>
      <c r="DT407" s="13"/>
    </row>
    <row r="408" spans="6:124" ht="12" customHeight="1">
      <c r="F408" s="404"/>
      <c r="G408" s="404"/>
      <c r="CH408" s="337"/>
      <c r="CI408" s="337"/>
      <c r="CJ408" s="337"/>
      <c r="CK408" s="337"/>
      <c r="CL408" s="337"/>
      <c r="CM408" s="337"/>
      <c r="CN408" s="337"/>
      <c r="CO408" s="13"/>
      <c r="CP408" s="13"/>
      <c r="CQ408" s="13"/>
      <c r="CR408" s="13"/>
      <c r="CS408" s="13"/>
      <c r="DH408" s="337"/>
      <c r="DI408" s="337"/>
      <c r="DJ408" s="337"/>
      <c r="DK408" s="337"/>
      <c r="DL408" s="337"/>
      <c r="DM408" s="337"/>
      <c r="DN408" s="337"/>
      <c r="DO408" s="13"/>
      <c r="DP408" s="13"/>
      <c r="DQ408" s="13"/>
      <c r="DR408" s="13"/>
      <c r="DS408" s="13"/>
      <c r="DT408" s="13"/>
    </row>
    <row r="409" spans="6:124" ht="12" customHeight="1">
      <c r="F409" s="404"/>
      <c r="G409" s="404"/>
      <c r="CH409" s="337"/>
      <c r="CI409" s="337"/>
      <c r="CJ409" s="337"/>
      <c r="CK409" s="337"/>
      <c r="CL409" s="337"/>
      <c r="CM409" s="337"/>
      <c r="CN409" s="337"/>
      <c r="CO409" s="13"/>
      <c r="CP409" s="13"/>
      <c r="CQ409" s="13"/>
      <c r="CR409" s="13"/>
      <c r="CS409" s="13"/>
      <c r="DH409" s="337"/>
      <c r="DI409" s="337"/>
      <c r="DJ409" s="337"/>
      <c r="DK409" s="337"/>
      <c r="DL409" s="337"/>
      <c r="DM409" s="337"/>
      <c r="DN409" s="337"/>
      <c r="DO409" s="13"/>
      <c r="DP409" s="13"/>
      <c r="DQ409" s="13"/>
      <c r="DR409" s="13"/>
      <c r="DS409" s="13"/>
      <c r="DT409" s="13"/>
    </row>
    <row r="410" spans="6:124" ht="12" customHeight="1">
      <c r="F410" s="404"/>
      <c r="G410" s="404"/>
      <c r="CH410" s="337"/>
      <c r="CI410" s="337"/>
      <c r="CJ410" s="337"/>
      <c r="CK410" s="337"/>
      <c r="CL410" s="337"/>
      <c r="CM410" s="337"/>
      <c r="CN410" s="337"/>
      <c r="CO410" s="13"/>
      <c r="CP410" s="13"/>
      <c r="CQ410" s="13"/>
      <c r="CR410" s="13"/>
      <c r="CS410" s="13"/>
      <c r="DH410" s="337"/>
      <c r="DI410" s="337"/>
      <c r="DJ410" s="337"/>
      <c r="DK410" s="337"/>
      <c r="DL410" s="337"/>
      <c r="DM410" s="337"/>
      <c r="DN410" s="337"/>
      <c r="DO410" s="13"/>
      <c r="DP410" s="13"/>
      <c r="DQ410" s="13"/>
      <c r="DR410" s="13"/>
      <c r="DS410" s="13"/>
      <c r="DT410" s="13"/>
    </row>
    <row r="411" spans="6:124" ht="12" customHeight="1">
      <c r="F411" s="404"/>
      <c r="G411" s="404"/>
      <c r="CH411" s="337"/>
      <c r="CI411" s="337"/>
      <c r="CJ411" s="337"/>
      <c r="CK411" s="337"/>
      <c r="CL411" s="337"/>
      <c r="CM411" s="337"/>
      <c r="CN411" s="337"/>
      <c r="CO411" s="13"/>
      <c r="CP411" s="13"/>
      <c r="CQ411" s="13"/>
      <c r="CR411" s="13"/>
      <c r="CS411" s="13"/>
      <c r="DH411" s="337"/>
      <c r="DI411" s="337"/>
      <c r="DJ411" s="337"/>
      <c r="DK411" s="337"/>
      <c r="DL411" s="337"/>
      <c r="DM411" s="337"/>
      <c r="DN411" s="337"/>
      <c r="DO411" s="13"/>
      <c r="DP411" s="13"/>
      <c r="DQ411" s="13"/>
      <c r="DR411" s="13"/>
      <c r="DS411" s="13"/>
      <c r="DT411" s="13"/>
    </row>
    <row r="412" spans="6:124" ht="12" customHeight="1">
      <c r="F412" s="404"/>
      <c r="G412" s="404"/>
      <c r="CH412" s="337"/>
      <c r="CI412" s="337"/>
      <c r="CJ412" s="337"/>
      <c r="CK412" s="337"/>
      <c r="CL412" s="337"/>
      <c r="CM412" s="337"/>
      <c r="CN412" s="337"/>
      <c r="CO412" s="13"/>
      <c r="CP412" s="13"/>
      <c r="CQ412" s="13"/>
      <c r="CR412" s="13"/>
      <c r="CS412" s="13"/>
      <c r="DH412" s="337"/>
      <c r="DI412" s="337"/>
      <c r="DJ412" s="337"/>
      <c r="DK412" s="337"/>
      <c r="DL412" s="337"/>
      <c r="DM412" s="337"/>
      <c r="DN412" s="337"/>
      <c r="DO412" s="13"/>
      <c r="DP412" s="13"/>
      <c r="DQ412" s="13"/>
      <c r="DR412" s="13"/>
      <c r="DS412" s="13"/>
      <c r="DT412" s="13"/>
    </row>
    <row r="413" spans="6:124" ht="12" customHeight="1">
      <c r="F413" s="404"/>
      <c r="G413" s="404"/>
      <c r="CH413" s="337"/>
      <c r="CI413" s="337"/>
      <c r="CJ413" s="337"/>
      <c r="CK413" s="337"/>
      <c r="CL413" s="337"/>
      <c r="CM413" s="337"/>
      <c r="CN413" s="337"/>
      <c r="CO413" s="13"/>
      <c r="CP413" s="13"/>
      <c r="CQ413" s="13"/>
      <c r="CR413" s="13"/>
      <c r="CS413" s="13"/>
      <c r="DH413" s="337"/>
      <c r="DI413" s="337"/>
      <c r="DJ413" s="337"/>
      <c r="DK413" s="337"/>
      <c r="DL413" s="337"/>
      <c r="DM413" s="337"/>
      <c r="DN413" s="337"/>
      <c r="DO413" s="13"/>
      <c r="DP413" s="13"/>
      <c r="DQ413" s="13"/>
      <c r="DR413" s="13"/>
      <c r="DS413" s="13"/>
      <c r="DT413" s="13"/>
    </row>
    <row r="414" spans="6:124" ht="12" customHeight="1">
      <c r="F414" s="404"/>
      <c r="G414" s="404"/>
      <c r="CH414" s="337"/>
      <c r="CI414" s="337"/>
      <c r="CJ414" s="337"/>
      <c r="CK414" s="337"/>
      <c r="CL414" s="337"/>
      <c r="CM414" s="337"/>
      <c r="CN414" s="337"/>
      <c r="CO414" s="13"/>
      <c r="CP414" s="13"/>
      <c r="CQ414" s="13"/>
      <c r="CR414" s="13"/>
      <c r="CS414" s="13"/>
      <c r="DH414" s="337"/>
      <c r="DI414" s="337"/>
      <c r="DJ414" s="337"/>
      <c r="DK414" s="337"/>
      <c r="DL414" s="337"/>
      <c r="DM414" s="337"/>
      <c r="DN414" s="337"/>
      <c r="DO414" s="13"/>
      <c r="DP414" s="13"/>
      <c r="DQ414" s="13"/>
      <c r="DR414" s="13"/>
      <c r="DS414" s="13"/>
      <c r="DT414" s="13"/>
    </row>
    <row r="415" spans="6:124" ht="12" customHeight="1">
      <c r="F415" s="404"/>
      <c r="G415" s="404"/>
      <c r="CH415" s="337"/>
      <c r="CI415" s="337"/>
      <c r="CJ415" s="337"/>
      <c r="CK415" s="337"/>
      <c r="CL415" s="337"/>
      <c r="CM415" s="337"/>
      <c r="CN415" s="337"/>
      <c r="CO415" s="13"/>
      <c r="CP415" s="13"/>
      <c r="CQ415" s="13"/>
      <c r="CR415" s="13"/>
      <c r="CS415" s="13"/>
      <c r="DH415" s="337"/>
      <c r="DI415" s="337"/>
      <c r="DJ415" s="337"/>
      <c r="DK415" s="337"/>
      <c r="DL415" s="337"/>
      <c r="DM415" s="337"/>
      <c r="DN415" s="337"/>
      <c r="DO415" s="13"/>
      <c r="DP415" s="13"/>
      <c r="DQ415" s="13"/>
      <c r="DR415" s="13"/>
      <c r="DS415" s="13"/>
      <c r="DT415" s="13"/>
    </row>
    <row r="416" spans="6:124" ht="12" customHeight="1">
      <c r="F416" s="404"/>
      <c r="G416" s="404"/>
      <c r="CH416" s="337"/>
      <c r="CI416" s="337"/>
      <c r="CJ416" s="337"/>
      <c r="CK416" s="337"/>
      <c r="CL416" s="337"/>
      <c r="CM416" s="337"/>
      <c r="CN416" s="337"/>
      <c r="CO416" s="13"/>
      <c r="CP416" s="13"/>
      <c r="CQ416" s="13"/>
      <c r="CR416" s="13"/>
      <c r="CS416" s="13"/>
      <c r="DH416" s="337"/>
      <c r="DI416" s="337"/>
      <c r="DJ416" s="337"/>
      <c r="DK416" s="337"/>
      <c r="DL416" s="337"/>
      <c r="DM416" s="337"/>
      <c r="DN416" s="337"/>
      <c r="DO416" s="13"/>
      <c r="DP416" s="13"/>
      <c r="DQ416" s="13"/>
      <c r="DR416" s="13"/>
      <c r="DS416" s="13"/>
      <c r="DT416" s="13"/>
    </row>
    <row r="417" spans="6:124" ht="12" customHeight="1">
      <c r="F417" s="404"/>
      <c r="G417" s="404"/>
      <c r="CH417" s="337"/>
      <c r="CI417" s="337"/>
      <c r="CJ417" s="337"/>
      <c r="CK417" s="337"/>
      <c r="CL417" s="337"/>
      <c r="CM417" s="337"/>
      <c r="CN417" s="337"/>
      <c r="CO417" s="13"/>
      <c r="CP417" s="13"/>
      <c r="CQ417" s="13"/>
      <c r="CR417" s="13"/>
      <c r="CS417" s="13"/>
      <c r="DH417" s="337"/>
      <c r="DI417" s="337"/>
      <c r="DJ417" s="337"/>
      <c r="DK417" s="337"/>
      <c r="DL417" s="337"/>
      <c r="DM417" s="337"/>
      <c r="DN417" s="337"/>
      <c r="DO417" s="13"/>
      <c r="DP417" s="13"/>
      <c r="DQ417" s="13"/>
      <c r="DR417" s="13"/>
      <c r="DS417" s="13"/>
      <c r="DT417" s="13"/>
    </row>
    <row r="418" spans="6:124" ht="12" customHeight="1">
      <c r="F418" s="404"/>
      <c r="G418" s="404"/>
      <c r="CH418" s="337"/>
      <c r="CI418" s="337"/>
      <c r="CJ418" s="337"/>
      <c r="CK418" s="337"/>
      <c r="CL418" s="337"/>
      <c r="CM418" s="337"/>
      <c r="CN418" s="337"/>
      <c r="CO418" s="13"/>
      <c r="CP418" s="13"/>
      <c r="CQ418" s="13"/>
      <c r="CR418" s="13"/>
      <c r="CS418" s="13"/>
      <c r="DH418" s="337"/>
      <c r="DI418" s="337"/>
      <c r="DJ418" s="337"/>
      <c r="DK418" s="337"/>
      <c r="DL418" s="337"/>
      <c r="DM418" s="337"/>
      <c r="DN418" s="337"/>
      <c r="DO418" s="13"/>
      <c r="DP418" s="13"/>
      <c r="DQ418" s="13"/>
      <c r="DR418" s="13"/>
      <c r="DS418" s="13"/>
      <c r="DT418" s="13"/>
    </row>
    <row r="419" spans="6:124" ht="12" customHeight="1">
      <c r="F419" s="404"/>
      <c r="G419" s="404"/>
      <c r="CH419" s="337"/>
      <c r="CI419" s="337"/>
      <c r="CJ419" s="337"/>
      <c r="CK419" s="337"/>
      <c r="CL419" s="337"/>
      <c r="CM419" s="337"/>
      <c r="CN419" s="337"/>
      <c r="CO419" s="13"/>
      <c r="CP419" s="13"/>
      <c r="CQ419" s="13"/>
      <c r="CR419" s="13"/>
      <c r="CS419" s="13"/>
      <c r="DH419" s="337"/>
      <c r="DI419" s="337"/>
      <c r="DJ419" s="337"/>
      <c r="DK419" s="337"/>
      <c r="DL419" s="337"/>
      <c r="DM419" s="337"/>
      <c r="DN419" s="337"/>
      <c r="DO419" s="13"/>
      <c r="DP419" s="13"/>
      <c r="DQ419" s="13"/>
      <c r="DR419" s="13"/>
      <c r="DS419" s="13"/>
      <c r="DT419" s="13"/>
    </row>
    <row r="420" spans="6:124" ht="12" customHeight="1">
      <c r="F420" s="404"/>
      <c r="G420" s="404"/>
      <c r="CH420" s="337"/>
      <c r="CI420" s="337"/>
      <c r="CJ420" s="337"/>
      <c r="CK420" s="337"/>
      <c r="CL420" s="337"/>
      <c r="CM420" s="337"/>
      <c r="CN420" s="337"/>
      <c r="CO420" s="13"/>
      <c r="CP420" s="13"/>
      <c r="CQ420" s="13"/>
      <c r="CR420" s="13"/>
      <c r="CS420" s="13"/>
      <c r="DH420" s="337"/>
      <c r="DI420" s="337"/>
      <c r="DJ420" s="337"/>
      <c r="DK420" s="337"/>
      <c r="DL420" s="337"/>
      <c r="DM420" s="337"/>
      <c r="DN420" s="337"/>
      <c r="DO420" s="13"/>
      <c r="DP420" s="13"/>
      <c r="DQ420" s="13"/>
      <c r="DR420" s="13"/>
      <c r="DS420" s="13"/>
      <c r="DT420" s="13"/>
    </row>
    <row r="421" spans="6:124" ht="12" customHeight="1">
      <c r="F421" s="404"/>
      <c r="G421" s="404"/>
      <c r="CH421" s="337"/>
      <c r="CI421" s="337"/>
      <c r="CJ421" s="337"/>
      <c r="CK421" s="337"/>
      <c r="CL421" s="337"/>
      <c r="CM421" s="337"/>
      <c r="CN421" s="337"/>
      <c r="CO421" s="13"/>
      <c r="CP421" s="13"/>
      <c r="CQ421" s="13"/>
      <c r="CR421" s="13"/>
      <c r="CS421" s="13"/>
      <c r="DH421" s="337"/>
      <c r="DI421" s="337"/>
      <c r="DJ421" s="337"/>
      <c r="DK421" s="337"/>
      <c r="DL421" s="337"/>
      <c r="DM421" s="337"/>
      <c r="DN421" s="337"/>
      <c r="DO421" s="13"/>
      <c r="DP421" s="13"/>
      <c r="DQ421" s="13"/>
      <c r="DR421" s="13"/>
      <c r="DS421" s="13"/>
      <c r="DT421" s="13"/>
    </row>
    <row r="422" spans="6:124" ht="12" customHeight="1">
      <c r="F422" s="404"/>
      <c r="G422" s="404"/>
      <c r="CH422" s="337"/>
      <c r="CI422" s="337"/>
      <c r="CJ422" s="337"/>
      <c r="CK422" s="337"/>
      <c r="CL422" s="337"/>
      <c r="CM422" s="337"/>
      <c r="CN422" s="337"/>
      <c r="CO422" s="13"/>
      <c r="CP422" s="13"/>
      <c r="CQ422" s="13"/>
      <c r="CR422" s="13"/>
      <c r="CS422" s="13"/>
      <c r="DH422" s="337"/>
      <c r="DI422" s="337"/>
      <c r="DJ422" s="337"/>
      <c r="DK422" s="337"/>
      <c r="DL422" s="337"/>
      <c r="DM422" s="337"/>
      <c r="DN422" s="337"/>
      <c r="DO422" s="13"/>
      <c r="DP422" s="13"/>
      <c r="DQ422" s="13"/>
      <c r="DR422" s="13"/>
      <c r="DS422" s="13"/>
      <c r="DT422" s="13"/>
    </row>
    <row r="423" spans="6:124" ht="12" customHeight="1">
      <c r="F423" s="404"/>
      <c r="G423" s="404"/>
      <c r="CH423" s="337"/>
      <c r="CI423" s="337"/>
      <c r="CJ423" s="337"/>
      <c r="CK423" s="337"/>
      <c r="CL423" s="337"/>
      <c r="CM423" s="337"/>
      <c r="CN423" s="337"/>
      <c r="CO423" s="13"/>
      <c r="CP423" s="13"/>
      <c r="CQ423" s="13"/>
      <c r="CR423" s="13"/>
      <c r="CS423" s="13"/>
      <c r="DH423" s="337"/>
      <c r="DI423" s="337"/>
      <c r="DJ423" s="337"/>
      <c r="DK423" s="337"/>
      <c r="DL423" s="337"/>
      <c r="DM423" s="337"/>
      <c r="DN423" s="337"/>
      <c r="DO423" s="13"/>
      <c r="DP423" s="13"/>
      <c r="DQ423" s="13"/>
      <c r="DR423" s="13"/>
      <c r="DS423" s="13"/>
      <c r="DT423" s="13"/>
    </row>
    <row r="424" spans="6:124" ht="12" customHeight="1">
      <c r="F424" s="404"/>
      <c r="G424" s="404"/>
      <c r="CH424" s="337"/>
      <c r="CI424" s="337"/>
      <c r="CJ424" s="337"/>
      <c r="CK424" s="337"/>
      <c r="CL424" s="337"/>
      <c r="CM424" s="337"/>
      <c r="CN424" s="337"/>
      <c r="CO424" s="13"/>
      <c r="CP424" s="13"/>
      <c r="CQ424" s="13"/>
      <c r="CR424" s="13"/>
      <c r="CS424" s="13"/>
      <c r="DH424" s="337"/>
      <c r="DI424" s="337"/>
      <c r="DJ424" s="337"/>
      <c r="DK424" s="337"/>
      <c r="DL424" s="337"/>
      <c r="DM424" s="337"/>
      <c r="DN424" s="337"/>
      <c r="DO424" s="13"/>
      <c r="DP424" s="13"/>
      <c r="DQ424" s="13"/>
      <c r="DR424" s="13"/>
      <c r="DS424" s="13"/>
      <c r="DT424" s="13"/>
    </row>
    <row r="425" spans="6:124" ht="12" customHeight="1">
      <c r="F425" s="404"/>
      <c r="G425" s="404"/>
      <c r="CH425" s="337"/>
      <c r="CI425" s="337"/>
      <c r="CJ425" s="337"/>
      <c r="CK425" s="337"/>
      <c r="CL425" s="337"/>
      <c r="CM425" s="337"/>
      <c r="CN425" s="337"/>
      <c r="CO425" s="13"/>
      <c r="CP425" s="13"/>
      <c r="CQ425" s="13"/>
      <c r="CR425" s="13"/>
      <c r="CS425" s="13"/>
      <c r="DH425" s="337"/>
      <c r="DI425" s="337"/>
      <c r="DJ425" s="337"/>
      <c r="DK425" s="337"/>
      <c r="DL425" s="337"/>
      <c r="DM425" s="337"/>
      <c r="DN425" s="337"/>
      <c r="DO425" s="13"/>
      <c r="DP425" s="13"/>
      <c r="DQ425" s="13"/>
      <c r="DR425" s="13"/>
      <c r="DS425" s="13"/>
      <c r="DT425" s="13"/>
    </row>
    <row r="426" spans="6:124" ht="12" customHeight="1">
      <c r="F426" s="404"/>
      <c r="G426" s="404"/>
      <c r="CH426" s="337"/>
      <c r="CI426" s="337"/>
      <c r="CJ426" s="337"/>
      <c r="CK426" s="337"/>
      <c r="CL426" s="337"/>
      <c r="CM426" s="337"/>
      <c r="CN426" s="337"/>
      <c r="CO426" s="13"/>
      <c r="CP426" s="13"/>
      <c r="CQ426" s="13"/>
      <c r="CR426" s="13"/>
      <c r="CS426" s="13"/>
      <c r="DH426" s="337"/>
      <c r="DI426" s="337"/>
      <c r="DJ426" s="337"/>
      <c r="DK426" s="337"/>
      <c r="DL426" s="337"/>
      <c r="DM426" s="337"/>
      <c r="DN426" s="337"/>
      <c r="DO426" s="13"/>
      <c r="DP426" s="13"/>
      <c r="DQ426" s="13"/>
      <c r="DR426" s="13"/>
      <c r="DS426" s="13"/>
      <c r="DT426" s="13"/>
    </row>
    <row r="427" spans="6:124" ht="12" customHeight="1">
      <c r="F427" s="404"/>
      <c r="G427" s="404"/>
      <c r="CH427" s="337"/>
      <c r="CI427" s="337"/>
      <c r="CJ427" s="337"/>
      <c r="CK427" s="337"/>
      <c r="CL427" s="337"/>
      <c r="CM427" s="337"/>
      <c r="CN427" s="337"/>
      <c r="CO427" s="13"/>
      <c r="CP427" s="13"/>
      <c r="CQ427" s="13"/>
      <c r="CR427" s="13"/>
      <c r="CS427" s="13"/>
      <c r="DH427" s="337"/>
      <c r="DI427" s="337"/>
      <c r="DJ427" s="337"/>
      <c r="DK427" s="337"/>
      <c r="DL427" s="337"/>
      <c r="DM427" s="337"/>
      <c r="DN427" s="337"/>
      <c r="DO427" s="13"/>
      <c r="DP427" s="13"/>
      <c r="DQ427" s="13"/>
      <c r="DR427" s="13"/>
      <c r="DS427" s="13"/>
      <c r="DT427" s="13"/>
    </row>
    <row r="428" spans="6:124" ht="12" customHeight="1">
      <c r="F428" s="404"/>
      <c r="G428" s="404"/>
      <c r="CH428" s="337"/>
      <c r="CI428" s="337"/>
      <c r="CJ428" s="337"/>
      <c r="CK428" s="337"/>
      <c r="CL428" s="337"/>
      <c r="CM428" s="337"/>
      <c r="CN428" s="337"/>
      <c r="CO428" s="13"/>
      <c r="CP428" s="13"/>
      <c r="CQ428" s="13"/>
      <c r="CR428" s="13"/>
      <c r="CS428" s="13"/>
      <c r="DH428" s="337"/>
      <c r="DI428" s="337"/>
      <c r="DJ428" s="337"/>
      <c r="DK428" s="337"/>
      <c r="DL428" s="337"/>
      <c r="DM428" s="337"/>
      <c r="DN428" s="337"/>
      <c r="DO428" s="13"/>
      <c r="DP428" s="13"/>
      <c r="DQ428" s="13"/>
      <c r="DR428" s="13"/>
      <c r="DS428" s="13"/>
      <c r="DT428" s="13"/>
    </row>
    <row r="429" spans="6:124" ht="12" customHeight="1">
      <c r="F429" s="404"/>
      <c r="G429" s="404"/>
      <c r="CH429" s="337"/>
      <c r="CI429" s="337"/>
      <c r="CJ429" s="337"/>
      <c r="CK429" s="337"/>
      <c r="CL429" s="337"/>
      <c r="CM429" s="337"/>
      <c r="CN429" s="337"/>
      <c r="CO429" s="13"/>
      <c r="CP429" s="13"/>
      <c r="CQ429" s="13"/>
      <c r="CR429" s="13"/>
      <c r="CS429" s="13"/>
      <c r="DH429" s="337"/>
      <c r="DI429" s="337"/>
      <c r="DJ429" s="337"/>
      <c r="DK429" s="337"/>
      <c r="DL429" s="337"/>
      <c r="DM429" s="337"/>
      <c r="DN429" s="337"/>
      <c r="DO429" s="13"/>
      <c r="DP429" s="13"/>
      <c r="DQ429" s="13"/>
      <c r="DR429" s="13"/>
      <c r="DS429" s="13"/>
      <c r="DT429" s="13"/>
    </row>
    <row r="430" spans="6:124" ht="12" customHeight="1">
      <c r="F430" s="404"/>
      <c r="G430" s="404"/>
      <c r="CH430" s="337"/>
      <c r="CI430" s="337"/>
      <c r="CJ430" s="337"/>
      <c r="CK430" s="337"/>
      <c r="CL430" s="337"/>
      <c r="CM430" s="337"/>
      <c r="CN430" s="337"/>
      <c r="CO430" s="13"/>
      <c r="CP430" s="13"/>
      <c r="CQ430" s="13"/>
      <c r="CR430" s="13"/>
      <c r="CS430" s="13"/>
      <c r="DH430" s="337"/>
      <c r="DI430" s="337"/>
      <c r="DJ430" s="337"/>
      <c r="DK430" s="337"/>
      <c r="DL430" s="337"/>
      <c r="DM430" s="337"/>
      <c r="DN430" s="337"/>
      <c r="DO430" s="13"/>
      <c r="DP430" s="13"/>
      <c r="DQ430" s="13"/>
      <c r="DR430" s="13"/>
      <c r="DS430" s="13"/>
      <c r="DT430" s="13"/>
    </row>
    <row r="431" spans="6:124" ht="12" customHeight="1">
      <c r="F431" s="404"/>
      <c r="G431" s="404"/>
      <c r="CH431" s="337"/>
      <c r="CI431" s="337"/>
      <c r="CJ431" s="337"/>
      <c r="CK431" s="337"/>
      <c r="CL431" s="337"/>
      <c r="CM431" s="337"/>
      <c r="CN431" s="337"/>
      <c r="CO431" s="13"/>
      <c r="CP431" s="13"/>
      <c r="CQ431" s="13"/>
      <c r="CR431" s="13"/>
      <c r="CS431" s="13"/>
      <c r="DH431" s="337"/>
      <c r="DI431" s="337"/>
      <c r="DJ431" s="337"/>
      <c r="DK431" s="337"/>
      <c r="DL431" s="337"/>
      <c r="DM431" s="337"/>
      <c r="DN431" s="337"/>
      <c r="DO431" s="13"/>
      <c r="DP431" s="13"/>
      <c r="DQ431" s="13"/>
      <c r="DR431" s="13"/>
      <c r="DS431" s="13"/>
      <c r="DT431" s="13"/>
    </row>
    <row r="432" spans="6:124" ht="12" customHeight="1">
      <c r="F432" s="404"/>
      <c r="G432" s="404"/>
      <c r="CH432" s="337"/>
      <c r="CI432" s="337"/>
      <c r="CJ432" s="337"/>
      <c r="CK432" s="337"/>
      <c r="CL432" s="337"/>
      <c r="CM432" s="337"/>
      <c r="CN432" s="337"/>
      <c r="CO432" s="13"/>
      <c r="CP432" s="13"/>
      <c r="CQ432" s="13"/>
      <c r="CR432" s="13"/>
      <c r="CS432" s="13"/>
      <c r="DH432" s="337"/>
      <c r="DI432" s="337"/>
      <c r="DJ432" s="337"/>
      <c r="DK432" s="337"/>
      <c r="DL432" s="337"/>
      <c r="DM432" s="337"/>
      <c r="DN432" s="337"/>
      <c r="DO432" s="13"/>
      <c r="DP432" s="13"/>
      <c r="DQ432" s="13"/>
      <c r="DR432" s="13"/>
      <c r="DS432" s="13"/>
      <c r="DT432" s="13"/>
    </row>
    <row r="433" spans="6:124" ht="12" customHeight="1">
      <c r="F433" s="404"/>
      <c r="G433" s="404"/>
      <c r="CH433" s="337"/>
      <c r="CI433" s="337"/>
      <c r="CJ433" s="337"/>
      <c r="CK433" s="337"/>
      <c r="CL433" s="337"/>
      <c r="CM433" s="337"/>
      <c r="CN433" s="337"/>
      <c r="CO433" s="13"/>
      <c r="CP433" s="13"/>
      <c r="CQ433" s="13"/>
      <c r="CR433" s="13"/>
      <c r="CS433" s="13"/>
      <c r="DH433" s="337"/>
      <c r="DI433" s="337"/>
      <c r="DJ433" s="337"/>
      <c r="DK433" s="337"/>
      <c r="DL433" s="337"/>
      <c r="DM433" s="337"/>
      <c r="DN433" s="337"/>
      <c r="DO433" s="13"/>
      <c r="DP433" s="13"/>
      <c r="DQ433" s="13"/>
      <c r="DR433" s="13"/>
      <c r="DS433" s="13"/>
      <c r="DT433" s="13"/>
    </row>
    <row r="434" spans="6:124" ht="12" customHeight="1">
      <c r="F434" s="404"/>
      <c r="G434" s="404"/>
      <c r="CH434" s="337"/>
      <c r="CI434" s="337"/>
      <c r="CJ434" s="337"/>
      <c r="CK434" s="337"/>
      <c r="CL434" s="337"/>
      <c r="CM434" s="337"/>
      <c r="CN434" s="337"/>
      <c r="CO434" s="13"/>
      <c r="CP434" s="13"/>
      <c r="CQ434" s="13"/>
      <c r="CR434" s="13"/>
      <c r="CS434" s="13"/>
      <c r="DH434" s="337"/>
      <c r="DI434" s="337"/>
      <c r="DJ434" s="337"/>
      <c r="DK434" s="337"/>
      <c r="DL434" s="337"/>
      <c r="DM434" s="337"/>
      <c r="DN434" s="337"/>
      <c r="DO434" s="13"/>
      <c r="DP434" s="13"/>
      <c r="DQ434" s="13"/>
      <c r="DR434" s="13"/>
      <c r="DS434" s="13"/>
      <c r="DT434" s="13"/>
    </row>
    <row r="435" spans="6:124" ht="12" customHeight="1">
      <c r="F435" s="404"/>
      <c r="G435" s="404"/>
      <c r="CH435" s="337"/>
      <c r="CI435" s="337"/>
      <c r="CJ435" s="337"/>
      <c r="CK435" s="337"/>
      <c r="CL435" s="337"/>
      <c r="CM435" s="337"/>
      <c r="CN435" s="337"/>
      <c r="CO435" s="13"/>
      <c r="CP435" s="13"/>
      <c r="CQ435" s="13"/>
      <c r="CR435" s="13"/>
      <c r="CS435" s="13"/>
      <c r="DH435" s="337"/>
      <c r="DI435" s="337"/>
      <c r="DJ435" s="337"/>
      <c r="DK435" s="337"/>
      <c r="DL435" s="337"/>
      <c r="DM435" s="337"/>
      <c r="DN435" s="337"/>
      <c r="DO435" s="13"/>
      <c r="DP435" s="13"/>
      <c r="DQ435" s="13"/>
      <c r="DR435" s="13"/>
      <c r="DS435" s="13"/>
      <c r="DT435" s="13"/>
    </row>
    <row r="436" spans="6:124" ht="12" customHeight="1">
      <c r="F436" s="404"/>
      <c r="G436" s="404"/>
      <c r="CH436" s="337"/>
      <c r="CI436" s="337"/>
      <c r="CJ436" s="337"/>
      <c r="CK436" s="337"/>
      <c r="CL436" s="337"/>
      <c r="CM436" s="337"/>
      <c r="CN436" s="337"/>
      <c r="CO436" s="13"/>
      <c r="CP436" s="13"/>
      <c r="CQ436" s="13"/>
      <c r="CR436" s="13"/>
      <c r="CS436" s="13"/>
      <c r="DH436" s="337"/>
      <c r="DI436" s="337"/>
      <c r="DJ436" s="337"/>
      <c r="DK436" s="337"/>
      <c r="DL436" s="337"/>
      <c r="DM436" s="337"/>
      <c r="DN436" s="337"/>
      <c r="DO436" s="13"/>
      <c r="DP436" s="13"/>
      <c r="DQ436" s="13"/>
      <c r="DR436" s="13"/>
      <c r="DS436" s="13"/>
      <c r="DT436" s="13"/>
    </row>
    <row r="437" spans="6:124" ht="12" customHeight="1">
      <c r="F437" s="404"/>
      <c r="G437" s="404"/>
      <c r="CH437" s="337"/>
      <c r="CI437" s="337"/>
      <c r="CJ437" s="337"/>
      <c r="CK437" s="337"/>
      <c r="CL437" s="337"/>
      <c r="CM437" s="337"/>
      <c r="CN437" s="337"/>
      <c r="CO437" s="13"/>
      <c r="CP437" s="13"/>
      <c r="CQ437" s="13"/>
      <c r="CR437" s="13"/>
      <c r="CS437" s="13"/>
      <c r="DH437" s="337"/>
      <c r="DI437" s="337"/>
      <c r="DJ437" s="337"/>
      <c r="DK437" s="337"/>
      <c r="DL437" s="337"/>
      <c r="DM437" s="337"/>
      <c r="DN437" s="337"/>
      <c r="DO437" s="13"/>
      <c r="DP437" s="13"/>
      <c r="DQ437" s="13"/>
      <c r="DR437" s="13"/>
      <c r="DS437" s="13"/>
      <c r="DT437" s="13"/>
    </row>
    <row r="438" spans="6:124" ht="12" customHeight="1">
      <c r="F438" s="404"/>
      <c r="G438" s="404"/>
      <c r="CH438" s="337"/>
      <c r="CI438" s="337"/>
      <c r="CJ438" s="337"/>
      <c r="CK438" s="337"/>
      <c r="CL438" s="337"/>
      <c r="CM438" s="337"/>
      <c r="CN438" s="337"/>
      <c r="CO438" s="13"/>
      <c r="CP438" s="13"/>
      <c r="CQ438" s="13"/>
      <c r="CR438" s="13"/>
      <c r="CS438" s="13"/>
      <c r="DH438" s="337"/>
      <c r="DI438" s="337"/>
      <c r="DJ438" s="337"/>
      <c r="DK438" s="337"/>
      <c r="DL438" s="337"/>
      <c r="DM438" s="337"/>
      <c r="DN438" s="337"/>
      <c r="DO438" s="13"/>
      <c r="DP438" s="13"/>
      <c r="DQ438" s="13"/>
      <c r="DR438" s="13"/>
      <c r="DS438" s="13"/>
      <c r="DT438" s="13"/>
    </row>
    <row r="439" spans="6:124" ht="12" customHeight="1">
      <c r="F439" s="404"/>
      <c r="G439" s="404"/>
      <c r="CH439" s="337"/>
      <c r="CI439" s="337"/>
      <c r="CJ439" s="337"/>
      <c r="CK439" s="337"/>
      <c r="CL439" s="337"/>
      <c r="CM439" s="337"/>
      <c r="CN439" s="337"/>
      <c r="CO439" s="13"/>
      <c r="CP439" s="13"/>
      <c r="CQ439" s="13"/>
      <c r="CR439" s="13"/>
      <c r="CS439" s="13"/>
      <c r="DH439" s="337"/>
      <c r="DI439" s="337"/>
      <c r="DJ439" s="337"/>
      <c r="DK439" s="337"/>
      <c r="DL439" s="337"/>
      <c r="DM439" s="337"/>
      <c r="DN439" s="337"/>
      <c r="DO439" s="13"/>
      <c r="DP439" s="13"/>
      <c r="DQ439" s="13"/>
      <c r="DR439" s="13"/>
      <c r="DS439" s="13"/>
      <c r="DT439" s="13"/>
    </row>
    <row r="440" spans="6:124" ht="12" customHeight="1">
      <c r="F440" s="404"/>
      <c r="G440" s="404"/>
      <c r="CH440" s="337"/>
      <c r="CI440" s="337"/>
      <c r="CJ440" s="337"/>
      <c r="CK440" s="337"/>
      <c r="CL440" s="337"/>
      <c r="CM440" s="337"/>
      <c r="CN440" s="337"/>
      <c r="CO440" s="13"/>
      <c r="CP440" s="13"/>
      <c r="CQ440" s="13"/>
      <c r="CR440" s="13"/>
      <c r="CS440" s="13"/>
      <c r="DH440" s="337"/>
      <c r="DI440" s="337"/>
      <c r="DJ440" s="337"/>
      <c r="DK440" s="337"/>
      <c r="DL440" s="337"/>
      <c r="DM440" s="337"/>
      <c r="DN440" s="337"/>
      <c r="DO440" s="13"/>
      <c r="DP440" s="13"/>
      <c r="DQ440" s="13"/>
      <c r="DR440" s="13"/>
      <c r="DS440" s="13"/>
      <c r="DT440" s="13"/>
    </row>
    <row r="441" spans="6:124" ht="12" customHeight="1">
      <c r="F441" s="404"/>
      <c r="G441" s="404"/>
      <c r="CH441" s="337"/>
      <c r="CI441" s="337"/>
      <c r="CJ441" s="337"/>
      <c r="CK441" s="337"/>
      <c r="CL441" s="337"/>
      <c r="CM441" s="337"/>
      <c r="CN441" s="337"/>
      <c r="CO441" s="13"/>
      <c r="CP441" s="13"/>
      <c r="CQ441" s="13"/>
      <c r="CR441" s="13"/>
      <c r="CS441" s="13"/>
      <c r="DH441" s="337"/>
      <c r="DI441" s="337"/>
      <c r="DJ441" s="337"/>
      <c r="DK441" s="337"/>
      <c r="DL441" s="337"/>
      <c r="DM441" s="337"/>
      <c r="DN441" s="337"/>
      <c r="DO441" s="13"/>
      <c r="DP441" s="13"/>
      <c r="DQ441" s="13"/>
      <c r="DR441" s="13"/>
      <c r="DS441" s="13"/>
      <c r="DT441" s="13"/>
    </row>
    <row r="442" spans="6:124" ht="12" customHeight="1">
      <c r="F442" s="404"/>
      <c r="G442" s="404"/>
      <c r="CH442" s="337"/>
      <c r="CI442" s="337"/>
      <c r="CJ442" s="337"/>
      <c r="CK442" s="337"/>
      <c r="CL442" s="337"/>
      <c r="CM442" s="337"/>
      <c r="CN442" s="337"/>
      <c r="CO442" s="13"/>
      <c r="CP442" s="13"/>
      <c r="CQ442" s="13"/>
      <c r="CR442" s="13"/>
      <c r="CS442" s="13"/>
      <c r="DH442" s="337"/>
      <c r="DI442" s="337"/>
      <c r="DJ442" s="337"/>
      <c r="DK442" s="337"/>
      <c r="DL442" s="337"/>
      <c r="DM442" s="337"/>
      <c r="DN442" s="337"/>
      <c r="DO442" s="13"/>
      <c r="DP442" s="13"/>
      <c r="DQ442" s="13"/>
      <c r="DR442" s="13"/>
      <c r="DS442" s="13"/>
      <c r="DT442" s="13"/>
    </row>
    <row r="443" spans="6:124" ht="12" customHeight="1">
      <c r="F443" s="404"/>
      <c r="G443" s="404"/>
      <c r="CH443" s="337"/>
      <c r="CI443" s="337"/>
      <c r="CJ443" s="337"/>
      <c r="CK443" s="337"/>
      <c r="CL443" s="337"/>
      <c r="CM443" s="337"/>
      <c r="CN443" s="337"/>
      <c r="CO443" s="13"/>
      <c r="CP443" s="13"/>
      <c r="CQ443" s="13"/>
      <c r="CR443" s="13"/>
      <c r="CS443" s="13"/>
      <c r="DH443" s="337"/>
      <c r="DI443" s="337"/>
      <c r="DJ443" s="337"/>
      <c r="DK443" s="337"/>
      <c r="DL443" s="337"/>
      <c r="DM443" s="337"/>
      <c r="DN443" s="337"/>
      <c r="DO443" s="13"/>
      <c r="DP443" s="13"/>
      <c r="DQ443" s="13"/>
      <c r="DR443" s="13"/>
      <c r="DS443" s="13"/>
      <c r="DT443" s="13"/>
    </row>
    <row r="444" spans="6:124" ht="12" customHeight="1">
      <c r="F444" s="404"/>
      <c r="G444" s="404"/>
      <c r="CH444" s="337"/>
      <c r="CI444" s="337"/>
      <c r="CJ444" s="337"/>
      <c r="CK444" s="337"/>
      <c r="CL444" s="337"/>
      <c r="CM444" s="337"/>
      <c r="CN444" s="337"/>
      <c r="CO444" s="13"/>
      <c r="CP444" s="13"/>
      <c r="CQ444" s="13"/>
      <c r="CR444" s="13"/>
      <c r="CS444" s="13"/>
      <c r="DH444" s="337"/>
      <c r="DI444" s="337"/>
      <c r="DJ444" s="337"/>
      <c r="DK444" s="337"/>
      <c r="DL444" s="337"/>
      <c r="DM444" s="337"/>
      <c r="DN444" s="337"/>
      <c r="DO444" s="13"/>
      <c r="DP444" s="13"/>
      <c r="DQ444" s="13"/>
      <c r="DR444" s="13"/>
      <c r="DS444" s="13"/>
      <c r="DT444" s="13"/>
    </row>
    <row r="445" spans="6:124" ht="12" customHeight="1">
      <c r="F445" s="404"/>
      <c r="G445" s="404"/>
      <c r="CH445" s="337"/>
      <c r="CI445" s="337"/>
      <c r="CJ445" s="337"/>
      <c r="CK445" s="337"/>
      <c r="CL445" s="337"/>
      <c r="CM445" s="337"/>
      <c r="CN445" s="337"/>
      <c r="CO445" s="13"/>
      <c r="CP445" s="13"/>
      <c r="CQ445" s="13"/>
      <c r="CR445" s="13"/>
      <c r="CS445" s="13"/>
      <c r="DH445" s="337"/>
      <c r="DI445" s="337"/>
      <c r="DJ445" s="337"/>
      <c r="DK445" s="337"/>
      <c r="DL445" s="337"/>
      <c r="DM445" s="337"/>
      <c r="DN445" s="337"/>
      <c r="DO445" s="13"/>
      <c r="DP445" s="13"/>
      <c r="DQ445" s="13"/>
      <c r="DR445" s="13"/>
      <c r="DS445" s="13"/>
      <c r="DT445" s="13"/>
    </row>
    <row r="446" spans="6:124" ht="12" customHeight="1">
      <c r="F446" s="404"/>
      <c r="G446" s="404"/>
      <c r="CH446" s="337"/>
      <c r="CI446" s="337"/>
      <c r="CJ446" s="337"/>
      <c r="CK446" s="337"/>
      <c r="CL446" s="337"/>
      <c r="CM446" s="337"/>
      <c r="CN446" s="337"/>
      <c r="CO446" s="13"/>
      <c r="CP446" s="13"/>
      <c r="CQ446" s="13"/>
      <c r="CR446" s="13"/>
      <c r="CS446" s="13"/>
      <c r="DH446" s="337"/>
      <c r="DI446" s="337"/>
      <c r="DJ446" s="337"/>
      <c r="DK446" s="337"/>
      <c r="DL446" s="337"/>
      <c r="DM446" s="337"/>
      <c r="DN446" s="337"/>
      <c r="DO446" s="13"/>
      <c r="DP446" s="13"/>
      <c r="DQ446" s="13"/>
      <c r="DR446" s="13"/>
      <c r="DS446" s="13"/>
      <c r="DT446" s="13"/>
    </row>
    <row r="447" spans="6:124" ht="12" customHeight="1">
      <c r="F447" s="404"/>
      <c r="G447" s="404"/>
      <c r="CH447" s="337"/>
      <c r="CI447" s="337"/>
      <c r="CJ447" s="337"/>
      <c r="CK447" s="337"/>
      <c r="CL447" s="337"/>
      <c r="CM447" s="337"/>
      <c r="CN447" s="337"/>
      <c r="CO447" s="13"/>
      <c r="CP447" s="13"/>
      <c r="CQ447" s="13"/>
      <c r="CR447" s="13"/>
      <c r="CS447" s="13"/>
      <c r="DH447" s="337"/>
      <c r="DI447" s="337"/>
      <c r="DJ447" s="337"/>
      <c r="DK447" s="337"/>
      <c r="DL447" s="337"/>
      <c r="DM447" s="337"/>
      <c r="DN447" s="337"/>
      <c r="DO447" s="13"/>
      <c r="DP447" s="13"/>
      <c r="DQ447" s="13"/>
      <c r="DR447" s="13"/>
      <c r="DS447" s="13"/>
      <c r="DT447" s="13"/>
    </row>
    <row r="448" spans="6:124" ht="12" customHeight="1">
      <c r="F448" s="404"/>
      <c r="G448" s="404"/>
      <c r="CH448" s="337"/>
      <c r="CI448" s="337"/>
      <c r="CJ448" s="337"/>
      <c r="CK448" s="337"/>
      <c r="CL448" s="337"/>
      <c r="CM448" s="337"/>
      <c r="CN448" s="337"/>
      <c r="CO448" s="13"/>
      <c r="CP448" s="13"/>
      <c r="CQ448" s="13"/>
      <c r="CR448" s="13"/>
      <c r="CS448" s="13"/>
      <c r="DH448" s="337"/>
      <c r="DI448" s="337"/>
      <c r="DJ448" s="337"/>
      <c r="DK448" s="337"/>
      <c r="DL448" s="337"/>
      <c r="DM448" s="337"/>
      <c r="DN448" s="337"/>
      <c r="DO448" s="13"/>
      <c r="DP448" s="13"/>
      <c r="DQ448" s="13"/>
      <c r="DR448" s="13"/>
      <c r="DS448" s="13"/>
      <c r="DT448" s="13"/>
    </row>
    <row r="449" spans="6:124" ht="12" customHeight="1">
      <c r="F449" s="404"/>
      <c r="G449" s="404"/>
      <c r="CH449" s="337"/>
      <c r="CI449" s="337"/>
      <c r="CJ449" s="337"/>
      <c r="CK449" s="337"/>
      <c r="CL449" s="337"/>
      <c r="CM449" s="337"/>
      <c r="CN449" s="337"/>
      <c r="CO449" s="13"/>
      <c r="CP449" s="13"/>
      <c r="CQ449" s="13"/>
      <c r="CR449" s="13"/>
      <c r="CS449" s="13"/>
      <c r="DH449" s="337"/>
      <c r="DI449" s="337"/>
      <c r="DJ449" s="337"/>
      <c r="DK449" s="337"/>
      <c r="DL449" s="337"/>
      <c r="DM449" s="337"/>
      <c r="DN449" s="337"/>
      <c r="DO449" s="13"/>
      <c r="DP449" s="13"/>
      <c r="DQ449" s="13"/>
      <c r="DR449" s="13"/>
      <c r="DS449" s="13"/>
      <c r="DT449" s="13"/>
    </row>
    <row r="450" spans="6:124" ht="12" customHeight="1">
      <c r="F450" s="404"/>
      <c r="G450" s="404"/>
      <c r="CH450" s="337"/>
      <c r="CI450" s="337"/>
      <c r="CJ450" s="337"/>
      <c r="CK450" s="337"/>
      <c r="CL450" s="337"/>
      <c r="CM450" s="337"/>
      <c r="CN450" s="337"/>
      <c r="CO450" s="13"/>
      <c r="CP450" s="13"/>
      <c r="CQ450" s="13"/>
      <c r="CR450" s="13"/>
      <c r="CS450" s="13"/>
      <c r="DH450" s="337"/>
      <c r="DI450" s="337"/>
      <c r="DJ450" s="337"/>
      <c r="DK450" s="337"/>
      <c r="DL450" s="337"/>
      <c r="DM450" s="337"/>
      <c r="DN450" s="337"/>
      <c r="DO450" s="13"/>
      <c r="DP450" s="13"/>
      <c r="DQ450" s="13"/>
      <c r="DR450" s="13"/>
      <c r="DS450" s="13"/>
      <c r="DT450" s="13"/>
    </row>
    <row r="451" spans="6:124" ht="12" customHeight="1">
      <c r="F451" s="404"/>
      <c r="G451" s="404"/>
      <c r="CH451" s="337"/>
      <c r="CI451" s="337"/>
      <c r="CJ451" s="337"/>
      <c r="CK451" s="337"/>
      <c r="CL451" s="337"/>
      <c r="CM451" s="337"/>
      <c r="CN451" s="337"/>
      <c r="CO451" s="13"/>
      <c r="CP451" s="13"/>
      <c r="CQ451" s="13"/>
      <c r="CR451" s="13"/>
      <c r="CS451" s="13"/>
      <c r="DH451" s="337"/>
      <c r="DI451" s="337"/>
      <c r="DJ451" s="337"/>
      <c r="DK451" s="337"/>
      <c r="DL451" s="337"/>
      <c r="DM451" s="337"/>
      <c r="DN451" s="337"/>
      <c r="DO451" s="13"/>
      <c r="DP451" s="13"/>
      <c r="DQ451" s="13"/>
      <c r="DR451" s="13"/>
      <c r="DS451" s="13"/>
      <c r="DT451" s="13"/>
    </row>
    <row r="452" spans="6:124" ht="12" customHeight="1">
      <c r="F452" s="404"/>
      <c r="G452" s="404"/>
      <c r="CH452" s="337"/>
      <c r="CI452" s="337"/>
      <c r="CJ452" s="337"/>
      <c r="CK452" s="337"/>
      <c r="CL452" s="337"/>
      <c r="CM452" s="337"/>
      <c r="CN452" s="337"/>
      <c r="CO452" s="13"/>
      <c r="CP452" s="13"/>
      <c r="CQ452" s="13"/>
      <c r="CR452" s="13"/>
      <c r="CS452" s="13"/>
      <c r="DH452" s="337"/>
      <c r="DI452" s="337"/>
      <c r="DJ452" s="337"/>
      <c r="DK452" s="337"/>
      <c r="DL452" s="337"/>
      <c r="DM452" s="337"/>
      <c r="DN452" s="337"/>
      <c r="DO452" s="13"/>
      <c r="DP452" s="13"/>
      <c r="DQ452" s="13"/>
      <c r="DR452" s="13"/>
      <c r="DS452" s="13"/>
      <c r="DT452" s="13"/>
    </row>
    <row r="453" spans="6:124" ht="12" customHeight="1">
      <c r="F453" s="404"/>
      <c r="G453" s="404"/>
      <c r="CH453" s="337"/>
      <c r="CI453" s="337"/>
      <c r="CJ453" s="337"/>
      <c r="CK453" s="337"/>
      <c r="CL453" s="337"/>
      <c r="CM453" s="337"/>
      <c r="CN453" s="337"/>
      <c r="CO453" s="13"/>
      <c r="CP453" s="13"/>
      <c r="CQ453" s="13"/>
      <c r="CR453" s="13"/>
      <c r="CS453" s="13"/>
      <c r="DH453" s="337"/>
      <c r="DI453" s="337"/>
      <c r="DJ453" s="337"/>
      <c r="DK453" s="337"/>
      <c r="DL453" s="337"/>
      <c r="DM453" s="337"/>
      <c r="DN453" s="337"/>
      <c r="DO453" s="13"/>
      <c r="DP453" s="13"/>
      <c r="DQ453" s="13"/>
      <c r="DR453" s="13"/>
      <c r="DS453" s="13"/>
      <c r="DT453" s="13"/>
    </row>
    <row r="454" spans="6:124" ht="12" customHeight="1">
      <c r="F454" s="404"/>
      <c r="G454" s="404"/>
      <c r="CH454" s="337"/>
      <c r="CI454" s="337"/>
      <c r="CJ454" s="337"/>
      <c r="CK454" s="337"/>
      <c r="CL454" s="337"/>
      <c r="CM454" s="337"/>
      <c r="CN454" s="337"/>
      <c r="CO454" s="13"/>
      <c r="CP454" s="13"/>
      <c r="CQ454" s="13"/>
      <c r="CR454" s="13"/>
      <c r="CS454" s="13"/>
      <c r="DH454" s="337"/>
      <c r="DI454" s="337"/>
      <c r="DJ454" s="337"/>
      <c r="DK454" s="337"/>
      <c r="DL454" s="337"/>
      <c r="DM454" s="337"/>
      <c r="DN454" s="337"/>
      <c r="DO454" s="13"/>
      <c r="DP454" s="13"/>
      <c r="DQ454" s="13"/>
      <c r="DR454" s="13"/>
      <c r="DS454" s="13"/>
      <c r="DT454" s="13"/>
    </row>
    <row r="455" spans="6:124" ht="12" customHeight="1">
      <c r="F455" s="404"/>
      <c r="G455" s="404"/>
      <c r="CH455" s="337"/>
      <c r="CI455" s="337"/>
      <c r="CJ455" s="337"/>
      <c r="CK455" s="337"/>
      <c r="CL455" s="337"/>
      <c r="CM455" s="337"/>
      <c r="CN455" s="337"/>
      <c r="CO455" s="13"/>
      <c r="CP455" s="13"/>
      <c r="CQ455" s="13"/>
      <c r="CR455" s="13"/>
      <c r="CS455" s="13"/>
      <c r="DH455" s="337"/>
      <c r="DI455" s="337"/>
      <c r="DJ455" s="337"/>
      <c r="DK455" s="337"/>
      <c r="DL455" s="337"/>
      <c r="DM455" s="337"/>
      <c r="DN455" s="337"/>
      <c r="DO455" s="13"/>
      <c r="DP455" s="13"/>
      <c r="DQ455" s="13"/>
      <c r="DR455" s="13"/>
      <c r="DS455" s="13"/>
      <c r="DT455" s="13"/>
    </row>
    <row r="456" spans="6:124" ht="12" customHeight="1">
      <c r="F456" s="404"/>
      <c r="G456" s="404"/>
      <c r="CH456" s="337"/>
      <c r="CI456" s="337"/>
      <c r="CJ456" s="337"/>
      <c r="CK456" s="337"/>
      <c r="CL456" s="337"/>
      <c r="CM456" s="337"/>
      <c r="CN456" s="337"/>
      <c r="CO456" s="13"/>
      <c r="CP456" s="13"/>
      <c r="CQ456" s="13"/>
      <c r="CR456" s="13"/>
      <c r="CS456" s="13"/>
      <c r="DH456" s="337"/>
      <c r="DI456" s="337"/>
      <c r="DJ456" s="337"/>
      <c r="DK456" s="337"/>
      <c r="DL456" s="337"/>
      <c r="DM456" s="337"/>
      <c r="DN456" s="337"/>
      <c r="DO456" s="13"/>
      <c r="DP456" s="13"/>
      <c r="DQ456" s="13"/>
      <c r="DR456" s="13"/>
      <c r="DS456" s="13"/>
      <c r="DT456" s="13"/>
    </row>
    <row r="457" spans="6:124" ht="12" customHeight="1">
      <c r="F457" s="404"/>
      <c r="G457" s="404"/>
      <c r="CH457" s="337"/>
      <c r="CI457" s="337"/>
      <c r="CJ457" s="337"/>
      <c r="CK457" s="337"/>
      <c r="CL457" s="337"/>
      <c r="CM457" s="337"/>
      <c r="CN457" s="337"/>
      <c r="CO457" s="13"/>
      <c r="CP457" s="13"/>
      <c r="CQ457" s="13"/>
      <c r="CR457" s="13"/>
      <c r="CS457" s="13"/>
      <c r="DH457" s="337"/>
      <c r="DI457" s="337"/>
      <c r="DJ457" s="337"/>
      <c r="DK457" s="337"/>
      <c r="DL457" s="337"/>
      <c r="DM457" s="337"/>
      <c r="DN457" s="337"/>
      <c r="DO457" s="13"/>
      <c r="DP457" s="13"/>
      <c r="DQ457" s="13"/>
      <c r="DR457" s="13"/>
      <c r="DS457" s="13"/>
      <c r="DT457" s="13"/>
    </row>
    <row r="458" spans="6:124" ht="12" customHeight="1">
      <c r="F458" s="404"/>
      <c r="G458" s="404"/>
      <c r="CH458" s="337"/>
      <c r="CI458" s="337"/>
      <c r="CJ458" s="337"/>
      <c r="CK458" s="337"/>
      <c r="CL458" s="337"/>
      <c r="CM458" s="337"/>
      <c r="CN458" s="337"/>
      <c r="CO458" s="13"/>
      <c r="CP458" s="13"/>
      <c r="CQ458" s="13"/>
      <c r="CR458" s="13"/>
      <c r="CS458" s="13"/>
      <c r="DH458" s="337"/>
      <c r="DI458" s="337"/>
      <c r="DJ458" s="337"/>
      <c r="DK458" s="337"/>
      <c r="DL458" s="337"/>
      <c r="DM458" s="337"/>
      <c r="DN458" s="337"/>
      <c r="DO458" s="13"/>
      <c r="DP458" s="13"/>
      <c r="DQ458" s="13"/>
      <c r="DR458" s="13"/>
      <c r="DS458" s="13"/>
      <c r="DT458" s="13"/>
    </row>
    <row r="459" spans="6:124" ht="12" customHeight="1">
      <c r="F459" s="404"/>
      <c r="G459" s="404"/>
      <c r="CH459" s="337"/>
      <c r="CI459" s="337"/>
      <c r="CJ459" s="337"/>
      <c r="CK459" s="337"/>
      <c r="CL459" s="337"/>
      <c r="CM459" s="337"/>
      <c r="CN459" s="337"/>
      <c r="CO459" s="13"/>
      <c r="CP459" s="13"/>
      <c r="CQ459" s="13"/>
      <c r="CR459" s="13"/>
      <c r="CS459" s="13"/>
      <c r="DH459" s="337"/>
      <c r="DI459" s="337"/>
      <c r="DJ459" s="337"/>
      <c r="DK459" s="337"/>
      <c r="DL459" s="337"/>
      <c r="DM459" s="337"/>
      <c r="DN459" s="337"/>
      <c r="DO459" s="13"/>
      <c r="DP459" s="13"/>
      <c r="DQ459" s="13"/>
      <c r="DR459" s="13"/>
      <c r="DS459" s="13"/>
      <c r="DT459" s="13"/>
    </row>
    <row r="460" spans="6:124" ht="12" customHeight="1">
      <c r="F460" s="404"/>
      <c r="G460" s="404"/>
      <c r="CH460" s="337"/>
      <c r="CI460" s="337"/>
      <c r="CJ460" s="337"/>
      <c r="CK460" s="337"/>
      <c r="CL460" s="337"/>
      <c r="CM460" s="337"/>
      <c r="CN460" s="337"/>
      <c r="CO460" s="13"/>
      <c r="CP460" s="13"/>
      <c r="CQ460" s="13"/>
      <c r="CR460" s="13"/>
      <c r="CS460" s="13"/>
      <c r="DH460" s="337"/>
      <c r="DI460" s="337"/>
      <c r="DJ460" s="337"/>
      <c r="DK460" s="337"/>
      <c r="DL460" s="337"/>
      <c r="DM460" s="337"/>
      <c r="DN460" s="337"/>
      <c r="DO460" s="13"/>
      <c r="DP460" s="13"/>
      <c r="DQ460" s="13"/>
      <c r="DR460" s="13"/>
      <c r="DS460" s="13"/>
      <c r="DT460" s="13"/>
    </row>
    <row r="461" spans="6:124" ht="12" customHeight="1">
      <c r="F461" s="404"/>
      <c r="G461" s="404"/>
      <c r="CH461" s="337"/>
      <c r="CI461" s="337"/>
      <c r="CJ461" s="337"/>
      <c r="CK461" s="337"/>
      <c r="CL461" s="337"/>
      <c r="CM461" s="337"/>
      <c r="CN461" s="337"/>
      <c r="CO461" s="13"/>
      <c r="CP461" s="13"/>
      <c r="CQ461" s="13"/>
      <c r="CR461" s="13"/>
      <c r="CS461" s="13"/>
      <c r="DH461" s="337"/>
      <c r="DI461" s="337"/>
      <c r="DJ461" s="337"/>
      <c r="DK461" s="337"/>
      <c r="DL461" s="337"/>
      <c r="DM461" s="337"/>
      <c r="DN461" s="337"/>
      <c r="DO461" s="13"/>
      <c r="DP461" s="13"/>
      <c r="DQ461" s="13"/>
      <c r="DR461" s="13"/>
      <c r="DS461" s="13"/>
      <c r="DT461" s="13"/>
    </row>
    <row r="462" spans="6:124" ht="12" customHeight="1">
      <c r="F462" s="404"/>
      <c r="G462" s="404"/>
      <c r="CH462" s="337"/>
      <c r="CI462" s="337"/>
      <c r="CJ462" s="337"/>
      <c r="CK462" s="337"/>
      <c r="CL462" s="337"/>
      <c r="CM462" s="337"/>
      <c r="CN462" s="337"/>
      <c r="CO462" s="13"/>
      <c r="CP462" s="13"/>
      <c r="CQ462" s="13"/>
      <c r="CR462" s="13"/>
      <c r="CS462" s="13"/>
      <c r="DH462" s="337"/>
      <c r="DI462" s="337"/>
      <c r="DJ462" s="337"/>
      <c r="DK462" s="337"/>
      <c r="DL462" s="337"/>
      <c r="DM462" s="337"/>
      <c r="DN462" s="337"/>
      <c r="DO462" s="13"/>
      <c r="DP462" s="13"/>
      <c r="DQ462" s="13"/>
      <c r="DR462" s="13"/>
      <c r="DS462" s="13"/>
      <c r="DT462" s="13"/>
    </row>
    <row r="463" spans="6:124" ht="12" customHeight="1">
      <c r="F463" s="404"/>
      <c r="G463" s="404"/>
      <c r="CH463" s="337"/>
      <c r="CI463" s="337"/>
      <c r="CJ463" s="337"/>
      <c r="CK463" s="337"/>
      <c r="CL463" s="337"/>
      <c r="CM463" s="337"/>
      <c r="CN463" s="337"/>
      <c r="CO463" s="13"/>
      <c r="CP463" s="13"/>
      <c r="CQ463" s="13"/>
      <c r="CR463" s="13"/>
      <c r="CS463" s="13"/>
      <c r="DH463" s="337"/>
      <c r="DI463" s="337"/>
      <c r="DJ463" s="337"/>
      <c r="DK463" s="337"/>
      <c r="DL463" s="337"/>
      <c r="DM463" s="337"/>
      <c r="DN463" s="337"/>
      <c r="DO463" s="13"/>
      <c r="DP463" s="13"/>
      <c r="DQ463" s="13"/>
      <c r="DR463" s="13"/>
      <c r="DS463" s="13"/>
      <c r="DT463" s="13"/>
    </row>
    <row r="464" spans="6:124" ht="12" customHeight="1">
      <c r="F464" s="404"/>
      <c r="G464" s="404"/>
      <c r="CH464" s="337"/>
      <c r="CI464" s="337"/>
      <c r="CJ464" s="337"/>
      <c r="CK464" s="337"/>
      <c r="CL464" s="337"/>
      <c r="CM464" s="337"/>
      <c r="CN464" s="337"/>
      <c r="CO464" s="13"/>
      <c r="CP464" s="13"/>
      <c r="CQ464" s="13"/>
      <c r="CR464" s="13"/>
      <c r="CS464" s="13"/>
      <c r="DH464" s="337"/>
      <c r="DI464" s="337"/>
      <c r="DJ464" s="337"/>
      <c r="DK464" s="337"/>
      <c r="DL464" s="337"/>
      <c r="DM464" s="337"/>
      <c r="DN464" s="337"/>
      <c r="DO464" s="13"/>
      <c r="DP464" s="13"/>
      <c r="DQ464" s="13"/>
      <c r="DR464" s="13"/>
      <c r="DS464" s="13"/>
      <c r="DT464" s="13"/>
    </row>
    <row r="465" spans="6:124" ht="12" customHeight="1">
      <c r="F465" s="404"/>
      <c r="G465" s="404"/>
      <c r="CH465" s="337"/>
      <c r="CI465" s="337"/>
      <c r="CJ465" s="337"/>
      <c r="CK465" s="337"/>
      <c r="CL465" s="337"/>
      <c r="CM465" s="337"/>
      <c r="CN465" s="337"/>
      <c r="CO465" s="13"/>
      <c r="CP465" s="13"/>
      <c r="CQ465" s="13"/>
      <c r="CR465" s="13"/>
      <c r="CS465" s="13"/>
      <c r="DH465" s="337"/>
      <c r="DI465" s="337"/>
      <c r="DJ465" s="337"/>
      <c r="DK465" s="337"/>
      <c r="DL465" s="337"/>
      <c r="DM465" s="337"/>
      <c r="DN465" s="337"/>
      <c r="DO465" s="13"/>
      <c r="DP465" s="13"/>
      <c r="DQ465" s="13"/>
      <c r="DR465" s="13"/>
      <c r="DS465" s="13"/>
      <c r="DT465" s="13"/>
    </row>
    <row r="466" spans="6:124" ht="12" customHeight="1">
      <c r="F466" s="404"/>
      <c r="G466" s="404"/>
      <c r="CH466" s="337"/>
      <c r="CI466" s="337"/>
      <c r="CJ466" s="337"/>
      <c r="CK466" s="337"/>
      <c r="CL466" s="337"/>
      <c r="CM466" s="337"/>
      <c r="CN466" s="337"/>
      <c r="CO466" s="13"/>
      <c r="CP466" s="13"/>
      <c r="CQ466" s="13"/>
      <c r="CR466" s="13"/>
      <c r="CS466" s="13"/>
      <c r="DH466" s="337"/>
      <c r="DI466" s="337"/>
      <c r="DJ466" s="337"/>
      <c r="DK466" s="337"/>
      <c r="DL466" s="337"/>
      <c r="DM466" s="337"/>
      <c r="DN466" s="337"/>
      <c r="DO466" s="13"/>
      <c r="DP466" s="13"/>
      <c r="DQ466" s="13"/>
      <c r="DR466" s="13"/>
      <c r="DS466" s="13"/>
      <c r="DT466" s="13"/>
    </row>
    <row r="467" spans="6:124" ht="12" customHeight="1">
      <c r="F467" s="404"/>
      <c r="G467" s="404"/>
      <c r="CH467" s="337"/>
      <c r="CI467" s="337"/>
      <c r="CJ467" s="337"/>
      <c r="CK467" s="337"/>
      <c r="CL467" s="337"/>
      <c r="CM467" s="337"/>
      <c r="CN467" s="337"/>
      <c r="CO467" s="13"/>
      <c r="CP467" s="13"/>
      <c r="CQ467" s="13"/>
      <c r="CR467" s="13"/>
      <c r="CS467" s="13"/>
      <c r="DH467" s="337"/>
      <c r="DI467" s="337"/>
      <c r="DJ467" s="337"/>
      <c r="DK467" s="337"/>
      <c r="DL467" s="337"/>
      <c r="DM467" s="337"/>
      <c r="DN467" s="337"/>
      <c r="DO467" s="13"/>
      <c r="DP467" s="13"/>
      <c r="DQ467" s="13"/>
      <c r="DR467" s="13"/>
      <c r="DS467" s="13"/>
      <c r="DT467" s="13"/>
    </row>
    <row r="468" spans="6:124" ht="12" customHeight="1">
      <c r="F468" s="404"/>
      <c r="G468" s="404"/>
      <c r="CH468" s="337"/>
      <c r="CI468" s="337"/>
      <c r="CJ468" s="337"/>
      <c r="CK468" s="337"/>
      <c r="CL468" s="337"/>
      <c r="CM468" s="337"/>
      <c r="CN468" s="337"/>
      <c r="CO468" s="13"/>
      <c r="CP468" s="13"/>
      <c r="CQ468" s="13"/>
      <c r="CR468" s="13"/>
      <c r="CS468" s="13"/>
      <c r="DH468" s="337"/>
      <c r="DI468" s="337"/>
      <c r="DJ468" s="337"/>
      <c r="DK468" s="337"/>
      <c r="DL468" s="337"/>
      <c r="DM468" s="337"/>
      <c r="DN468" s="337"/>
      <c r="DO468" s="13"/>
      <c r="DP468" s="13"/>
      <c r="DQ468" s="13"/>
      <c r="DR468" s="13"/>
      <c r="DS468" s="13"/>
      <c r="DT468" s="13"/>
    </row>
    <row r="469" spans="6:124" ht="12" customHeight="1">
      <c r="F469" s="404"/>
      <c r="G469" s="404"/>
      <c r="CH469" s="337"/>
      <c r="CI469" s="337"/>
      <c r="CJ469" s="337"/>
      <c r="CK469" s="337"/>
      <c r="CL469" s="337"/>
      <c r="CM469" s="337"/>
      <c r="CN469" s="337"/>
      <c r="CO469" s="13"/>
      <c r="CP469" s="13"/>
      <c r="CQ469" s="13"/>
      <c r="CR469" s="13"/>
      <c r="CS469" s="13"/>
      <c r="DH469" s="337"/>
      <c r="DI469" s="337"/>
      <c r="DJ469" s="337"/>
      <c r="DK469" s="337"/>
      <c r="DL469" s="337"/>
      <c r="DM469" s="337"/>
      <c r="DN469" s="337"/>
      <c r="DO469" s="13"/>
      <c r="DP469" s="13"/>
      <c r="DQ469" s="13"/>
      <c r="DR469" s="13"/>
      <c r="DS469" s="13"/>
      <c r="DT469" s="13"/>
    </row>
    <row r="470" spans="6:124" ht="12" customHeight="1">
      <c r="F470" s="404"/>
      <c r="G470" s="404"/>
      <c r="CH470" s="337"/>
      <c r="CI470" s="337"/>
      <c r="CJ470" s="337"/>
      <c r="CK470" s="337"/>
      <c r="CL470" s="337"/>
      <c r="CM470" s="337"/>
      <c r="CN470" s="337"/>
      <c r="CO470" s="13"/>
      <c r="CP470" s="13"/>
      <c r="CQ470" s="13"/>
      <c r="CR470" s="13"/>
      <c r="CS470" s="13"/>
      <c r="DH470" s="337"/>
      <c r="DI470" s="337"/>
      <c r="DJ470" s="337"/>
      <c r="DK470" s="337"/>
      <c r="DL470" s="337"/>
      <c r="DM470" s="337"/>
      <c r="DN470" s="337"/>
      <c r="DO470" s="13"/>
      <c r="DP470" s="13"/>
      <c r="DQ470" s="13"/>
      <c r="DR470" s="13"/>
      <c r="DS470" s="13"/>
      <c r="DT470" s="13"/>
    </row>
    <row r="471" spans="6:124" ht="12" customHeight="1">
      <c r="F471" s="404"/>
      <c r="G471" s="404"/>
      <c r="CH471" s="337"/>
      <c r="CI471" s="337"/>
      <c r="CJ471" s="337"/>
      <c r="CK471" s="337"/>
      <c r="CL471" s="337"/>
      <c r="CM471" s="337"/>
      <c r="CN471" s="337"/>
      <c r="CO471" s="13"/>
      <c r="CP471" s="13"/>
      <c r="CQ471" s="13"/>
      <c r="CR471" s="13"/>
      <c r="CS471" s="13"/>
      <c r="DH471" s="337"/>
      <c r="DI471" s="337"/>
      <c r="DJ471" s="337"/>
      <c r="DK471" s="337"/>
      <c r="DL471" s="337"/>
      <c r="DM471" s="337"/>
      <c r="DN471" s="337"/>
      <c r="DO471" s="13"/>
      <c r="DP471" s="13"/>
      <c r="DQ471" s="13"/>
      <c r="DR471" s="13"/>
      <c r="DS471" s="13"/>
      <c r="DT471" s="13"/>
    </row>
    <row r="472" spans="6:124" ht="12" customHeight="1">
      <c r="F472" s="404"/>
      <c r="G472" s="404"/>
      <c r="CH472" s="337"/>
      <c r="CI472" s="337"/>
      <c r="CJ472" s="337"/>
      <c r="CK472" s="337"/>
      <c r="CL472" s="337"/>
      <c r="CM472" s="337"/>
      <c r="CN472" s="337"/>
      <c r="CO472" s="13"/>
      <c r="CP472" s="13"/>
      <c r="CQ472" s="13"/>
      <c r="CR472" s="13"/>
      <c r="CS472" s="13"/>
      <c r="DH472" s="337"/>
      <c r="DI472" s="337"/>
      <c r="DJ472" s="337"/>
      <c r="DK472" s="337"/>
      <c r="DL472" s="337"/>
      <c r="DM472" s="337"/>
      <c r="DN472" s="337"/>
      <c r="DO472" s="13"/>
      <c r="DP472" s="13"/>
      <c r="DQ472" s="13"/>
      <c r="DR472" s="13"/>
      <c r="DS472" s="13"/>
      <c r="DT472" s="13"/>
    </row>
    <row r="473" spans="6:124" ht="12" customHeight="1">
      <c r="F473" s="404"/>
      <c r="G473" s="404"/>
      <c r="CH473" s="337"/>
      <c r="CI473" s="337"/>
      <c r="CJ473" s="337"/>
      <c r="CK473" s="337"/>
      <c r="CL473" s="337"/>
      <c r="CM473" s="337"/>
      <c r="CN473" s="337"/>
      <c r="CO473" s="13"/>
      <c r="CP473" s="13"/>
      <c r="CQ473" s="13"/>
      <c r="CR473" s="13"/>
      <c r="CS473" s="13"/>
      <c r="DH473" s="337"/>
      <c r="DI473" s="337"/>
      <c r="DJ473" s="337"/>
      <c r="DK473" s="337"/>
      <c r="DL473" s="337"/>
      <c r="DM473" s="337"/>
      <c r="DN473" s="337"/>
      <c r="DO473" s="13"/>
      <c r="DP473" s="13"/>
      <c r="DQ473" s="13"/>
      <c r="DR473" s="13"/>
      <c r="DS473" s="13"/>
      <c r="DT473" s="13"/>
    </row>
    <row r="474" spans="6:124" ht="12" customHeight="1">
      <c r="F474" s="404"/>
      <c r="G474" s="404"/>
      <c r="CH474" s="337"/>
      <c r="CI474" s="337"/>
      <c r="CJ474" s="337"/>
      <c r="CK474" s="337"/>
      <c r="CL474" s="337"/>
      <c r="CM474" s="337"/>
      <c r="CN474" s="337"/>
      <c r="CO474" s="13"/>
      <c r="CP474" s="13"/>
      <c r="CQ474" s="13"/>
      <c r="CR474" s="13"/>
      <c r="CS474" s="13"/>
      <c r="DH474" s="337"/>
      <c r="DI474" s="337"/>
      <c r="DJ474" s="337"/>
      <c r="DK474" s="337"/>
      <c r="DL474" s="337"/>
      <c r="DM474" s="337"/>
      <c r="DN474" s="337"/>
      <c r="DO474" s="13"/>
      <c r="DP474" s="13"/>
      <c r="DQ474" s="13"/>
      <c r="DR474" s="13"/>
      <c r="DS474" s="13"/>
      <c r="DT474" s="13"/>
    </row>
    <row r="475" spans="6:124" ht="12" customHeight="1">
      <c r="F475" s="404"/>
      <c r="G475" s="404"/>
      <c r="CH475" s="337"/>
      <c r="CI475" s="337"/>
      <c r="CJ475" s="337"/>
      <c r="CK475" s="337"/>
      <c r="CL475" s="337"/>
      <c r="CM475" s="337"/>
      <c r="CN475" s="337"/>
      <c r="CO475" s="13"/>
      <c r="CP475" s="13"/>
      <c r="CQ475" s="13"/>
      <c r="CR475" s="13"/>
      <c r="CS475" s="13"/>
      <c r="DH475" s="337"/>
      <c r="DI475" s="337"/>
      <c r="DJ475" s="337"/>
      <c r="DK475" s="337"/>
      <c r="DL475" s="337"/>
      <c r="DM475" s="337"/>
      <c r="DN475" s="337"/>
      <c r="DO475" s="13"/>
      <c r="DP475" s="13"/>
      <c r="DQ475" s="13"/>
      <c r="DR475" s="13"/>
      <c r="DS475" s="13"/>
      <c r="DT475" s="13"/>
    </row>
    <row r="476" spans="6:124" ht="12" customHeight="1">
      <c r="F476" s="404"/>
      <c r="G476" s="404"/>
      <c r="CH476" s="337"/>
      <c r="CI476" s="337"/>
      <c r="CJ476" s="337"/>
      <c r="CK476" s="337"/>
      <c r="CL476" s="337"/>
      <c r="CM476" s="337"/>
      <c r="CN476" s="337"/>
      <c r="CO476" s="13"/>
      <c r="CP476" s="13"/>
      <c r="CQ476" s="13"/>
      <c r="CR476" s="13"/>
      <c r="CS476" s="13"/>
      <c r="DH476" s="337"/>
      <c r="DI476" s="337"/>
      <c r="DJ476" s="337"/>
      <c r="DK476" s="337"/>
      <c r="DL476" s="337"/>
      <c r="DM476" s="337"/>
      <c r="DN476" s="337"/>
      <c r="DO476" s="13"/>
      <c r="DP476" s="13"/>
      <c r="DQ476" s="13"/>
      <c r="DR476" s="13"/>
      <c r="DS476" s="13"/>
      <c r="DT476" s="13"/>
    </row>
    <row r="477" spans="6:124" ht="12" customHeight="1">
      <c r="F477" s="404"/>
      <c r="G477" s="404"/>
      <c r="CH477" s="337"/>
      <c r="CI477" s="337"/>
      <c r="CJ477" s="337"/>
      <c r="CK477" s="337"/>
      <c r="CL477" s="337"/>
      <c r="CM477" s="337"/>
      <c r="CN477" s="337"/>
      <c r="CO477" s="13"/>
      <c r="CP477" s="13"/>
      <c r="CQ477" s="13"/>
      <c r="CR477" s="13"/>
      <c r="CS477" s="13"/>
      <c r="DH477" s="337"/>
      <c r="DI477" s="337"/>
      <c r="DJ477" s="337"/>
      <c r="DK477" s="337"/>
      <c r="DL477" s="337"/>
      <c r="DM477" s="337"/>
      <c r="DN477" s="337"/>
      <c r="DO477" s="13"/>
      <c r="DP477" s="13"/>
      <c r="DQ477" s="13"/>
      <c r="DR477" s="13"/>
      <c r="DS477" s="13"/>
      <c r="DT477" s="13"/>
    </row>
    <row r="478" spans="6:124" ht="12" customHeight="1">
      <c r="F478" s="404"/>
      <c r="G478" s="404"/>
      <c r="CH478" s="337"/>
      <c r="CI478" s="337"/>
      <c r="CJ478" s="337"/>
      <c r="CK478" s="337"/>
      <c r="CL478" s="337"/>
      <c r="CM478" s="337"/>
      <c r="CN478" s="337"/>
      <c r="CO478" s="13"/>
      <c r="CP478" s="13"/>
      <c r="CQ478" s="13"/>
      <c r="CR478" s="13"/>
      <c r="CS478" s="13"/>
      <c r="DH478" s="337"/>
      <c r="DI478" s="337"/>
      <c r="DJ478" s="337"/>
      <c r="DK478" s="337"/>
      <c r="DL478" s="337"/>
      <c r="DM478" s="337"/>
      <c r="DN478" s="337"/>
      <c r="DO478" s="13"/>
      <c r="DP478" s="13"/>
      <c r="DQ478" s="13"/>
      <c r="DR478" s="13"/>
      <c r="DS478" s="13"/>
      <c r="DT478" s="13"/>
    </row>
    <row r="479" spans="6:124" ht="12" customHeight="1">
      <c r="F479" s="404"/>
      <c r="G479" s="404"/>
      <c r="CH479" s="337"/>
      <c r="CI479" s="337"/>
      <c r="CJ479" s="337"/>
      <c r="CK479" s="337"/>
      <c r="CL479" s="337"/>
      <c r="CM479" s="337"/>
      <c r="CN479" s="337"/>
      <c r="CO479" s="13"/>
      <c r="CP479" s="13"/>
      <c r="CQ479" s="13"/>
      <c r="CR479" s="13"/>
      <c r="CS479" s="13"/>
      <c r="DH479" s="337"/>
      <c r="DI479" s="337"/>
      <c r="DJ479" s="337"/>
      <c r="DK479" s="337"/>
      <c r="DL479" s="337"/>
      <c r="DM479" s="337"/>
      <c r="DN479" s="337"/>
      <c r="DO479" s="13"/>
      <c r="DP479" s="13"/>
      <c r="DQ479" s="13"/>
      <c r="DR479" s="13"/>
      <c r="DS479" s="13"/>
      <c r="DT479" s="13"/>
    </row>
    <row r="480" spans="6:124" ht="12" customHeight="1">
      <c r="F480" s="404"/>
      <c r="G480" s="404"/>
      <c r="CH480" s="337"/>
      <c r="CI480" s="337"/>
      <c r="CJ480" s="337"/>
      <c r="CK480" s="337"/>
      <c r="CL480" s="337"/>
      <c r="CM480" s="337"/>
      <c r="CN480" s="337"/>
      <c r="CO480" s="13"/>
      <c r="CP480" s="13"/>
      <c r="CQ480" s="13"/>
      <c r="CR480" s="13"/>
      <c r="CS480" s="13"/>
      <c r="DH480" s="337"/>
      <c r="DI480" s="337"/>
      <c r="DJ480" s="337"/>
      <c r="DK480" s="337"/>
      <c r="DL480" s="337"/>
      <c r="DM480" s="337"/>
      <c r="DN480" s="337"/>
      <c r="DO480" s="13"/>
      <c r="DP480" s="13"/>
      <c r="DQ480" s="13"/>
      <c r="DR480" s="13"/>
      <c r="DS480" s="13"/>
      <c r="DT480" s="13"/>
    </row>
    <row r="481" spans="6:124" ht="12" customHeight="1">
      <c r="F481" s="404"/>
      <c r="G481" s="404"/>
      <c r="CH481" s="337"/>
      <c r="CI481" s="337"/>
      <c r="CJ481" s="337"/>
      <c r="CK481" s="337"/>
      <c r="CL481" s="337"/>
      <c r="CM481" s="337"/>
      <c r="CN481" s="337"/>
      <c r="CO481" s="13"/>
      <c r="CP481" s="13"/>
      <c r="CQ481" s="13"/>
      <c r="CR481" s="13"/>
      <c r="CS481" s="13"/>
      <c r="DH481" s="337"/>
      <c r="DI481" s="337"/>
      <c r="DJ481" s="337"/>
      <c r="DK481" s="337"/>
      <c r="DL481" s="337"/>
      <c r="DM481" s="337"/>
      <c r="DN481" s="337"/>
      <c r="DO481" s="13"/>
      <c r="DP481" s="13"/>
      <c r="DQ481" s="13"/>
      <c r="DR481" s="13"/>
      <c r="DS481" s="13"/>
      <c r="DT481" s="13"/>
    </row>
    <row r="482" spans="6:124" ht="12" customHeight="1">
      <c r="F482" s="404"/>
      <c r="G482" s="404"/>
      <c r="CH482" s="337"/>
      <c r="CI482" s="337"/>
      <c r="CJ482" s="337"/>
      <c r="CK482" s="337"/>
      <c r="CL482" s="337"/>
      <c r="CM482" s="337"/>
      <c r="CN482" s="337"/>
      <c r="CO482" s="13"/>
      <c r="CP482" s="13"/>
      <c r="CQ482" s="13"/>
      <c r="CR482" s="13"/>
      <c r="CS482" s="13"/>
      <c r="DH482" s="337"/>
      <c r="DI482" s="337"/>
      <c r="DJ482" s="337"/>
      <c r="DK482" s="337"/>
      <c r="DL482" s="337"/>
      <c r="DM482" s="337"/>
      <c r="DN482" s="337"/>
      <c r="DO482" s="13"/>
      <c r="DP482" s="13"/>
      <c r="DQ482" s="13"/>
      <c r="DR482" s="13"/>
      <c r="DS482" s="13"/>
      <c r="DT482" s="13"/>
    </row>
    <row r="483" spans="6:124" ht="12" customHeight="1">
      <c r="F483" s="404"/>
      <c r="G483" s="404"/>
      <c r="CH483" s="337"/>
      <c r="CI483" s="337"/>
      <c r="CJ483" s="337"/>
      <c r="CK483" s="337"/>
      <c r="CL483" s="337"/>
      <c r="CM483" s="337"/>
      <c r="CN483" s="337"/>
      <c r="CO483" s="13"/>
      <c r="CP483" s="13"/>
      <c r="CQ483" s="13"/>
      <c r="CR483" s="13"/>
      <c r="CS483" s="13"/>
      <c r="DH483" s="337"/>
      <c r="DI483" s="337"/>
      <c r="DJ483" s="337"/>
      <c r="DK483" s="337"/>
      <c r="DL483" s="337"/>
      <c r="DM483" s="337"/>
      <c r="DN483" s="337"/>
      <c r="DO483" s="13"/>
      <c r="DP483" s="13"/>
      <c r="DQ483" s="13"/>
      <c r="DR483" s="13"/>
      <c r="DS483" s="13"/>
      <c r="DT483" s="13"/>
    </row>
    <row r="484" spans="6:124" ht="12" customHeight="1">
      <c r="F484" s="404"/>
      <c r="G484" s="404"/>
      <c r="CH484" s="337"/>
      <c r="CI484" s="337"/>
      <c r="CJ484" s="337"/>
      <c r="CK484" s="337"/>
      <c r="CL484" s="337"/>
      <c r="CM484" s="337"/>
      <c r="CN484" s="337"/>
      <c r="CO484" s="13"/>
      <c r="CP484" s="13"/>
      <c r="CQ484" s="13"/>
      <c r="CR484" s="13"/>
      <c r="CS484" s="13"/>
      <c r="DH484" s="337"/>
      <c r="DI484" s="337"/>
      <c r="DJ484" s="337"/>
      <c r="DK484" s="337"/>
      <c r="DL484" s="337"/>
      <c r="DM484" s="337"/>
      <c r="DN484" s="337"/>
      <c r="DO484" s="13"/>
      <c r="DP484" s="13"/>
      <c r="DQ484" s="13"/>
      <c r="DR484" s="13"/>
      <c r="DS484" s="13"/>
      <c r="DT484" s="13"/>
    </row>
    <row r="485" spans="6:124" ht="12" customHeight="1">
      <c r="F485" s="404"/>
      <c r="G485" s="404"/>
      <c r="CH485" s="337"/>
      <c r="CI485" s="337"/>
      <c r="CJ485" s="337"/>
      <c r="CK485" s="337"/>
      <c r="CL485" s="337"/>
      <c r="CM485" s="337"/>
      <c r="CN485" s="337"/>
      <c r="CO485" s="13"/>
      <c r="CP485" s="13"/>
      <c r="CQ485" s="13"/>
      <c r="CR485" s="13"/>
      <c r="CS485" s="13"/>
      <c r="DH485" s="337"/>
      <c r="DI485" s="337"/>
      <c r="DJ485" s="337"/>
      <c r="DK485" s="337"/>
      <c r="DL485" s="337"/>
      <c r="DM485" s="337"/>
      <c r="DN485" s="337"/>
      <c r="DO485" s="13"/>
      <c r="DP485" s="13"/>
      <c r="DQ485" s="13"/>
      <c r="DR485" s="13"/>
      <c r="DS485" s="13"/>
      <c r="DT485" s="13"/>
    </row>
    <row r="486" spans="6:124" ht="12" customHeight="1">
      <c r="F486" s="404"/>
      <c r="G486" s="404"/>
      <c r="CH486" s="337"/>
      <c r="CI486" s="337"/>
      <c r="CJ486" s="337"/>
      <c r="CK486" s="337"/>
      <c r="CL486" s="337"/>
      <c r="CM486" s="337"/>
      <c r="CN486" s="337"/>
      <c r="CO486" s="13"/>
      <c r="CP486" s="13"/>
      <c r="CQ486" s="13"/>
      <c r="CR486" s="13"/>
      <c r="CS486" s="13"/>
      <c r="DH486" s="337"/>
      <c r="DI486" s="337"/>
      <c r="DJ486" s="337"/>
      <c r="DK486" s="337"/>
      <c r="DL486" s="337"/>
      <c r="DM486" s="337"/>
      <c r="DN486" s="337"/>
      <c r="DO486" s="13"/>
      <c r="DP486" s="13"/>
      <c r="DQ486" s="13"/>
      <c r="DR486" s="13"/>
      <c r="DS486" s="13"/>
      <c r="DT486" s="13"/>
    </row>
    <row r="487" spans="6:124" ht="12" customHeight="1">
      <c r="F487" s="404"/>
      <c r="G487" s="404"/>
      <c r="CH487" s="337"/>
      <c r="CI487" s="337"/>
      <c r="CJ487" s="337"/>
      <c r="CK487" s="337"/>
      <c r="CL487" s="337"/>
      <c r="CM487" s="337"/>
      <c r="CN487" s="337"/>
      <c r="CO487" s="13"/>
      <c r="CP487" s="13"/>
      <c r="CQ487" s="13"/>
      <c r="CR487" s="13"/>
      <c r="CS487" s="13"/>
      <c r="DH487" s="337"/>
      <c r="DI487" s="337"/>
      <c r="DJ487" s="337"/>
      <c r="DK487" s="337"/>
      <c r="DL487" s="337"/>
      <c r="DM487" s="337"/>
      <c r="DN487" s="337"/>
      <c r="DO487" s="13"/>
      <c r="DP487" s="13"/>
      <c r="DQ487" s="13"/>
      <c r="DR487" s="13"/>
      <c r="DS487" s="13"/>
      <c r="DT487" s="13"/>
    </row>
    <row r="488" spans="6:124" ht="12" customHeight="1">
      <c r="F488" s="404"/>
      <c r="G488" s="404"/>
      <c r="CH488" s="337"/>
      <c r="CI488" s="337"/>
      <c r="CJ488" s="337"/>
      <c r="CK488" s="337"/>
      <c r="CL488" s="337"/>
      <c r="CM488" s="337"/>
      <c r="CN488" s="337"/>
      <c r="CO488" s="13"/>
      <c r="CP488" s="13"/>
      <c r="CQ488" s="13"/>
      <c r="CR488" s="13"/>
      <c r="CS488" s="13"/>
      <c r="DH488" s="337"/>
      <c r="DI488" s="337"/>
      <c r="DJ488" s="337"/>
      <c r="DK488" s="337"/>
      <c r="DL488" s="337"/>
      <c r="DM488" s="337"/>
      <c r="DN488" s="337"/>
      <c r="DO488" s="13"/>
      <c r="DP488" s="13"/>
      <c r="DQ488" s="13"/>
      <c r="DR488" s="13"/>
      <c r="DS488" s="13"/>
      <c r="DT488" s="13"/>
    </row>
    <row r="489" spans="6:124" ht="12" customHeight="1">
      <c r="F489" s="404"/>
      <c r="G489" s="404"/>
      <c r="CH489" s="337"/>
      <c r="CI489" s="337"/>
      <c r="CJ489" s="337"/>
      <c r="CK489" s="337"/>
      <c r="CL489" s="337"/>
      <c r="CM489" s="337"/>
      <c r="CN489" s="337"/>
      <c r="CO489" s="13"/>
      <c r="CP489" s="13"/>
      <c r="CQ489" s="13"/>
      <c r="CR489" s="13"/>
      <c r="CS489" s="13"/>
      <c r="DH489" s="337"/>
      <c r="DI489" s="337"/>
      <c r="DJ489" s="337"/>
      <c r="DK489" s="337"/>
      <c r="DL489" s="337"/>
      <c r="DM489" s="337"/>
      <c r="DN489" s="337"/>
      <c r="DO489" s="13"/>
      <c r="DP489" s="13"/>
      <c r="DQ489" s="13"/>
      <c r="DR489" s="13"/>
      <c r="DS489" s="13"/>
      <c r="DT489" s="13"/>
    </row>
    <row r="490" spans="6:124" ht="12" customHeight="1">
      <c r="F490" s="404"/>
      <c r="G490" s="404"/>
      <c r="CH490" s="337"/>
      <c r="CI490" s="337"/>
      <c r="CJ490" s="337"/>
      <c r="CK490" s="337"/>
      <c r="CL490" s="337"/>
      <c r="CM490" s="337"/>
      <c r="CN490" s="337"/>
      <c r="CO490" s="13"/>
      <c r="CP490" s="13"/>
      <c r="CQ490" s="13"/>
      <c r="CR490" s="13"/>
      <c r="CS490" s="13"/>
      <c r="DH490" s="337"/>
      <c r="DI490" s="337"/>
      <c r="DJ490" s="337"/>
      <c r="DK490" s="337"/>
      <c r="DL490" s="337"/>
      <c r="DM490" s="337"/>
      <c r="DN490" s="337"/>
      <c r="DO490" s="13"/>
      <c r="DP490" s="13"/>
      <c r="DQ490" s="13"/>
      <c r="DR490" s="13"/>
      <c r="DS490" s="13"/>
      <c r="DT490" s="13"/>
    </row>
    <row r="491" spans="6:124" ht="12" customHeight="1">
      <c r="F491" s="404"/>
      <c r="G491" s="404"/>
      <c r="CH491" s="337"/>
      <c r="CI491" s="337"/>
      <c r="CJ491" s="337"/>
      <c r="CK491" s="337"/>
      <c r="CL491" s="337"/>
      <c r="CM491" s="337"/>
      <c r="CN491" s="337"/>
      <c r="CO491" s="13"/>
      <c r="CP491" s="13"/>
      <c r="CQ491" s="13"/>
      <c r="CR491" s="13"/>
      <c r="CS491" s="13"/>
      <c r="DH491" s="337"/>
      <c r="DI491" s="337"/>
      <c r="DJ491" s="337"/>
      <c r="DK491" s="337"/>
      <c r="DL491" s="337"/>
      <c r="DM491" s="337"/>
      <c r="DN491" s="337"/>
      <c r="DO491" s="13"/>
      <c r="DP491" s="13"/>
      <c r="DQ491" s="13"/>
      <c r="DR491" s="13"/>
      <c r="DS491" s="13"/>
      <c r="DT491" s="13"/>
    </row>
    <row r="492" spans="6:124" ht="12" customHeight="1">
      <c r="F492" s="404"/>
      <c r="G492" s="404"/>
      <c r="CH492" s="337"/>
      <c r="CI492" s="337"/>
      <c r="CJ492" s="337"/>
      <c r="CK492" s="337"/>
      <c r="CL492" s="337"/>
      <c r="CM492" s="337"/>
      <c r="CN492" s="337"/>
      <c r="CO492" s="13"/>
      <c r="CP492" s="13"/>
      <c r="CQ492" s="13"/>
      <c r="CR492" s="13"/>
      <c r="CS492" s="13"/>
      <c r="DH492" s="337"/>
      <c r="DI492" s="337"/>
      <c r="DJ492" s="337"/>
      <c r="DK492" s="337"/>
      <c r="DL492" s="337"/>
      <c r="DM492" s="337"/>
      <c r="DN492" s="337"/>
      <c r="DO492" s="13"/>
      <c r="DP492" s="13"/>
      <c r="DQ492" s="13"/>
      <c r="DR492" s="13"/>
      <c r="DS492" s="13"/>
      <c r="DT492" s="13"/>
    </row>
    <row r="493" spans="6:124" ht="12" customHeight="1">
      <c r="F493" s="404"/>
      <c r="G493" s="404"/>
      <c r="CH493" s="337"/>
      <c r="CI493" s="337"/>
      <c r="CJ493" s="337"/>
      <c r="CK493" s="337"/>
      <c r="CL493" s="337"/>
      <c r="CM493" s="337"/>
      <c r="CN493" s="337"/>
      <c r="CO493" s="13"/>
      <c r="CP493" s="13"/>
      <c r="CQ493" s="13"/>
      <c r="CR493" s="13"/>
      <c r="CS493" s="13"/>
      <c r="DH493" s="337"/>
      <c r="DI493" s="337"/>
      <c r="DJ493" s="337"/>
      <c r="DK493" s="337"/>
      <c r="DL493" s="337"/>
      <c r="DM493" s="337"/>
      <c r="DN493" s="337"/>
      <c r="DO493" s="13"/>
      <c r="DP493" s="13"/>
      <c r="DQ493" s="13"/>
      <c r="DR493" s="13"/>
      <c r="DS493" s="13"/>
      <c r="DT493" s="13"/>
    </row>
    <row r="494" spans="6:124" ht="12" customHeight="1">
      <c r="F494" s="404"/>
      <c r="G494" s="404"/>
      <c r="CH494" s="337"/>
      <c r="CI494" s="337"/>
      <c r="CJ494" s="337"/>
      <c r="CK494" s="337"/>
      <c r="CL494" s="337"/>
      <c r="CM494" s="337"/>
      <c r="CN494" s="337"/>
      <c r="CO494" s="13"/>
      <c r="CP494" s="13"/>
      <c r="CQ494" s="13"/>
      <c r="CR494" s="13"/>
      <c r="CS494" s="13"/>
      <c r="DH494" s="337"/>
      <c r="DI494" s="337"/>
      <c r="DJ494" s="337"/>
      <c r="DK494" s="337"/>
      <c r="DL494" s="337"/>
      <c r="DM494" s="337"/>
      <c r="DN494" s="337"/>
      <c r="DO494" s="13"/>
      <c r="DP494" s="13"/>
      <c r="DQ494" s="13"/>
      <c r="DR494" s="13"/>
      <c r="DS494" s="13"/>
      <c r="DT494" s="13"/>
    </row>
    <row r="495" spans="6:124" ht="12" customHeight="1">
      <c r="F495" s="404"/>
      <c r="G495" s="404"/>
      <c r="CH495" s="337"/>
      <c r="CI495" s="337"/>
      <c r="CJ495" s="337"/>
      <c r="CK495" s="337"/>
      <c r="CL495" s="337"/>
      <c r="CM495" s="337"/>
      <c r="CN495" s="337"/>
      <c r="CO495" s="13"/>
      <c r="CP495" s="13"/>
      <c r="CQ495" s="13"/>
      <c r="CR495" s="13"/>
      <c r="CS495" s="13"/>
      <c r="DH495" s="337"/>
      <c r="DI495" s="337"/>
      <c r="DJ495" s="337"/>
      <c r="DK495" s="337"/>
      <c r="DL495" s="337"/>
      <c r="DM495" s="337"/>
      <c r="DN495" s="337"/>
      <c r="DO495" s="13"/>
      <c r="DP495" s="13"/>
      <c r="DQ495" s="13"/>
      <c r="DR495" s="13"/>
      <c r="DS495" s="13"/>
      <c r="DT495" s="13"/>
    </row>
    <row r="496" spans="6:124" ht="12" customHeight="1">
      <c r="F496" s="404"/>
      <c r="G496" s="404"/>
      <c r="CH496" s="337"/>
      <c r="CI496" s="337"/>
      <c r="CJ496" s="337"/>
      <c r="CK496" s="337"/>
      <c r="CL496" s="337"/>
      <c r="CM496" s="337"/>
      <c r="CN496" s="337"/>
      <c r="CO496" s="13"/>
      <c r="CP496" s="13"/>
      <c r="CQ496" s="13"/>
      <c r="CR496" s="13"/>
      <c r="CS496" s="13"/>
      <c r="DH496" s="337"/>
      <c r="DI496" s="337"/>
      <c r="DJ496" s="337"/>
      <c r="DK496" s="337"/>
      <c r="DL496" s="337"/>
      <c r="DM496" s="337"/>
      <c r="DN496" s="337"/>
      <c r="DO496" s="13"/>
      <c r="DP496" s="13"/>
      <c r="DQ496" s="13"/>
      <c r="DR496" s="13"/>
      <c r="DS496" s="13"/>
      <c r="DT496" s="13"/>
    </row>
    <row r="497" spans="6:124" ht="12" customHeight="1">
      <c r="F497" s="404"/>
      <c r="G497" s="404"/>
      <c r="CH497" s="337"/>
      <c r="CI497" s="337"/>
      <c r="CJ497" s="337"/>
      <c r="CK497" s="337"/>
      <c r="CL497" s="337"/>
      <c r="CM497" s="337"/>
      <c r="CN497" s="337"/>
      <c r="CO497" s="13"/>
      <c r="CP497" s="13"/>
      <c r="CQ497" s="13"/>
      <c r="CR497" s="13"/>
      <c r="CS497" s="13"/>
      <c r="DH497" s="337"/>
      <c r="DI497" s="337"/>
      <c r="DJ497" s="337"/>
      <c r="DK497" s="337"/>
      <c r="DL497" s="337"/>
      <c r="DM497" s="337"/>
      <c r="DN497" s="337"/>
      <c r="DO497" s="13"/>
      <c r="DP497" s="13"/>
      <c r="DQ497" s="13"/>
      <c r="DR497" s="13"/>
      <c r="DS497" s="13"/>
      <c r="DT497" s="13"/>
    </row>
    <row r="498" spans="6:124" ht="12" customHeight="1">
      <c r="F498" s="404"/>
      <c r="G498" s="404"/>
      <c r="CH498" s="337"/>
      <c r="CI498" s="337"/>
      <c r="CJ498" s="337"/>
      <c r="CK498" s="337"/>
      <c r="CL498" s="337"/>
      <c r="CM498" s="337"/>
      <c r="CN498" s="337"/>
      <c r="CO498" s="13"/>
      <c r="CP498" s="13"/>
      <c r="CQ498" s="13"/>
      <c r="CR498" s="13"/>
      <c r="CS498" s="13"/>
      <c r="DH498" s="337"/>
      <c r="DI498" s="337"/>
      <c r="DJ498" s="337"/>
      <c r="DK498" s="337"/>
      <c r="DL498" s="337"/>
      <c r="DM498" s="337"/>
      <c r="DN498" s="337"/>
      <c r="DO498" s="13"/>
      <c r="DP498" s="13"/>
      <c r="DQ498" s="13"/>
      <c r="DR498" s="13"/>
      <c r="DS498" s="13"/>
      <c r="DT498" s="13"/>
    </row>
    <row r="499" spans="6:124" ht="12" customHeight="1">
      <c r="F499" s="404"/>
      <c r="G499" s="404"/>
      <c r="CH499" s="337"/>
      <c r="CI499" s="337"/>
      <c r="CJ499" s="337"/>
      <c r="CK499" s="337"/>
      <c r="CL499" s="337"/>
      <c r="CM499" s="337"/>
      <c r="CN499" s="337"/>
      <c r="CO499" s="13"/>
      <c r="CP499" s="13"/>
      <c r="CQ499" s="13"/>
      <c r="CR499" s="13"/>
      <c r="CS499" s="13"/>
      <c r="DH499" s="337"/>
      <c r="DI499" s="337"/>
      <c r="DJ499" s="337"/>
      <c r="DK499" s="337"/>
      <c r="DL499" s="337"/>
      <c r="DM499" s="337"/>
      <c r="DN499" s="337"/>
      <c r="DO499" s="13"/>
      <c r="DP499" s="13"/>
      <c r="DQ499" s="13"/>
      <c r="DR499" s="13"/>
      <c r="DS499" s="13"/>
      <c r="DT499" s="13"/>
    </row>
    <row r="500" spans="6:124" ht="12" customHeight="1">
      <c r="F500" s="404"/>
      <c r="G500" s="404"/>
      <c r="CH500" s="337"/>
      <c r="CI500" s="337"/>
      <c r="CJ500" s="337"/>
      <c r="CK500" s="337"/>
      <c r="CL500" s="337"/>
      <c r="CM500" s="337"/>
      <c r="CN500" s="337"/>
      <c r="CO500" s="13"/>
      <c r="CP500" s="13"/>
      <c r="CQ500" s="13"/>
      <c r="CR500" s="13"/>
      <c r="CS500" s="13"/>
      <c r="DH500" s="337"/>
      <c r="DI500" s="337"/>
      <c r="DJ500" s="337"/>
      <c r="DK500" s="337"/>
      <c r="DL500" s="337"/>
      <c r="DM500" s="337"/>
      <c r="DN500" s="337"/>
      <c r="DO500" s="13"/>
      <c r="DP500" s="13"/>
      <c r="DQ500" s="13"/>
      <c r="DR500" s="13"/>
      <c r="DS500" s="13"/>
      <c r="DT500" s="13"/>
    </row>
    <row r="501" spans="6:124" ht="12" customHeight="1">
      <c r="F501" s="404"/>
      <c r="G501" s="404"/>
      <c r="CH501" s="337"/>
      <c r="CI501" s="337"/>
      <c r="CJ501" s="337"/>
      <c r="CK501" s="337"/>
      <c r="CL501" s="337"/>
      <c r="CM501" s="337"/>
      <c r="CN501" s="337"/>
      <c r="CO501" s="13"/>
      <c r="CP501" s="13"/>
      <c r="CQ501" s="13"/>
      <c r="CR501" s="13"/>
      <c r="CS501" s="13"/>
      <c r="DH501" s="337"/>
      <c r="DI501" s="337"/>
      <c r="DJ501" s="337"/>
      <c r="DK501" s="337"/>
      <c r="DL501" s="337"/>
      <c r="DM501" s="337"/>
      <c r="DN501" s="337"/>
      <c r="DO501" s="13"/>
      <c r="DP501" s="13"/>
      <c r="DQ501" s="13"/>
      <c r="DR501" s="13"/>
      <c r="DS501" s="13"/>
      <c r="DT501" s="13"/>
    </row>
    <row r="502" spans="6:124" ht="12" customHeight="1">
      <c r="F502" s="404"/>
      <c r="G502" s="404"/>
      <c r="CH502" s="337"/>
      <c r="CI502" s="337"/>
      <c r="CJ502" s="337"/>
      <c r="CK502" s="337"/>
      <c r="CL502" s="337"/>
      <c r="CM502" s="337"/>
      <c r="CN502" s="337"/>
      <c r="CO502" s="13"/>
      <c r="CP502" s="13"/>
      <c r="CQ502" s="13"/>
      <c r="CR502" s="13"/>
      <c r="CS502" s="13"/>
      <c r="DH502" s="337"/>
      <c r="DI502" s="337"/>
      <c r="DJ502" s="337"/>
      <c r="DK502" s="337"/>
      <c r="DL502" s="337"/>
      <c r="DM502" s="337"/>
      <c r="DN502" s="337"/>
      <c r="DO502" s="13"/>
      <c r="DP502" s="13"/>
      <c r="DQ502" s="13"/>
      <c r="DR502" s="13"/>
      <c r="DS502" s="13"/>
      <c r="DT502" s="13"/>
    </row>
    <row r="503" spans="6:124" ht="12" customHeight="1">
      <c r="F503" s="404"/>
      <c r="G503" s="404"/>
      <c r="CH503" s="337"/>
      <c r="CI503" s="337"/>
      <c r="CJ503" s="337"/>
      <c r="CK503" s="337"/>
      <c r="CL503" s="337"/>
      <c r="CM503" s="337"/>
      <c r="CN503" s="337"/>
      <c r="CO503" s="13"/>
      <c r="CP503" s="13"/>
      <c r="CQ503" s="13"/>
      <c r="CR503" s="13"/>
      <c r="CS503" s="13"/>
      <c r="DH503" s="337"/>
      <c r="DI503" s="337"/>
      <c r="DJ503" s="337"/>
      <c r="DK503" s="337"/>
      <c r="DL503" s="337"/>
      <c r="DM503" s="337"/>
      <c r="DN503" s="337"/>
      <c r="DO503" s="13"/>
      <c r="DP503" s="13"/>
      <c r="DQ503" s="13"/>
      <c r="DR503" s="13"/>
      <c r="DS503" s="13"/>
      <c r="DT503" s="13"/>
    </row>
    <row r="504" spans="6:124" ht="12" customHeight="1">
      <c r="F504" s="404"/>
      <c r="G504" s="404"/>
      <c r="CH504" s="337"/>
      <c r="CI504" s="337"/>
      <c r="CJ504" s="337"/>
      <c r="CK504" s="337"/>
      <c r="CL504" s="337"/>
      <c r="CM504" s="337"/>
      <c r="CN504" s="337"/>
      <c r="CO504" s="13"/>
      <c r="CP504" s="13"/>
      <c r="CQ504" s="13"/>
      <c r="CR504" s="13"/>
      <c r="CS504" s="13"/>
      <c r="DH504" s="337"/>
      <c r="DI504" s="337"/>
      <c r="DJ504" s="337"/>
      <c r="DK504" s="337"/>
      <c r="DL504" s="337"/>
      <c r="DM504" s="337"/>
      <c r="DN504" s="337"/>
      <c r="DO504" s="13"/>
      <c r="DP504" s="13"/>
      <c r="DQ504" s="13"/>
      <c r="DR504" s="13"/>
      <c r="DS504" s="13"/>
      <c r="DT504" s="13"/>
    </row>
    <row r="505" spans="6:124" ht="12" customHeight="1">
      <c r="F505" s="404"/>
      <c r="G505" s="404"/>
      <c r="CH505" s="337"/>
      <c r="CI505" s="337"/>
      <c r="CJ505" s="337"/>
      <c r="CK505" s="337"/>
      <c r="CL505" s="337"/>
      <c r="CM505" s="337"/>
      <c r="CN505" s="337"/>
      <c r="CO505" s="13"/>
      <c r="CP505" s="13"/>
      <c r="CQ505" s="13"/>
      <c r="CR505" s="13"/>
      <c r="CS505" s="13"/>
      <c r="DH505" s="337"/>
      <c r="DI505" s="337"/>
      <c r="DJ505" s="337"/>
      <c r="DK505" s="337"/>
      <c r="DL505" s="337"/>
      <c r="DM505" s="337"/>
      <c r="DN505" s="337"/>
      <c r="DO505" s="13"/>
      <c r="DP505" s="13"/>
      <c r="DQ505" s="13"/>
      <c r="DR505" s="13"/>
      <c r="DS505" s="13"/>
      <c r="DT505" s="13"/>
    </row>
    <row r="506" spans="6:124" ht="12" customHeight="1">
      <c r="F506" s="404"/>
      <c r="G506" s="404"/>
      <c r="CH506" s="337"/>
      <c r="CI506" s="337"/>
      <c r="CJ506" s="337"/>
      <c r="CK506" s="337"/>
      <c r="CL506" s="337"/>
      <c r="CM506" s="337"/>
      <c r="CN506" s="337"/>
      <c r="CO506" s="13"/>
      <c r="CP506" s="13"/>
      <c r="CQ506" s="13"/>
      <c r="CR506" s="13"/>
      <c r="CS506" s="13"/>
      <c r="DH506" s="337"/>
      <c r="DI506" s="337"/>
      <c r="DJ506" s="337"/>
      <c r="DK506" s="337"/>
      <c r="DL506" s="337"/>
      <c r="DM506" s="337"/>
      <c r="DN506" s="337"/>
      <c r="DO506" s="13"/>
      <c r="DP506" s="13"/>
      <c r="DQ506" s="13"/>
      <c r="DR506" s="13"/>
      <c r="DS506" s="13"/>
      <c r="DT506" s="13"/>
    </row>
    <row r="507" spans="6:124" ht="12" customHeight="1">
      <c r="F507" s="404"/>
      <c r="G507" s="404"/>
      <c r="CH507" s="337"/>
      <c r="CI507" s="337"/>
      <c r="CJ507" s="337"/>
      <c r="CK507" s="337"/>
      <c r="CL507" s="337"/>
      <c r="CM507" s="337"/>
      <c r="CN507" s="337"/>
      <c r="CO507" s="13"/>
      <c r="CP507" s="13"/>
      <c r="CQ507" s="13"/>
      <c r="CR507" s="13"/>
      <c r="CS507" s="13"/>
      <c r="DH507" s="337"/>
      <c r="DI507" s="337"/>
      <c r="DJ507" s="337"/>
      <c r="DK507" s="337"/>
      <c r="DL507" s="337"/>
      <c r="DM507" s="337"/>
      <c r="DN507" s="337"/>
      <c r="DO507" s="13"/>
      <c r="DP507" s="13"/>
      <c r="DQ507" s="13"/>
      <c r="DR507" s="13"/>
      <c r="DS507" s="13"/>
      <c r="DT507" s="13"/>
    </row>
    <row r="508" spans="6:124" ht="12" customHeight="1">
      <c r="F508" s="404"/>
      <c r="G508" s="404"/>
      <c r="CH508" s="337"/>
      <c r="CI508" s="337"/>
      <c r="CJ508" s="337"/>
      <c r="CK508" s="337"/>
      <c r="CL508" s="337"/>
      <c r="CM508" s="337"/>
      <c r="CN508" s="337"/>
      <c r="CO508" s="13"/>
      <c r="CP508" s="13"/>
      <c r="CQ508" s="13"/>
      <c r="CR508" s="13"/>
      <c r="CS508" s="13"/>
      <c r="DH508" s="337"/>
      <c r="DI508" s="337"/>
      <c r="DJ508" s="337"/>
      <c r="DK508" s="337"/>
      <c r="DL508" s="337"/>
      <c r="DM508" s="337"/>
      <c r="DN508" s="337"/>
      <c r="DO508" s="13"/>
      <c r="DP508" s="13"/>
      <c r="DQ508" s="13"/>
      <c r="DR508" s="13"/>
      <c r="DS508" s="13"/>
      <c r="DT508" s="13"/>
    </row>
    <row r="509" spans="6:124" ht="12" customHeight="1">
      <c r="F509" s="404"/>
      <c r="G509" s="404"/>
      <c r="CH509" s="337"/>
      <c r="CI509" s="337"/>
      <c r="CJ509" s="337"/>
      <c r="CK509" s="337"/>
      <c r="CL509" s="337"/>
      <c r="CM509" s="337"/>
      <c r="CN509" s="337"/>
      <c r="CO509" s="13"/>
      <c r="CP509" s="13"/>
      <c r="CQ509" s="13"/>
      <c r="CR509" s="13"/>
      <c r="CS509" s="13"/>
      <c r="DH509" s="337"/>
      <c r="DI509" s="337"/>
      <c r="DJ509" s="337"/>
      <c r="DK509" s="337"/>
      <c r="DL509" s="337"/>
      <c r="DM509" s="337"/>
      <c r="DN509" s="337"/>
      <c r="DO509" s="13"/>
      <c r="DP509" s="13"/>
      <c r="DQ509" s="13"/>
      <c r="DR509" s="13"/>
      <c r="DS509" s="13"/>
      <c r="DT509" s="13"/>
    </row>
    <row r="510" spans="6:124" ht="12" customHeight="1">
      <c r="F510" s="404"/>
      <c r="G510" s="404"/>
      <c r="CH510" s="337"/>
      <c r="CI510" s="337"/>
      <c r="CJ510" s="337"/>
      <c r="CK510" s="337"/>
      <c r="CL510" s="337"/>
      <c r="CM510" s="337"/>
      <c r="CN510" s="337"/>
      <c r="CO510" s="13"/>
      <c r="CP510" s="13"/>
      <c r="CQ510" s="13"/>
      <c r="CR510" s="13"/>
      <c r="CS510" s="13"/>
      <c r="DH510" s="337"/>
      <c r="DI510" s="337"/>
      <c r="DJ510" s="337"/>
      <c r="DK510" s="337"/>
      <c r="DL510" s="337"/>
      <c r="DM510" s="337"/>
      <c r="DN510" s="337"/>
      <c r="DO510" s="13"/>
      <c r="DP510" s="13"/>
      <c r="DQ510" s="13"/>
      <c r="DR510" s="13"/>
      <c r="DS510" s="13"/>
      <c r="DT510" s="13"/>
    </row>
    <row r="511" spans="6:124" ht="12" customHeight="1">
      <c r="F511" s="404"/>
      <c r="G511" s="404"/>
      <c r="CH511" s="337"/>
      <c r="CI511" s="337"/>
      <c r="CJ511" s="337"/>
      <c r="CK511" s="337"/>
      <c r="CL511" s="337"/>
      <c r="CM511" s="337"/>
      <c r="CN511" s="337"/>
      <c r="CO511" s="13"/>
      <c r="CP511" s="13"/>
      <c r="CQ511" s="13"/>
      <c r="CR511" s="13"/>
      <c r="CS511" s="13"/>
      <c r="DH511" s="337"/>
      <c r="DI511" s="337"/>
      <c r="DJ511" s="337"/>
      <c r="DK511" s="337"/>
      <c r="DL511" s="337"/>
      <c r="DM511" s="337"/>
      <c r="DN511" s="337"/>
      <c r="DO511" s="13"/>
      <c r="DP511" s="13"/>
      <c r="DQ511" s="13"/>
      <c r="DR511" s="13"/>
      <c r="DS511" s="13"/>
      <c r="DT511" s="13"/>
    </row>
    <row r="512" spans="6:124" ht="12" customHeight="1">
      <c r="F512" s="404"/>
      <c r="G512" s="404"/>
      <c r="CH512" s="337"/>
      <c r="CI512" s="337"/>
      <c r="CJ512" s="337"/>
      <c r="CK512" s="337"/>
      <c r="CL512" s="337"/>
      <c r="CM512" s="337"/>
      <c r="CN512" s="337"/>
      <c r="CO512" s="13"/>
      <c r="CP512" s="13"/>
      <c r="CQ512" s="13"/>
      <c r="CR512" s="13"/>
      <c r="CS512" s="13"/>
      <c r="DH512" s="337"/>
      <c r="DI512" s="337"/>
      <c r="DJ512" s="337"/>
      <c r="DK512" s="337"/>
      <c r="DL512" s="337"/>
      <c r="DM512" s="337"/>
      <c r="DN512" s="337"/>
      <c r="DO512" s="13"/>
      <c r="DP512" s="13"/>
      <c r="DQ512" s="13"/>
      <c r="DR512" s="13"/>
      <c r="DS512" s="13"/>
      <c r="DT512" s="13"/>
    </row>
    <row r="513" spans="6:124" ht="12" customHeight="1">
      <c r="F513" s="404"/>
      <c r="G513" s="404"/>
      <c r="CH513" s="337"/>
      <c r="CI513" s="337"/>
      <c r="CJ513" s="337"/>
      <c r="CK513" s="337"/>
      <c r="CL513" s="337"/>
      <c r="CM513" s="337"/>
      <c r="CN513" s="337"/>
      <c r="CO513" s="13"/>
      <c r="CP513" s="13"/>
      <c r="CQ513" s="13"/>
      <c r="CR513" s="13"/>
      <c r="CS513" s="13"/>
      <c r="DH513" s="337"/>
      <c r="DI513" s="337"/>
      <c r="DJ513" s="337"/>
      <c r="DK513" s="337"/>
      <c r="DL513" s="337"/>
      <c r="DM513" s="337"/>
      <c r="DN513" s="337"/>
      <c r="DO513" s="13"/>
      <c r="DP513" s="13"/>
      <c r="DQ513" s="13"/>
      <c r="DR513" s="13"/>
      <c r="DS513" s="13"/>
      <c r="DT513" s="13"/>
    </row>
    <row r="514" spans="6:124" ht="12" customHeight="1">
      <c r="F514" s="404"/>
      <c r="G514" s="404"/>
      <c r="CH514" s="337"/>
      <c r="CI514" s="337"/>
      <c r="CJ514" s="337"/>
      <c r="CK514" s="337"/>
      <c r="CL514" s="337"/>
      <c r="CM514" s="337"/>
      <c r="CN514" s="337"/>
      <c r="CO514" s="13"/>
      <c r="CP514" s="13"/>
      <c r="CQ514" s="13"/>
      <c r="CR514" s="13"/>
      <c r="CS514" s="13"/>
      <c r="DH514" s="337"/>
      <c r="DI514" s="337"/>
      <c r="DJ514" s="337"/>
      <c r="DK514" s="337"/>
      <c r="DL514" s="337"/>
      <c r="DM514" s="337"/>
      <c r="DN514" s="337"/>
      <c r="DO514" s="13"/>
      <c r="DP514" s="13"/>
      <c r="DQ514" s="13"/>
      <c r="DR514" s="13"/>
      <c r="DS514" s="13"/>
      <c r="DT514" s="13"/>
    </row>
    <row r="515" spans="6:124" ht="12" customHeight="1">
      <c r="F515" s="404"/>
      <c r="G515" s="404"/>
      <c r="CH515" s="337"/>
      <c r="CI515" s="337"/>
      <c r="CJ515" s="337"/>
      <c r="CK515" s="337"/>
      <c r="CL515" s="337"/>
      <c r="CM515" s="337"/>
      <c r="CN515" s="337"/>
      <c r="CO515" s="13"/>
      <c r="CP515" s="13"/>
      <c r="CQ515" s="13"/>
      <c r="CR515" s="13"/>
      <c r="CS515" s="13"/>
      <c r="DH515" s="337"/>
      <c r="DI515" s="337"/>
      <c r="DJ515" s="337"/>
      <c r="DK515" s="337"/>
      <c r="DL515" s="337"/>
      <c r="DM515" s="337"/>
      <c r="DN515" s="337"/>
      <c r="DO515" s="13"/>
      <c r="DP515" s="13"/>
      <c r="DQ515" s="13"/>
      <c r="DR515" s="13"/>
      <c r="DS515" s="13"/>
      <c r="DT515" s="13"/>
    </row>
    <row r="516" spans="6:124" ht="12" customHeight="1">
      <c r="F516" s="404"/>
      <c r="G516" s="404"/>
      <c r="CH516" s="337"/>
      <c r="CI516" s="337"/>
      <c r="CJ516" s="337"/>
      <c r="CK516" s="337"/>
      <c r="CL516" s="337"/>
      <c r="CM516" s="337"/>
      <c r="CN516" s="337"/>
      <c r="CO516" s="13"/>
      <c r="CP516" s="13"/>
      <c r="CQ516" s="13"/>
      <c r="CR516" s="13"/>
      <c r="CS516" s="13"/>
      <c r="DH516" s="337"/>
      <c r="DI516" s="337"/>
      <c r="DJ516" s="337"/>
      <c r="DK516" s="337"/>
      <c r="DL516" s="337"/>
      <c r="DM516" s="337"/>
      <c r="DN516" s="337"/>
      <c r="DO516" s="13"/>
      <c r="DP516" s="13"/>
      <c r="DQ516" s="13"/>
      <c r="DR516" s="13"/>
      <c r="DS516" s="13"/>
      <c r="DT516" s="13"/>
    </row>
    <row r="517" spans="6:124" ht="12" customHeight="1">
      <c r="F517" s="404"/>
      <c r="G517" s="404"/>
      <c r="CH517" s="337"/>
      <c r="CI517" s="337"/>
      <c r="CJ517" s="337"/>
      <c r="CK517" s="337"/>
      <c r="CL517" s="337"/>
      <c r="CM517" s="337"/>
      <c r="CN517" s="337"/>
      <c r="CO517" s="13"/>
      <c r="CP517" s="13"/>
      <c r="CQ517" s="13"/>
      <c r="CR517" s="13"/>
      <c r="CS517" s="13"/>
      <c r="DH517" s="337"/>
      <c r="DI517" s="337"/>
      <c r="DJ517" s="337"/>
      <c r="DK517" s="337"/>
      <c r="DL517" s="337"/>
      <c r="DM517" s="337"/>
      <c r="DN517" s="337"/>
      <c r="DO517" s="13"/>
      <c r="DP517" s="13"/>
      <c r="DQ517" s="13"/>
      <c r="DR517" s="13"/>
      <c r="DS517" s="13"/>
      <c r="DT517" s="13"/>
    </row>
    <row r="518" spans="6:124" ht="12" customHeight="1">
      <c r="F518" s="404"/>
      <c r="G518" s="404"/>
      <c r="CH518" s="337"/>
      <c r="CI518" s="337"/>
      <c r="CJ518" s="337"/>
      <c r="CK518" s="337"/>
      <c r="CL518" s="337"/>
      <c r="CM518" s="337"/>
      <c r="CN518" s="337"/>
      <c r="CO518" s="13"/>
      <c r="CP518" s="13"/>
      <c r="CQ518" s="13"/>
      <c r="CR518" s="13"/>
      <c r="CS518" s="13"/>
      <c r="DH518" s="337"/>
      <c r="DI518" s="337"/>
      <c r="DJ518" s="337"/>
      <c r="DK518" s="337"/>
      <c r="DL518" s="337"/>
      <c r="DM518" s="337"/>
      <c r="DN518" s="337"/>
      <c r="DO518" s="13"/>
      <c r="DP518" s="13"/>
      <c r="DQ518" s="13"/>
      <c r="DR518" s="13"/>
      <c r="DS518" s="13"/>
      <c r="DT518" s="13"/>
    </row>
    <row r="519" spans="6:124" ht="12" customHeight="1">
      <c r="F519" s="404"/>
      <c r="G519" s="404"/>
      <c r="CH519" s="337"/>
      <c r="CI519" s="337"/>
      <c r="CJ519" s="337"/>
      <c r="CK519" s="337"/>
      <c r="CL519" s="337"/>
      <c r="CM519" s="337"/>
      <c r="CN519" s="337"/>
      <c r="CO519" s="13"/>
      <c r="CP519" s="13"/>
      <c r="CQ519" s="13"/>
      <c r="CR519" s="13"/>
      <c r="CS519" s="13"/>
      <c r="DH519" s="337"/>
      <c r="DI519" s="337"/>
      <c r="DJ519" s="337"/>
      <c r="DK519" s="337"/>
      <c r="DL519" s="337"/>
      <c r="DM519" s="337"/>
      <c r="DN519" s="337"/>
      <c r="DO519" s="13"/>
      <c r="DP519" s="13"/>
      <c r="DQ519" s="13"/>
      <c r="DR519" s="13"/>
      <c r="DS519" s="13"/>
      <c r="DT519" s="13"/>
    </row>
    <row r="520" spans="6:124" ht="12" customHeight="1">
      <c r="F520" s="404"/>
      <c r="G520" s="404"/>
      <c r="CH520" s="337"/>
      <c r="CI520" s="337"/>
      <c r="CJ520" s="337"/>
      <c r="CK520" s="337"/>
      <c r="CL520" s="337"/>
      <c r="CM520" s="337"/>
      <c r="CN520" s="337"/>
      <c r="CO520" s="13"/>
      <c r="CP520" s="13"/>
      <c r="CQ520" s="13"/>
      <c r="CR520" s="13"/>
      <c r="CS520" s="13"/>
      <c r="DH520" s="337"/>
      <c r="DI520" s="337"/>
      <c r="DJ520" s="337"/>
      <c r="DK520" s="337"/>
      <c r="DL520" s="337"/>
      <c r="DM520" s="337"/>
      <c r="DN520" s="337"/>
      <c r="DO520" s="13"/>
      <c r="DP520" s="13"/>
      <c r="DQ520" s="13"/>
      <c r="DR520" s="13"/>
      <c r="DS520" s="13"/>
      <c r="DT520" s="13"/>
    </row>
    <row r="521" spans="6:124" ht="12" customHeight="1">
      <c r="F521" s="404"/>
      <c r="G521" s="404"/>
      <c r="CH521" s="337"/>
      <c r="CI521" s="337"/>
      <c r="CJ521" s="337"/>
      <c r="CK521" s="337"/>
      <c r="CL521" s="337"/>
      <c r="CM521" s="337"/>
      <c r="CN521" s="337"/>
      <c r="CO521" s="13"/>
      <c r="CP521" s="13"/>
      <c r="CQ521" s="13"/>
      <c r="CR521" s="13"/>
      <c r="CS521" s="13"/>
      <c r="DH521" s="337"/>
      <c r="DI521" s="337"/>
      <c r="DJ521" s="337"/>
      <c r="DK521" s="337"/>
      <c r="DL521" s="337"/>
      <c r="DM521" s="337"/>
      <c r="DN521" s="337"/>
      <c r="DO521" s="13"/>
      <c r="DP521" s="13"/>
      <c r="DQ521" s="13"/>
      <c r="DR521" s="13"/>
      <c r="DS521" s="13"/>
      <c r="DT521" s="13"/>
    </row>
    <row r="522" spans="6:124" ht="12" customHeight="1">
      <c r="F522" s="404"/>
      <c r="G522" s="404"/>
      <c r="CH522" s="337"/>
      <c r="CI522" s="337"/>
      <c r="CJ522" s="337"/>
      <c r="CK522" s="337"/>
      <c r="CL522" s="337"/>
      <c r="CM522" s="337"/>
      <c r="CN522" s="337"/>
      <c r="CO522" s="13"/>
      <c r="CP522" s="13"/>
      <c r="CQ522" s="13"/>
      <c r="CR522" s="13"/>
      <c r="CS522" s="13"/>
      <c r="DH522" s="337"/>
      <c r="DI522" s="337"/>
      <c r="DJ522" s="337"/>
      <c r="DK522" s="337"/>
      <c r="DL522" s="337"/>
      <c r="DM522" s="337"/>
      <c r="DN522" s="337"/>
      <c r="DO522" s="13"/>
      <c r="DP522" s="13"/>
      <c r="DQ522" s="13"/>
      <c r="DR522" s="13"/>
      <c r="DS522" s="13"/>
      <c r="DT522" s="13"/>
    </row>
    <row r="523" spans="6:124" ht="12" customHeight="1">
      <c r="F523" s="404"/>
      <c r="G523" s="404"/>
      <c r="CH523" s="337"/>
      <c r="CI523" s="337"/>
      <c r="CJ523" s="337"/>
      <c r="CK523" s="337"/>
      <c r="CL523" s="337"/>
      <c r="CM523" s="337"/>
      <c r="CN523" s="337"/>
      <c r="CO523" s="13"/>
      <c r="CP523" s="13"/>
      <c r="CQ523" s="13"/>
      <c r="CR523" s="13"/>
      <c r="CS523" s="13"/>
      <c r="DH523" s="337"/>
      <c r="DI523" s="337"/>
      <c r="DJ523" s="337"/>
      <c r="DK523" s="337"/>
      <c r="DL523" s="337"/>
      <c r="DM523" s="337"/>
      <c r="DN523" s="337"/>
      <c r="DO523" s="13"/>
      <c r="DP523" s="13"/>
      <c r="DQ523" s="13"/>
      <c r="DR523" s="13"/>
      <c r="DS523" s="13"/>
      <c r="DT523" s="13"/>
    </row>
    <row r="524" spans="6:124" ht="12" customHeight="1">
      <c r="F524" s="404"/>
      <c r="G524" s="404"/>
      <c r="CH524" s="337"/>
      <c r="CI524" s="337"/>
      <c r="CJ524" s="337"/>
      <c r="CK524" s="337"/>
      <c r="CL524" s="337"/>
      <c r="CM524" s="337"/>
      <c r="CN524" s="337"/>
      <c r="CO524" s="13"/>
      <c r="CP524" s="13"/>
      <c r="CQ524" s="13"/>
      <c r="CR524" s="13"/>
      <c r="CS524" s="13"/>
      <c r="DH524" s="337"/>
      <c r="DI524" s="337"/>
      <c r="DJ524" s="337"/>
      <c r="DK524" s="337"/>
      <c r="DL524" s="337"/>
      <c r="DM524" s="337"/>
      <c r="DN524" s="337"/>
      <c r="DO524" s="13"/>
      <c r="DP524" s="13"/>
      <c r="DQ524" s="13"/>
      <c r="DR524" s="13"/>
      <c r="DS524" s="13"/>
      <c r="DT524" s="13"/>
    </row>
    <row r="525" spans="6:124" ht="12" customHeight="1">
      <c r="F525" s="404"/>
      <c r="G525" s="404"/>
      <c r="CH525" s="337"/>
      <c r="CI525" s="337"/>
      <c r="CJ525" s="337"/>
      <c r="CK525" s="337"/>
      <c r="CL525" s="337"/>
      <c r="CM525" s="337"/>
      <c r="CN525" s="337"/>
      <c r="CO525" s="13"/>
      <c r="CP525" s="13"/>
      <c r="CQ525" s="13"/>
      <c r="CR525" s="13"/>
      <c r="CS525" s="13"/>
      <c r="DH525" s="337"/>
      <c r="DI525" s="337"/>
      <c r="DJ525" s="337"/>
      <c r="DK525" s="337"/>
      <c r="DL525" s="337"/>
      <c r="DM525" s="337"/>
      <c r="DN525" s="337"/>
      <c r="DO525" s="13"/>
      <c r="DP525" s="13"/>
      <c r="DQ525" s="13"/>
      <c r="DR525" s="13"/>
      <c r="DS525" s="13"/>
      <c r="DT525" s="13"/>
    </row>
    <row r="526" spans="6:124" ht="12" customHeight="1">
      <c r="F526" s="404"/>
      <c r="G526" s="404"/>
      <c r="CH526" s="337"/>
      <c r="CI526" s="337"/>
      <c r="CJ526" s="337"/>
      <c r="CK526" s="337"/>
      <c r="CL526" s="337"/>
      <c r="CM526" s="337"/>
      <c r="CN526" s="337"/>
      <c r="CO526" s="13"/>
      <c r="CP526" s="13"/>
      <c r="CQ526" s="13"/>
      <c r="CR526" s="13"/>
      <c r="CS526" s="13"/>
      <c r="DH526" s="337"/>
      <c r="DI526" s="337"/>
      <c r="DJ526" s="337"/>
      <c r="DK526" s="337"/>
      <c r="DL526" s="337"/>
      <c r="DM526" s="337"/>
      <c r="DN526" s="337"/>
      <c r="DO526" s="13"/>
      <c r="DP526" s="13"/>
      <c r="DQ526" s="13"/>
      <c r="DR526" s="13"/>
      <c r="DS526" s="13"/>
      <c r="DT526" s="13"/>
    </row>
    <row r="527" spans="6:124" ht="12" customHeight="1">
      <c r="F527" s="404"/>
      <c r="G527" s="404"/>
      <c r="CH527" s="337"/>
      <c r="CI527" s="337"/>
      <c r="CJ527" s="337"/>
      <c r="CK527" s="337"/>
      <c r="CL527" s="337"/>
      <c r="CM527" s="337"/>
      <c r="CN527" s="337"/>
      <c r="CO527" s="13"/>
      <c r="CP527" s="13"/>
      <c r="CQ527" s="13"/>
      <c r="CR527" s="13"/>
      <c r="CS527" s="13"/>
      <c r="DH527" s="337"/>
      <c r="DI527" s="337"/>
      <c r="DJ527" s="337"/>
      <c r="DK527" s="337"/>
      <c r="DL527" s="337"/>
      <c r="DM527" s="337"/>
      <c r="DN527" s="337"/>
      <c r="DO527" s="13"/>
      <c r="DP527" s="13"/>
      <c r="DQ527" s="13"/>
      <c r="DR527" s="13"/>
      <c r="DS527" s="13"/>
      <c r="DT527" s="13"/>
    </row>
    <row r="528" spans="6:124" ht="12" customHeight="1">
      <c r="F528" s="404"/>
      <c r="G528" s="404"/>
      <c r="CH528" s="337"/>
      <c r="CI528" s="337"/>
      <c r="CJ528" s="337"/>
      <c r="CK528" s="337"/>
      <c r="CL528" s="337"/>
      <c r="CM528" s="337"/>
      <c r="CN528" s="337"/>
      <c r="CO528" s="13"/>
      <c r="CP528" s="13"/>
      <c r="CQ528" s="13"/>
      <c r="CR528" s="13"/>
      <c r="CS528" s="13"/>
      <c r="DH528" s="337"/>
      <c r="DI528" s="337"/>
      <c r="DJ528" s="337"/>
      <c r="DK528" s="337"/>
      <c r="DL528" s="337"/>
      <c r="DM528" s="337"/>
      <c r="DN528" s="337"/>
      <c r="DO528" s="13"/>
      <c r="DP528" s="13"/>
      <c r="DQ528" s="13"/>
      <c r="DR528" s="13"/>
      <c r="DS528" s="13"/>
      <c r="DT528" s="13"/>
    </row>
    <row r="529" spans="6:124" ht="12" customHeight="1">
      <c r="F529" s="404"/>
      <c r="G529" s="404"/>
      <c r="CH529" s="337"/>
      <c r="CI529" s="337"/>
      <c r="CJ529" s="337"/>
      <c r="CK529" s="337"/>
      <c r="CL529" s="337"/>
      <c r="CM529" s="337"/>
      <c r="CN529" s="337"/>
      <c r="CO529" s="13"/>
      <c r="CP529" s="13"/>
      <c r="CQ529" s="13"/>
      <c r="CR529" s="13"/>
      <c r="CS529" s="13"/>
      <c r="DH529" s="337"/>
      <c r="DI529" s="337"/>
      <c r="DJ529" s="337"/>
      <c r="DK529" s="337"/>
      <c r="DL529" s="337"/>
      <c r="DM529" s="337"/>
      <c r="DN529" s="337"/>
      <c r="DO529" s="13"/>
      <c r="DP529" s="13"/>
      <c r="DQ529" s="13"/>
      <c r="DR529" s="13"/>
      <c r="DS529" s="13"/>
      <c r="DT529" s="13"/>
    </row>
    <row r="530" spans="6:124" ht="12" customHeight="1">
      <c r="F530" s="404"/>
      <c r="G530" s="404"/>
      <c r="CH530" s="337"/>
      <c r="CI530" s="337"/>
      <c r="CJ530" s="337"/>
      <c r="CK530" s="337"/>
      <c r="CL530" s="337"/>
      <c r="CM530" s="337"/>
      <c r="CN530" s="337"/>
      <c r="CO530" s="13"/>
      <c r="CP530" s="13"/>
      <c r="CQ530" s="13"/>
      <c r="CR530" s="13"/>
      <c r="CS530" s="13"/>
      <c r="DH530" s="337"/>
      <c r="DI530" s="337"/>
      <c r="DJ530" s="337"/>
      <c r="DK530" s="337"/>
      <c r="DL530" s="337"/>
      <c r="DM530" s="337"/>
      <c r="DN530" s="337"/>
      <c r="DO530" s="13"/>
      <c r="DP530" s="13"/>
      <c r="DQ530" s="13"/>
      <c r="DR530" s="13"/>
      <c r="DS530" s="13"/>
      <c r="DT530" s="13"/>
    </row>
    <row r="531" spans="6:124" ht="12" customHeight="1">
      <c r="F531" s="404"/>
      <c r="G531" s="404"/>
      <c r="CH531" s="337"/>
      <c r="CI531" s="337"/>
      <c r="CJ531" s="337"/>
      <c r="CK531" s="337"/>
      <c r="CL531" s="337"/>
      <c r="CM531" s="337"/>
      <c r="CN531" s="337"/>
      <c r="CO531" s="13"/>
      <c r="CP531" s="13"/>
      <c r="CQ531" s="13"/>
      <c r="CR531" s="13"/>
      <c r="CS531" s="13"/>
      <c r="DH531" s="337"/>
      <c r="DI531" s="337"/>
      <c r="DJ531" s="337"/>
      <c r="DK531" s="337"/>
      <c r="DL531" s="337"/>
      <c r="DM531" s="337"/>
      <c r="DN531" s="337"/>
      <c r="DO531" s="13"/>
      <c r="DP531" s="13"/>
      <c r="DQ531" s="13"/>
      <c r="DR531" s="13"/>
      <c r="DS531" s="13"/>
      <c r="DT531" s="13"/>
    </row>
    <row r="532" spans="6:124" ht="12" customHeight="1">
      <c r="F532" s="404"/>
      <c r="G532" s="404"/>
      <c r="CH532" s="337"/>
      <c r="CI532" s="337"/>
      <c r="CJ532" s="337"/>
      <c r="CK532" s="337"/>
      <c r="CL532" s="337"/>
      <c r="CM532" s="337"/>
      <c r="CN532" s="337"/>
      <c r="CO532" s="13"/>
      <c r="CP532" s="13"/>
      <c r="CQ532" s="13"/>
      <c r="CR532" s="13"/>
      <c r="CS532" s="13"/>
      <c r="DH532" s="337"/>
      <c r="DI532" s="337"/>
      <c r="DJ532" s="337"/>
      <c r="DK532" s="337"/>
      <c r="DL532" s="337"/>
      <c r="DM532" s="337"/>
      <c r="DN532" s="337"/>
      <c r="DO532" s="13"/>
      <c r="DP532" s="13"/>
      <c r="DQ532" s="13"/>
      <c r="DR532" s="13"/>
      <c r="DS532" s="13"/>
      <c r="DT532" s="13"/>
    </row>
    <row r="533" spans="6:124" ht="12" customHeight="1">
      <c r="F533" s="404"/>
      <c r="G533" s="404"/>
      <c r="CH533" s="337"/>
      <c r="CI533" s="337"/>
      <c r="CJ533" s="337"/>
      <c r="CK533" s="337"/>
      <c r="CL533" s="337"/>
      <c r="CM533" s="337"/>
      <c r="CN533" s="337"/>
      <c r="CO533" s="13"/>
      <c r="CP533" s="13"/>
      <c r="CQ533" s="13"/>
      <c r="CR533" s="13"/>
      <c r="CS533" s="13"/>
      <c r="DH533" s="337"/>
      <c r="DI533" s="337"/>
      <c r="DJ533" s="337"/>
      <c r="DK533" s="337"/>
      <c r="DL533" s="337"/>
      <c r="DM533" s="337"/>
      <c r="DN533" s="337"/>
      <c r="DO533" s="13"/>
      <c r="DP533" s="13"/>
      <c r="DQ533" s="13"/>
      <c r="DR533" s="13"/>
      <c r="DS533" s="13"/>
      <c r="DT533" s="13"/>
    </row>
    <row r="534" spans="6:124" ht="12" customHeight="1">
      <c r="F534" s="404"/>
      <c r="G534" s="404"/>
      <c r="CH534" s="337"/>
      <c r="CI534" s="337"/>
      <c r="CJ534" s="337"/>
      <c r="CK534" s="337"/>
      <c r="CL534" s="337"/>
      <c r="CM534" s="337"/>
      <c r="CN534" s="337"/>
      <c r="CO534" s="13"/>
      <c r="CP534" s="13"/>
      <c r="CQ534" s="13"/>
      <c r="CR534" s="13"/>
      <c r="CS534" s="13"/>
      <c r="DH534" s="337"/>
      <c r="DI534" s="337"/>
      <c r="DJ534" s="337"/>
      <c r="DK534" s="337"/>
      <c r="DL534" s="337"/>
      <c r="DM534" s="337"/>
      <c r="DN534" s="337"/>
      <c r="DO534" s="13"/>
      <c r="DP534" s="13"/>
      <c r="DQ534" s="13"/>
      <c r="DR534" s="13"/>
      <c r="DS534" s="13"/>
      <c r="DT534" s="13"/>
    </row>
    <row r="535" spans="6:124" ht="12" customHeight="1">
      <c r="F535" s="404"/>
      <c r="G535" s="404"/>
      <c r="CH535" s="337"/>
      <c r="CI535" s="337"/>
      <c r="CJ535" s="337"/>
      <c r="CK535" s="337"/>
      <c r="CL535" s="337"/>
      <c r="CM535" s="337"/>
      <c r="CN535" s="337"/>
      <c r="CO535" s="13"/>
      <c r="CP535" s="13"/>
      <c r="CQ535" s="13"/>
      <c r="CR535" s="13"/>
      <c r="CS535" s="13"/>
      <c r="DH535" s="337"/>
      <c r="DI535" s="337"/>
      <c r="DJ535" s="337"/>
      <c r="DK535" s="337"/>
      <c r="DL535" s="337"/>
      <c r="DM535" s="337"/>
      <c r="DN535" s="337"/>
      <c r="DO535" s="13"/>
      <c r="DP535" s="13"/>
      <c r="DQ535" s="13"/>
      <c r="DR535" s="13"/>
      <c r="DS535" s="13"/>
      <c r="DT535" s="13"/>
    </row>
    <row r="536" spans="6:124" ht="12" customHeight="1">
      <c r="F536" s="404"/>
      <c r="G536" s="404"/>
      <c r="CH536" s="337"/>
      <c r="CI536" s="337"/>
      <c r="CJ536" s="337"/>
      <c r="CK536" s="337"/>
      <c r="CL536" s="337"/>
      <c r="CM536" s="337"/>
      <c r="CN536" s="337"/>
      <c r="CO536" s="13"/>
      <c r="CP536" s="13"/>
      <c r="CQ536" s="13"/>
      <c r="CR536" s="13"/>
      <c r="CS536" s="13"/>
      <c r="DH536" s="337"/>
      <c r="DI536" s="337"/>
      <c r="DJ536" s="337"/>
      <c r="DK536" s="337"/>
      <c r="DL536" s="337"/>
      <c r="DM536" s="337"/>
      <c r="DN536" s="337"/>
      <c r="DO536" s="13"/>
      <c r="DP536" s="13"/>
      <c r="DQ536" s="13"/>
      <c r="DR536" s="13"/>
      <c r="DS536" s="13"/>
      <c r="DT536" s="13"/>
    </row>
    <row r="537" spans="6:124" ht="12" customHeight="1">
      <c r="F537" s="404"/>
      <c r="G537" s="404"/>
      <c r="CH537" s="337"/>
      <c r="CI537" s="337"/>
      <c r="CJ537" s="337"/>
      <c r="CK537" s="337"/>
      <c r="CL537" s="337"/>
      <c r="CM537" s="337"/>
      <c r="CN537" s="337"/>
      <c r="CO537" s="13"/>
      <c r="CP537" s="13"/>
      <c r="CQ537" s="13"/>
      <c r="CR537" s="13"/>
      <c r="CS537" s="13"/>
      <c r="DH537" s="337"/>
      <c r="DI537" s="337"/>
      <c r="DJ537" s="337"/>
      <c r="DK537" s="337"/>
      <c r="DL537" s="337"/>
      <c r="DM537" s="337"/>
      <c r="DN537" s="337"/>
      <c r="DO537" s="13"/>
      <c r="DP537" s="13"/>
      <c r="DQ537" s="13"/>
      <c r="DR537" s="13"/>
      <c r="DS537" s="13"/>
      <c r="DT537" s="13"/>
    </row>
    <row r="538" spans="6:124" ht="12" customHeight="1">
      <c r="F538" s="404"/>
      <c r="G538" s="404"/>
      <c r="CH538" s="337"/>
      <c r="CI538" s="337"/>
      <c r="CJ538" s="337"/>
      <c r="CK538" s="337"/>
      <c r="CL538" s="337"/>
      <c r="CM538" s="337"/>
      <c r="CN538" s="337"/>
      <c r="CO538" s="13"/>
      <c r="CP538" s="13"/>
      <c r="CQ538" s="13"/>
      <c r="CR538" s="13"/>
      <c r="CS538" s="13"/>
      <c r="DH538" s="337"/>
      <c r="DI538" s="337"/>
      <c r="DJ538" s="337"/>
      <c r="DK538" s="337"/>
      <c r="DL538" s="337"/>
      <c r="DM538" s="337"/>
      <c r="DN538" s="337"/>
      <c r="DO538" s="13"/>
      <c r="DP538" s="13"/>
      <c r="DQ538" s="13"/>
      <c r="DR538" s="13"/>
      <c r="DS538" s="13"/>
      <c r="DT538" s="13"/>
    </row>
    <row r="539" spans="6:124" ht="12" customHeight="1">
      <c r="F539" s="404"/>
      <c r="G539" s="404"/>
      <c r="CH539" s="337"/>
      <c r="CI539" s="337"/>
      <c r="CJ539" s="337"/>
      <c r="CK539" s="337"/>
      <c r="CL539" s="337"/>
      <c r="CM539" s="337"/>
      <c r="CN539" s="337"/>
      <c r="CO539" s="13"/>
      <c r="CP539" s="13"/>
      <c r="CQ539" s="13"/>
      <c r="CR539" s="13"/>
      <c r="CS539" s="13"/>
      <c r="DH539" s="337"/>
      <c r="DI539" s="337"/>
      <c r="DJ539" s="337"/>
      <c r="DK539" s="337"/>
      <c r="DL539" s="337"/>
      <c r="DM539" s="337"/>
      <c r="DN539" s="337"/>
      <c r="DO539" s="13"/>
      <c r="DP539" s="13"/>
      <c r="DQ539" s="13"/>
      <c r="DR539" s="13"/>
      <c r="DS539" s="13"/>
      <c r="DT539" s="13"/>
    </row>
    <row r="540" spans="6:124" ht="12" customHeight="1">
      <c r="F540" s="404"/>
      <c r="G540" s="404"/>
      <c r="CH540" s="337"/>
      <c r="CI540" s="337"/>
      <c r="CJ540" s="337"/>
      <c r="CK540" s="337"/>
      <c r="CL540" s="337"/>
      <c r="CM540" s="337"/>
      <c r="CN540" s="337"/>
      <c r="CO540" s="13"/>
      <c r="CP540" s="13"/>
      <c r="CQ540" s="13"/>
      <c r="CR540" s="13"/>
      <c r="CS540" s="13"/>
      <c r="DH540" s="337"/>
      <c r="DI540" s="337"/>
      <c r="DJ540" s="337"/>
      <c r="DK540" s="337"/>
      <c r="DL540" s="337"/>
      <c r="DM540" s="337"/>
      <c r="DN540" s="337"/>
      <c r="DO540" s="13"/>
      <c r="DP540" s="13"/>
      <c r="DQ540" s="13"/>
      <c r="DR540" s="13"/>
      <c r="DS540" s="13"/>
      <c r="DT540" s="13"/>
    </row>
    <row r="541" spans="6:124" ht="12" customHeight="1">
      <c r="F541" s="404"/>
      <c r="G541" s="404"/>
      <c r="CH541" s="337"/>
      <c r="CI541" s="337"/>
      <c r="CJ541" s="337"/>
      <c r="CK541" s="337"/>
      <c r="CL541" s="337"/>
      <c r="CM541" s="337"/>
      <c r="CN541" s="337"/>
      <c r="CO541" s="13"/>
      <c r="CP541" s="13"/>
      <c r="CQ541" s="13"/>
      <c r="CR541" s="13"/>
      <c r="CS541" s="13"/>
      <c r="DH541" s="337"/>
      <c r="DI541" s="337"/>
      <c r="DJ541" s="337"/>
      <c r="DK541" s="337"/>
      <c r="DL541" s="337"/>
      <c r="DM541" s="337"/>
      <c r="DN541" s="337"/>
      <c r="DO541" s="13"/>
      <c r="DP541" s="13"/>
      <c r="DQ541" s="13"/>
      <c r="DR541" s="13"/>
      <c r="DS541" s="13"/>
      <c r="DT541" s="13"/>
    </row>
    <row r="542" spans="6:124" ht="12" customHeight="1">
      <c r="F542" s="404"/>
      <c r="G542" s="404"/>
      <c r="CH542" s="337"/>
      <c r="CI542" s="337"/>
      <c r="CJ542" s="337"/>
      <c r="CK542" s="337"/>
      <c r="CL542" s="337"/>
      <c r="CM542" s="337"/>
      <c r="CN542" s="337"/>
      <c r="CO542" s="13"/>
      <c r="CP542" s="13"/>
      <c r="CQ542" s="13"/>
      <c r="CR542" s="13"/>
      <c r="CS542" s="13"/>
      <c r="DH542" s="337"/>
      <c r="DI542" s="337"/>
      <c r="DJ542" s="337"/>
      <c r="DK542" s="337"/>
      <c r="DL542" s="337"/>
      <c r="DM542" s="337"/>
      <c r="DN542" s="337"/>
      <c r="DO542" s="13"/>
      <c r="DP542" s="13"/>
      <c r="DQ542" s="13"/>
      <c r="DR542" s="13"/>
      <c r="DS542" s="13"/>
      <c r="DT542" s="13"/>
    </row>
    <row r="543" spans="6:124" ht="12" customHeight="1">
      <c r="F543" s="404"/>
      <c r="G543" s="404"/>
      <c r="CH543" s="337"/>
      <c r="CI543" s="337"/>
      <c r="CJ543" s="337"/>
      <c r="CK543" s="337"/>
      <c r="CL543" s="337"/>
      <c r="CM543" s="337"/>
      <c r="CN543" s="337"/>
      <c r="CO543" s="13"/>
      <c r="CP543" s="13"/>
      <c r="CQ543" s="13"/>
      <c r="CR543" s="13"/>
      <c r="CS543" s="13"/>
      <c r="DH543" s="337"/>
      <c r="DI543" s="337"/>
      <c r="DJ543" s="337"/>
      <c r="DK543" s="337"/>
      <c r="DL543" s="337"/>
      <c r="DM543" s="337"/>
      <c r="DN543" s="337"/>
      <c r="DO543" s="13"/>
      <c r="DP543" s="13"/>
      <c r="DQ543" s="13"/>
      <c r="DR543" s="13"/>
      <c r="DS543" s="13"/>
      <c r="DT543" s="13"/>
    </row>
    <row r="544" spans="6:124" ht="12" customHeight="1">
      <c r="F544" s="404"/>
      <c r="G544" s="404"/>
      <c r="CH544" s="337"/>
      <c r="CI544" s="337"/>
      <c r="CJ544" s="337"/>
      <c r="CK544" s="337"/>
      <c r="CL544" s="337"/>
      <c r="CM544" s="337"/>
      <c r="CN544" s="337"/>
      <c r="CO544" s="13"/>
      <c r="CP544" s="13"/>
      <c r="CQ544" s="13"/>
      <c r="CR544" s="13"/>
      <c r="CS544" s="13"/>
      <c r="DH544" s="337"/>
      <c r="DI544" s="337"/>
      <c r="DJ544" s="337"/>
      <c r="DK544" s="337"/>
      <c r="DL544" s="337"/>
      <c r="DM544" s="337"/>
      <c r="DN544" s="337"/>
      <c r="DO544" s="13"/>
      <c r="DP544" s="13"/>
      <c r="DQ544" s="13"/>
      <c r="DR544" s="13"/>
      <c r="DS544" s="13"/>
      <c r="DT544" s="13"/>
    </row>
    <row r="545" spans="6:124" ht="12" customHeight="1">
      <c r="F545" s="404"/>
      <c r="G545" s="404"/>
      <c r="CH545" s="337"/>
      <c r="CI545" s="337"/>
      <c r="CJ545" s="337"/>
      <c r="CK545" s="337"/>
      <c r="CL545" s="337"/>
      <c r="CM545" s="337"/>
      <c r="CN545" s="337"/>
      <c r="CO545" s="13"/>
      <c r="CP545" s="13"/>
      <c r="CQ545" s="13"/>
      <c r="CR545" s="13"/>
      <c r="CS545" s="13"/>
      <c r="DH545" s="337"/>
      <c r="DI545" s="337"/>
      <c r="DJ545" s="337"/>
      <c r="DK545" s="337"/>
      <c r="DL545" s="337"/>
      <c r="DM545" s="337"/>
      <c r="DN545" s="337"/>
      <c r="DO545" s="13"/>
      <c r="DP545" s="13"/>
      <c r="DQ545" s="13"/>
      <c r="DR545" s="13"/>
      <c r="DS545" s="13"/>
      <c r="DT545" s="13"/>
    </row>
    <row r="546" spans="6:124" ht="12" customHeight="1">
      <c r="F546" s="404"/>
      <c r="G546" s="404"/>
      <c r="CH546" s="337"/>
      <c r="CI546" s="337"/>
      <c r="CJ546" s="337"/>
      <c r="CK546" s="337"/>
      <c r="CL546" s="337"/>
      <c r="CM546" s="337"/>
      <c r="CN546" s="337"/>
      <c r="CO546" s="13"/>
      <c r="CP546" s="13"/>
      <c r="CQ546" s="13"/>
      <c r="CR546" s="13"/>
      <c r="CS546" s="13"/>
      <c r="DH546" s="337"/>
      <c r="DI546" s="337"/>
      <c r="DJ546" s="337"/>
      <c r="DK546" s="337"/>
      <c r="DL546" s="337"/>
      <c r="DM546" s="337"/>
      <c r="DN546" s="337"/>
      <c r="DO546" s="13"/>
      <c r="DP546" s="13"/>
      <c r="DQ546" s="13"/>
      <c r="DR546" s="13"/>
      <c r="DS546" s="13"/>
      <c r="DT546" s="13"/>
    </row>
    <row r="547" spans="6:124" ht="12" customHeight="1">
      <c r="F547" s="404"/>
      <c r="G547" s="404"/>
      <c r="CH547" s="337"/>
      <c r="CI547" s="337"/>
      <c r="CJ547" s="337"/>
      <c r="CK547" s="337"/>
      <c r="CL547" s="337"/>
      <c r="CM547" s="337"/>
      <c r="CN547" s="337"/>
      <c r="CO547" s="13"/>
      <c r="CP547" s="13"/>
      <c r="CQ547" s="13"/>
      <c r="CR547" s="13"/>
      <c r="CS547" s="13"/>
      <c r="DH547" s="337"/>
      <c r="DI547" s="337"/>
      <c r="DJ547" s="337"/>
      <c r="DK547" s="337"/>
      <c r="DL547" s="337"/>
      <c r="DM547" s="337"/>
      <c r="DN547" s="337"/>
      <c r="DO547" s="13"/>
      <c r="DP547" s="13"/>
      <c r="DQ547" s="13"/>
      <c r="DR547" s="13"/>
      <c r="DS547" s="13"/>
      <c r="DT547" s="13"/>
    </row>
    <row r="548" spans="6:124" ht="12" customHeight="1">
      <c r="F548" s="404"/>
      <c r="G548" s="404"/>
      <c r="CH548" s="337"/>
      <c r="CI548" s="337"/>
      <c r="CJ548" s="337"/>
      <c r="CK548" s="337"/>
      <c r="CL548" s="337"/>
      <c r="CM548" s="337"/>
      <c r="CN548" s="337"/>
      <c r="CO548" s="13"/>
      <c r="CP548" s="13"/>
      <c r="CQ548" s="13"/>
      <c r="CR548" s="13"/>
      <c r="CS548" s="13"/>
      <c r="DH548" s="337"/>
      <c r="DI548" s="337"/>
      <c r="DJ548" s="337"/>
      <c r="DK548" s="337"/>
      <c r="DL548" s="337"/>
      <c r="DM548" s="337"/>
      <c r="DN548" s="337"/>
      <c r="DO548" s="13"/>
      <c r="DP548" s="13"/>
      <c r="DQ548" s="13"/>
      <c r="DR548" s="13"/>
      <c r="DS548" s="13"/>
      <c r="DT548" s="13"/>
    </row>
    <row r="549" spans="6:124" ht="12" customHeight="1">
      <c r="F549" s="404"/>
      <c r="G549" s="404"/>
      <c r="CH549" s="337"/>
      <c r="CI549" s="337"/>
      <c r="CJ549" s="337"/>
      <c r="CK549" s="337"/>
      <c r="CL549" s="337"/>
      <c r="CM549" s="337"/>
      <c r="CN549" s="337"/>
      <c r="CO549" s="13"/>
      <c r="CP549" s="13"/>
      <c r="CQ549" s="13"/>
      <c r="CR549" s="13"/>
      <c r="CS549" s="13"/>
      <c r="DH549" s="337"/>
      <c r="DI549" s="337"/>
      <c r="DJ549" s="337"/>
      <c r="DK549" s="337"/>
      <c r="DL549" s="337"/>
      <c r="DM549" s="337"/>
      <c r="DN549" s="337"/>
      <c r="DO549" s="13"/>
      <c r="DP549" s="13"/>
      <c r="DQ549" s="13"/>
      <c r="DR549" s="13"/>
      <c r="DS549" s="13"/>
      <c r="DT549" s="13"/>
    </row>
    <row r="550" spans="6:124" ht="12" customHeight="1">
      <c r="F550" s="404"/>
      <c r="G550" s="404"/>
      <c r="CH550" s="337"/>
      <c r="CI550" s="337"/>
      <c r="CJ550" s="337"/>
      <c r="CK550" s="337"/>
      <c r="CL550" s="337"/>
      <c r="CM550" s="337"/>
      <c r="CN550" s="337"/>
      <c r="CO550" s="13"/>
      <c r="CP550" s="13"/>
      <c r="CQ550" s="13"/>
      <c r="CR550" s="13"/>
      <c r="CS550" s="13"/>
      <c r="DH550" s="337"/>
      <c r="DI550" s="337"/>
      <c r="DJ550" s="337"/>
      <c r="DK550" s="337"/>
      <c r="DL550" s="337"/>
      <c r="DM550" s="337"/>
      <c r="DN550" s="337"/>
      <c r="DO550" s="13"/>
      <c r="DP550" s="13"/>
      <c r="DQ550" s="13"/>
      <c r="DR550" s="13"/>
      <c r="DS550" s="13"/>
      <c r="DT550" s="13"/>
    </row>
    <row r="551" spans="6:124" ht="12" customHeight="1">
      <c r="F551" s="404"/>
      <c r="G551" s="404"/>
      <c r="CH551" s="337"/>
      <c r="CI551" s="337"/>
      <c r="CJ551" s="337"/>
      <c r="CK551" s="337"/>
      <c r="CL551" s="337"/>
      <c r="CM551" s="337"/>
      <c r="CN551" s="337"/>
      <c r="CO551" s="13"/>
      <c r="CP551" s="13"/>
      <c r="CQ551" s="13"/>
      <c r="CR551" s="13"/>
      <c r="CS551" s="13"/>
      <c r="DH551" s="337"/>
      <c r="DI551" s="337"/>
      <c r="DJ551" s="337"/>
      <c r="DK551" s="337"/>
      <c r="DL551" s="337"/>
      <c r="DM551" s="337"/>
      <c r="DN551" s="337"/>
      <c r="DO551" s="13"/>
      <c r="DP551" s="13"/>
      <c r="DQ551" s="13"/>
      <c r="DR551" s="13"/>
      <c r="DS551" s="13"/>
      <c r="DT551" s="13"/>
    </row>
    <row r="552" spans="6:124" ht="12" customHeight="1">
      <c r="F552" s="404"/>
      <c r="G552" s="404"/>
      <c r="CH552" s="337"/>
      <c r="CI552" s="337"/>
      <c r="CJ552" s="337"/>
      <c r="CK552" s="337"/>
      <c r="CL552" s="337"/>
      <c r="CM552" s="337"/>
      <c r="CN552" s="337"/>
      <c r="CO552" s="13"/>
      <c r="CP552" s="13"/>
      <c r="CQ552" s="13"/>
      <c r="CR552" s="13"/>
      <c r="CS552" s="13"/>
      <c r="DH552" s="337"/>
      <c r="DI552" s="337"/>
      <c r="DJ552" s="337"/>
      <c r="DK552" s="337"/>
      <c r="DL552" s="337"/>
      <c r="DM552" s="337"/>
      <c r="DN552" s="337"/>
      <c r="DO552" s="13"/>
      <c r="DP552" s="13"/>
      <c r="DQ552" s="13"/>
      <c r="DR552" s="13"/>
      <c r="DS552" s="13"/>
      <c r="DT552" s="13"/>
    </row>
    <row r="553" spans="6:124" ht="12" customHeight="1">
      <c r="F553" s="404"/>
      <c r="G553" s="404"/>
      <c r="CH553" s="337"/>
      <c r="CI553" s="337"/>
      <c r="CJ553" s="337"/>
      <c r="CK553" s="337"/>
      <c r="CL553" s="337"/>
      <c r="CM553" s="337"/>
      <c r="CN553" s="337"/>
      <c r="CO553" s="13"/>
      <c r="CP553" s="13"/>
      <c r="CQ553" s="13"/>
      <c r="CR553" s="13"/>
      <c r="CS553" s="13"/>
      <c r="DH553" s="337"/>
      <c r="DI553" s="337"/>
      <c r="DJ553" s="337"/>
      <c r="DK553" s="337"/>
      <c r="DL553" s="337"/>
      <c r="DM553" s="337"/>
      <c r="DN553" s="337"/>
      <c r="DO553" s="13"/>
      <c r="DP553" s="13"/>
      <c r="DQ553" s="13"/>
      <c r="DR553" s="13"/>
      <c r="DS553" s="13"/>
      <c r="DT553" s="13"/>
    </row>
    <row r="554" spans="6:124" ht="12" customHeight="1">
      <c r="F554" s="404"/>
      <c r="G554" s="404"/>
      <c r="CH554" s="337"/>
      <c r="CI554" s="337"/>
      <c r="CJ554" s="337"/>
      <c r="CK554" s="337"/>
      <c r="CL554" s="337"/>
      <c r="CM554" s="337"/>
      <c r="CN554" s="337"/>
      <c r="CO554" s="13"/>
      <c r="CP554" s="13"/>
      <c r="CQ554" s="13"/>
      <c r="CR554" s="13"/>
      <c r="CS554" s="13"/>
      <c r="DH554" s="337"/>
      <c r="DI554" s="337"/>
      <c r="DJ554" s="337"/>
      <c r="DK554" s="337"/>
      <c r="DL554" s="337"/>
      <c r="DM554" s="337"/>
      <c r="DN554" s="337"/>
      <c r="DO554" s="13"/>
      <c r="DP554" s="13"/>
      <c r="DQ554" s="13"/>
      <c r="DR554" s="13"/>
      <c r="DS554" s="13"/>
      <c r="DT554" s="13"/>
    </row>
    <row r="555" spans="6:124" ht="12" customHeight="1">
      <c r="F555" s="404"/>
      <c r="G555" s="404"/>
      <c r="CH555" s="337"/>
      <c r="CI555" s="337"/>
      <c r="CJ555" s="337"/>
      <c r="CK555" s="337"/>
      <c r="CL555" s="337"/>
      <c r="CM555" s="337"/>
      <c r="CN555" s="337"/>
      <c r="CO555" s="13"/>
      <c r="CP555" s="13"/>
      <c r="CQ555" s="13"/>
      <c r="CR555" s="13"/>
      <c r="CS555" s="13"/>
      <c r="DH555" s="337"/>
      <c r="DI555" s="337"/>
      <c r="DJ555" s="337"/>
      <c r="DK555" s="337"/>
      <c r="DL555" s="337"/>
      <c r="DM555" s="337"/>
      <c r="DN555" s="337"/>
      <c r="DO555" s="13"/>
      <c r="DP555" s="13"/>
      <c r="DQ555" s="13"/>
      <c r="DR555" s="13"/>
      <c r="DS555" s="13"/>
      <c r="DT555" s="13"/>
    </row>
    <row r="556" spans="6:124" ht="12" customHeight="1">
      <c r="F556" s="404"/>
      <c r="G556" s="404"/>
      <c r="CH556" s="337"/>
      <c r="CI556" s="337"/>
      <c r="CJ556" s="337"/>
      <c r="CK556" s="337"/>
      <c r="CL556" s="337"/>
      <c r="CM556" s="337"/>
      <c r="CN556" s="337"/>
      <c r="CO556" s="13"/>
      <c r="CP556" s="13"/>
      <c r="CQ556" s="13"/>
      <c r="CR556" s="13"/>
      <c r="CS556" s="13"/>
      <c r="DH556" s="337"/>
      <c r="DI556" s="337"/>
      <c r="DJ556" s="337"/>
      <c r="DK556" s="337"/>
      <c r="DL556" s="337"/>
      <c r="DM556" s="337"/>
      <c r="DN556" s="337"/>
      <c r="DO556" s="13"/>
      <c r="DP556" s="13"/>
      <c r="DQ556" s="13"/>
      <c r="DR556" s="13"/>
      <c r="DS556" s="13"/>
      <c r="DT556" s="13"/>
    </row>
    <row r="557" spans="6:124" ht="12" customHeight="1">
      <c r="F557" s="404"/>
      <c r="G557" s="404"/>
      <c r="CH557" s="337"/>
      <c r="CI557" s="337"/>
      <c r="CJ557" s="337"/>
      <c r="CK557" s="337"/>
      <c r="CL557" s="337"/>
      <c r="CM557" s="337"/>
      <c r="CN557" s="337"/>
      <c r="CO557" s="13"/>
      <c r="CP557" s="13"/>
      <c r="CQ557" s="13"/>
      <c r="CR557" s="13"/>
      <c r="CS557" s="13"/>
      <c r="DH557" s="337"/>
      <c r="DI557" s="337"/>
      <c r="DJ557" s="337"/>
      <c r="DK557" s="337"/>
      <c r="DL557" s="337"/>
      <c r="DM557" s="337"/>
      <c r="DN557" s="337"/>
      <c r="DO557" s="13"/>
      <c r="DP557" s="13"/>
      <c r="DQ557" s="13"/>
      <c r="DR557" s="13"/>
      <c r="DS557" s="13"/>
      <c r="DT557" s="13"/>
    </row>
    <row r="558" spans="6:124" ht="12" customHeight="1">
      <c r="F558" s="404"/>
      <c r="G558" s="404"/>
      <c r="CH558" s="337"/>
      <c r="CI558" s="337"/>
      <c r="CJ558" s="337"/>
      <c r="CK558" s="337"/>
      <c r="CL558" s="337"/>
      <c r="CM558" s="337"/>
      <c r="CN558" s="337"/>
      <c r="CO558" s="13"/>
      <c r="CP558" s="13"/>
      <c r="CQ558" s="13"/>
      <c r="CR558" s="13"/>
      <c r="CS558" s="13"/>
      <c r="DH558" s="337"/>
      <c r="DI558" s="337"/>
      <c r="DJ558" s="337"/>
      <c r="DK558" s="337"/>
      <c r="DL558" s="337"/>
      <c r="DM558" s="337"/>
      <c r="DN558" s="337"/>
      <c r="DO558" s="13"/>
      <c r="DP558" s="13"/>
      <c r="DQ558" s="13"/>
      <c r="DR558" s="13"/>
      <c r="DS558" s="13"/>
      <c r="DT558" s="13"/>
    </row>
    <row r="559" spans="6:124" ht="12" customHeight="1">
      <c r="F559" s="404"/>
      <c r="G559" s="404"/>
      <c r="CH559" s="337"/>
      <c r="CI559" s="337"/>
      <c r="CJ559" s="337"/>
      <c r="CK559" s="337"/>
      <c r="CL559" s="337"/>
      <c r="CM559" s="337"/>
      <c r="CN559" s="337"/>
      <c r="CO559" s="13"/>
      <c r="CP559" s="13"/>
      <c r="CQ559" s="13"/>
      <c r="CR559" s="13"/>
      <c r="CS559" s="13"/>
      <c r="DH559" s="337"/>
      <c r="DI559" s="337"/>
      <c r="DJ559" s="337"/>
      <c r="DK559" s="337"/>
      <c r="DL559" s="337"/>
      <c r="DM559" s="337"/>
      <c r="DN559" s="337"/>
      <c r="DO559" s="13"/>
      <c r="DP559" s="13"/>
      <c r="DQ559" s="13"/>
      <c r="DR559" s="13"/>
      <c r="DS559" s="13"/>
      <c r="DT559" s="13"/>
    </row>
    <row r="560" spans="6:124" ht="12" customHeight="1">
      <c r="F560" s="404"/>
      <c r="G560" s="404"/>
      <c r="CH560" s="337"/>
      <c r="CI560" s="337"/>
      <c r="CJ560" s="337"/>
      <c r="CK560" s="337"/>
      <c r="CL560" s="337"/>
      <c r="CM560" s="337"/>
      <c r="CN560" s="337"/>
      <c r="CO560" s="13"/>
      <c r="CP560" s="13"/>
      <c r="CQ560" s="13"/>
      <c r="CR560" s="13"/>
      <c r="CS560" s="13"/>
      <c r="DH560" s="337"/>
      <c r="DI560" s="337"/>
      <c r="DJ560" s="337"/>
      <c r="DK560" s="337"/>
      <c r="DL560" s="337"/>
      <c r="DM560" s="337"/>
      <c r="DN560" s="337"/>
      <c r="DO560" s="13"/>
      <c r="DP560" s="13"/>
      <c r="DQ560" s="13"/>
      <c r="DR560" s="13"/>
      <c r="DS560" s="13"/>
      <c r="DT560" s="13"/>
    </row>
    <row r="561" spans="6:124" ht="12" customHeight="1">
      <c r="F561" s="404"/>
      <c r="G561" s="404"/>
      <c r="CH561" s="337"/>
      <c r="CI561" s="337"/>
      <c r="CJ561" s="337"/>
      <c r="CK561" s="337"/>
      <c r="CL561" s="337"/>
      <c r="CM561" s="337"/>
      <c r="CN561" s="337"/>
      <c r="CO561" s="13"/>
      <c r="CP561" s="13"/>
      <c r="CQ561" s="13"/>
      <c r="CR561" s="13"/>
      <c r="CS561" s="13"/>
      <c r="DH561" s="337"/>
      <c r="DI561" s="337"/>
      <c r="DJ561" s="337"/>
      <c r="DK561" s="337"/>
      <c r="DL561" s="337"/>
      <c r="DM561" s="337"/>
      <c r="DN561" s="337"/>
      <c r="DO561" s="13"/>
      <c r="DP561" s="13"/>
      <c r="DQ561" s="13"/>
      <c r="DR561" s="13"/>
      <c r="DS561" s="13"/>
      <c r="DT561" s="13"/>
    </row>
    <row r="562" spans="6:124" ht="12" customHeight="1">
      <c r="F562" s="404"/>
      <c r="G562" s="404"/>
      <c r="CH562" s="337"/>
      <c r="CI562" s="337"/>
      <c r="CJ562" s="337"/>
      <c r="CK562" s="337"/>
      <c r="CL562" s="337"/>
      <c r="CM562" s="337"/>
      <c r="CN562" s="337"/>
      <c r="CO562" s="13"/>
      <c r="CP562" s="13"/>
      <c r="CQ562" s="13"/>
      <c r="CR562" s="13"/>
      <c r="CS562" s="13"/>
      <c r="DH562" s="337"/>
      <c r="DI562" s="337"/>
      <c r="DJ562" s="337"/>
      <c r="DK562" s="337"/>
      <c r="DL562" s="337"/>
      <c r="DM562" s="337"/>
      <c r="DN562" s="337"/>
      <c r="DO562" s="13"/>
      <c r="DP562" s="13"/>
      <c r="DQ562" s="13"/>
      <c r="DR562" s="13"/>
      <c r="DS562" s="13"/>
      <c r="DT562" s="13"/>
    </row>
    <row r="563" spans="6:124">
      <c r="F563" s="404"/>
      <c r="G563" s="404"/>
    </row>
    <row r="564" spans="6:124">
      <c r="F564" s="404"/>
      <c r="G564" s="404"/>
    </row>
    <row r="565" spans="6:124">
      <c r="F565" s="404"/>
      <c r="G565" s="404"/>
    </row>
    <row r="566" spans="6:124">
      <c r="F566" s="404"/>
      <c r="G566" s="404"/>
    </row>
    <row r="567" spans="6:124">
      <c r="F567" s="404"/>
      <c r="G567" s="404"/>
    </row>
    <row r="568" spans="6:124">
      <c r="F568" s="404"/>
      <c r="G568" s="404"/>
    </row>
    <row r="569" spans="6:124">
      <c r="F569" s="404"/>
      <c r="G569" s="404"/>
    </row>
    <row r="570" spans="6:124">
      <c r="F570" s="404"/>
      <c r="G570" s="404"/>
    </row>
    <row r="571" spans="6:124">
      <c r="F571" s="404"/>
      <c r="G571" s="404"/>
    </row>
    <row r="572" spans="6:124">
      <c r="F572" s="404"/>
      <c r="G572" s="404"/>
    </row>
    <row r="573" spans="6:124">
      <c r="F573" s="404"/>
      <c r="G573" s="404"/>
    </row>
    <row r="574" spans="6:124">
      <c r="F574" s="404"/>
      <c r="G574" s="404"/>
    </row>
    <row r="575" spans="6:124">
      <c r="F575" s="404"/>
      <c r="G575" s="404"/>
    </row>
    <row r="576" spans="6:124">
      <c r="F576" s="404"/>
      <c r="G576" s="404"/>
    </row>
    <row r="577" spans="6:7">
      <c r="F577" s="404"/>
      <c r="G577" s="404"/>
    </row>
    <row r="578" spans="6:7">
      <c r="F578" s="404"/>
      <c r="G578" s="404"/>
    </row>
    <row r="579" spans="6:7">
      <c r="F579" s="404"/>
      <c r="G579" s="404"/>
    </row>
    <row r="580" spans="6:7">
      <c r="F580" s="404"/>
      <c r="G580" s="404"/>
    </row>
    <row r="581" spans="6:7">
      <c r="F581" s="404"/>
      <c r="G581" s="404"/>
    </row>
    <row r="582" spans="6:7">
      <c r="F582" s="404"/>
      <c r="G582" s="404"/>
    </row>
    <row r="583" spans="6:7">
      <c r="F583" s="404"/>
      <c r="G583" s="404"/>
    </row>
    <row r="584" spans="6:7">
      <c r="F584" s="404"/>
      <c r="G584" s="404"/>
    </row>
    <row r="585" spans="6:7">
      <c r="F585" s="404"/>
      <c r="G585" s="404"/>
    </row>
    <row r="586" spans="6:7">
      <c r="F586" s="404"/>
      <c r="G586" s="404"/>
    </row>
    <row r="587" spans="6:7">
      <c r="F587" s="404"/>
      <c r="G587" s="404"/>
    </row>
    <row r="588" spans="6:7">
      <c r="F588" s="404"/>
      <c r="G588" s="404"/>
    </row>
    <row r="589" spans="6:7">
      <c r="F589" s="404"/>
      <c r="G589" s="404"/>
    </row>
    <row r="590" spans="6:7">
      <c r="F590" s="404"/>
      <c r="G590" s="404"/>
    </row>
    <row r="591" spans="6:7">
      <c r="F591" s="404"/>
      <c r="G591" s="404"/>
    </row>
    <row r="592" spans="6:7">
      <c r="F592" s="404"/>
      <c r="G592" s="404"/>
    </row>
    <row r="593" spans="6:7">
      <c r="F593" s="404"/>
      <c r="G593" s="404"/>
    </row>
    <row r="594" spans="6:7">
      <c r="F594" s="404"/>
      <c r="G594" s="404"/>
    </row>
    <row r="595" spans="6:7">
      <c r="F595" s="404"/>
      <c r="G595" s="404"/>
    </row>
    <row r="596" spans="6:7">
      <c r="F596" s="404"/>
      <c r="G596" s="404"/>
    </row>
    <row r="597" spans="6:7">
      <c r="F597" s="404"/>
      <c r="G597" s="404"/>
    </row>
    <row r="598" spans="6:7">
      <c r="F598" s="404"/>
      <c r="G598" s="404"/>
    </row>
    <row r="599" spans="6:7">
      <c r="F599" s="404"/>
      <c r="G599" s="404"/>
    </row>
    <row r="600" spans="6:7">
      <c r="F600" s="404"/>
      <c r="G600" s="404"/>
    </row>
    <row r="601" spans="6:7">
      <c r="F601" s="404"/>
      <c r="G601" s="404"/>
    </row>
    <row r="602" spans="6:7">
      <c r="F602" s="404"/>
      <c r="G602" s="404"/>
    </row>
    <row r="603" spans="6:7">
      <c r="F603" s="404"/>
      <c r="G603" s="404"/>
    </row>
    <row r="604" spans="6:7">
      <c r="F604" s="404"/>
      <c r="G604" s="404"/>
    </row>
    <row r="605" spans="6:7">
      <c r="F605" s="404"/>
      <c r="G605" s="404"/>
    </row>
    <row r="606" spans="6:7">
      <c r="F606" s="404"/>
      <c r="G606" s="404"/>
    </row>
    <row r="607" spans="6:7">
      <c r="F607" s="404"/>
      <c r="G607" s="404"/>
    </row>
    <row r="608" spans="6:7">
      <c r="F608" s="404"/>
      <c r="G608" s="404"/>
    </row>
    <row r="609" spans="6:7">
      <c r="F609" s="404"/>
      <c r="G609" s="404"/>
    </row>
    <row r="610" spans="6:7">
      <c r="F610" s="404"/>
      <c r="G610" s="404"/>
    </row>
    <row r="611" spans="6:7">
      <c r="F611" s="404"/>
      <c r="G611" s="404"/>
    </row>
    <row r="612" spans="6:7">
      <c r="F612" s="404"/>
      <c r="G612" s="404"/>
    </row>
    <row r="613" spans="6:7">
      <c r="F613" s="404"/>
      <c r="G613" s="404"/>
    </row>
    <row r="614" spans="6:7">
      <c r="F614" s="404"/>
      <c r="G614" s="404"/>
    </row>
    <row r="615" spans="6:7">
      <c r="F615" s="404"/>
      <c r="G615" s="404"/>
    </row>
    <row r="616" spans="6:7">
      <c r="F616" s="404"/>
      <c r="G616" s="404"/>
    </row>
    <row r="617" spans="6:7">
      <c r="F617" s="404"/>
      <c r="G617" s="404"/>
    </row>
    <row r="618" spans="6:7">
      <c r="F618" s="404"/>
      <c r="G618" s="404"/>
    </row>
    <row r="619" spans="6:7">
      <c r="F619" s="404"/>
      <c r="G619" s="404"/>
    </row>
    <row r="620" spans="6:7">
      <c r="F620" s="404"/>
      <c r="G620" s="404"/>
    </row>
    <row r="621" spans="6:7">
      <c r="F621" s="404"/>
      <c r="G621" s="404"/>
    </row>
    <row r="622" spans="6:7">
      <c r="F622" s="404"/>
      <c r="G622" s="404"/>
    </row>
    <row r="623" spans="6:7">
      <c r="F623" s="404"/>
      <c r="G623" s="404"/>
    </row>
    <row r="624" spans="6:7">
      <c r="F624" s="404"/>
      <c r="G624" s="404"/>
    </row>
    <row r="625" spans="6:7">
      <c r="F625" s="404"/>
      <c r="G625" s="404"/>
    </row>
    <row r="626" spans="6:7">
      <c r="F626" s="404"/>
      <c r="G626" s="404"/>
    </row>
    <row r="627" spans="6:7">
      <c r="F627" s="404"/>
      <c r="G627" s="404"/>
    </row>
    <row r="628" spans="6:7">
      <c r="F628" s="404"/>
      <c r="G628" s="404"/>
    </row>
    <row r="629" spans="6:7">
      <c r="F629" s="404"/>
      <c r="G629" s="404"/>
    </row>
    <row r="630" spans="6:7">
      <c r="F630" s="404"/>
      <c r="G630" s="404"/>
    </row>
    <row r="631" spans="6:7">
      <c r="F631" s="404"/>
      <c r="G631" s="404"/>
    </row>
    <row r="632" spans="6:7">
      <c r="F632" s="404"/>
      <c r="G632" s="404"/>
    </row>
    <row r="633" spans="6:7">
      <c r="F633" s="404"/>
      <c r="G633" s="404"/>
    </row>
    <row r="634" spans="6:7">
      <c r="F634" s="404"/>
      <c r="G634" s="404"/>
    </row>
    <row r="635" spans="6:7">
      <c r="F635" s="404"/>
      <c r="G635" s="404"/>
    </row>
    <row r="636" spans="6:7">
      <c r="F636" s="404"/>
      <c r="G636" s="404"/>
    </row>
    <row r="637" spans="6:7">
      <c r="F637" s="404"/>
      <c r="G637" s="404"/>
    </row>
    <row r="638" spans="6:7">
      <c r="F638" s="404"/>
      <c r="G638" s="404"/>
    </row>
    <row r="639" spans="6:7">
      <c r="F639" s="404"/>
      <c r="G639" s="404"/>
    </row>
    <row r="640" spans="6:7">
      <c r="F640" s="404"/>
      <c r="G640" s="404"/>
    </row>
    <row r="641" spans="6:7">
      <c r="F641" s="404"/>
      <c r="G641" s="404"/>
    </row>
    <row r="642" spans="6:7">
      <c r="F642" s="404"/>
      <c r="G642" s="404"/>
    </row>
    <row r="643" spans="6:7">
      <c r="F643" s="404"/>
      <c r="G643" s="404"/>
    </row>
    <row r="644" spans="6:7">
      <c r="F644" s="404"/>
      <c r="G644" s="404"/>
    </row>
    <row r="645" spans="6:7">
      <c r="F645" s="404"/>
      <c r="G645" s="404"/>
    </row>
    <row r="646" spans="6:7">
      <c r="F646" s="404"/>
      <c r="G646" s="404"/>
    </row>
    <row r="647" spans="6:7">
      <c r="F647" s="404"/>
      <c r="G647" s="404"/>
    </row>
    <row r="648" spans="6:7">
      <c r="F648" s="404"/>
      <c r="G648" s="404"/>
    </row>
    <row r="649" spans="6:7">
      <c r="F649" s="404"/>
      <c r="G649" s="404"/>
    </row>
    <row r="650" spans="6:7">
      <c r="F650" s="404"/>
      <c r="G650" s="404"/>
    </row>
    <row r="651" spans="6:7">
      <c r="F651" s="404"/>
      <c r="G651" s="404"/>
    </row>
    <row r="652" spans="6:7">
      <c r="F652" s="404"/>
      <c r="G652" s="404"/>
    </row>
    <row r="653" spans="6:7">
      <c r="F653" s="404"/>
      <c r="G653" s="404"/>
    </row>
    <row r="654" spans="6:7">
      <c r="F654" s="404"/>
      <c r="G654" s="404"/>
    </row>
    <row r="655" spans="6:7">
      <c r="F655" s="404"/>
      <c r="G655" s="404"/>
    </row>
    <row r="656" spans="6:7">
      <c r="F656" s="404"/>
      <c r="G656" s="404"/>
    </row>
    <row r="657" spans="6:7">
      <c r="F657" s="404"/>
      <c r="G657" s="404"/>
    </row>
    <row r="658" spans="6:7">
      <c r="F658" s="404"/>
      <c r="G658" s="404"/>
    </row>
    <row r="659" spans="6:7">
      <c r="F659" s="404"/>
      <c r="G659" s="404"/>
    </row>
    <row r="660" spans="6:7">
      <c r="F660" s="404"/>
      <c r="G660" s="404"/>
    </row>
    <row r="661" spans="6:7">
      <c r="F661" s="404"/>
      <c r="G661" s="404"/>
    </row>
    <row r="662" spans="6:7">
      <c r="F662" s="404"/>
      <c r="G662" s="404"/>
    </row>
    <row r="663" spans="6:7">
      <c r="F663" s="404"/>
      <c r="G663" s="404"/>
    </row>
    <row r="664" spans="6:7">
      <c r="F664" s="404"/>
      <c r="G664" s="404"/>
    </row>
    <row r="665" spans="6:7">
      <c r="F665" s="404"/>
      <c r="G665" s="404"/>
    </row>
    <row r="666" spans="6:7">
      <c r="F666" s="404"/>
      <c r="G666" s="404"/>
    </row>
    <row r="667" spans="6:7">
      <c r="F667" s="404"/>
      <c r="G667" s="404"/>
    </row>
    <row r="668" spans="6:7">
      <c r="F668" s="404"/>
      <c r="G668" s="404"/>
    </row>
    <row r="669" spans="6:7">
      <c r="F669" s="404"/>
      <c r="G669" s="404"/>
    </row>
    <row r="670" spans="6:7">
      <c r="F670" s="404"/>
      <c r="G670" s="404"/>
    </row>
    <row r="671" spans="6:7">
      <c r="F671" s="404"/>
      <c r="G671" s="404"/>
    </row>
    <row r="672" spans="6:7">
      <c r="F672" s="404"/>
      <c r="G672" s="404"/>
    </row>
    <row r="673" spans="6:63">
      <c r="F673" s="404"/>
      <c r="G673" s="404"/>
    </row>
    <row r="674" spans="6:63">
      <c r="F674" s="404"/>
      <c r="G674" s="404"/>
    </row>
    <row r="675" spans="6:63">
      <c r="F675" s="404"/>
      <c r="G675" s="404"/>
    </row>
    <row r="676" spans="6:63">
      <c r="F676" s="404"/>
      <c r="G676" s="404"/>
    </row>
    <row r="677" spans="6:63">
      <c r="F677" s="404"/>
      <c r="G677" s="404"/>
    </row>
    <row r="678" spans="6:63">
      <c r="F678" s="404"/>
      <c r="G678" s="404"/>
    </row>
    <row r="683" spans="6:63">
      <c r="BI683" s="605"/>
      <c r="BJ683" s="605"/>
      <c r="BK683" s="605"/>
    </row>
  </sheetData>
  <sheetProtection formatCells="0" formatColumns="0" formatRows="0" insertColumns="0" insertRows="0" insertHyperlinks="0" deleteColumns="0"/>
  <mergeCells count="4138">
    <mergeCell ref="CX48:CX49"/>
    <mergeCell ref="CX50:CX51"/>
    <mergeCell ref="CX52:CX53"/>
    <mergeCell ref="DR6:DR7"/>
    <mergeCell ref="DR8:DR9"/>
    <mergeCell ref="DR10:DR11"/>
    <mergeCell ref="DR12:DR13"/>
    <mergeCell ref="DR14:DR15"/>
    <mergeCell ref="DR16:DR17"/>
    <mergeCell ref="DR18:DR19"/>
    <mergeCell ref="DR20:DR21"/>
    <mergeCell ref="DR22:DR23"/>
    <mergeCell ref="DR24:DR25"/>
    <mergeCell ref="DR26:DR27"/>
    <mergeCell ref="DR28:DR29"/>
    <mergeCell ref="DR30:DR31"/>
    <mergeCell ref="DR32:DR33"/>
    <mergeCell ref="DR40:DR41"/>
    <mergeCell ref="DR42:DR43"/>
    <mergeCell ref="DR44:DR45"/>
    <mergeCell ref="DR46:DR47"/>
    <mergeCell ref="DR48:DR49"/>
    <mergeCell ref="DR50:DR51"/>
    <mergeCell ref="DR52:DR53"/>
    <mergeCell ref="CZ20:CZ21"/>
    <mergeCell ref="CY46:CY47"/>
    <mergeCell ref="CZ44:CZ45"/>
    <mergeCell ref="CX46:CX47"/>
    <mergeCell ref="DQ6:DQ7"/>
    <mergeCell ref="DP6:DP7"/>
    <mergeCell ref="DO10:DO11"/>
    <mergeCell ref="DP10:DP11"/>
    <mergeCell ref="BU50:BU51"/>
    <mergeCell ref="BV50:BV51"/>
    <mergeCell ref="BW50:BW51"/>
    <mergeCell ref="BX50:BX51"/>
    <mergeCell ref="BY50:BY51"/>
    <mergeCell ref="BZ50:BZ51"/>
    <mergeCell ref="CO50:CO51"/>
    <mergeCell ref="CP50:CP51"/>
    <mergeCell ref="CQ50:CQ51"/>
    <mergeCell ref="CR50:CR51"/>
    <mergeCell ref="CS50:CS51"/>
    <mergeCell ref="BU52:BU53"/>
    <mergeCell ref="BV52:BV53"/>
    <mergeCell ref="BW52:BW53"/>
    <mergeCell ref="BX52:BX53"/>
    <mergeCell ref="BY52:BY53"/>
    <mergeCell ref="BZ52:BZ53"/>
    <mergeCell ref="CO52:CO53"/>
    <mergeCell ref="CP52:CP53"/>
    <mergeCell ref="CQ52:CQ53"/>
    <mergeCell ref="CR52:CR53"/>
    <mergeCell ref="CS52:CS53"/>
    <mergeCell ref="BU44:BU45"/>
    <mergeCell ref="BV44:BV45"/>
    <mergeCell ref="BW44:BW45"/>
    <mergeCell ref="BX44:BX45"/>
    <mergeCell ref="BY44:BY45"/>
    <mergeCell ref="BZ44:BZ45"/>
    <mergeCell ref="CO44:CO45"/>
    <mergeCell ref="CP44:CP45"/>
    <mergeCell ref="CQ44:CQ45"/>
    <mergeCell ref="CR44:CR45"/>
    <mergeCell ref="CS44:CS45"/>
    <mergeCell ref="BU46:BU47"/>
    <mergeCell ref="BV46:BV47"/>
    <mergeCell ref="BW46:BW47"/>
    <mergeCell ref="BX46:BX47"/>
    <mergeCell ref="BY46:BY47"/>
    <mergeCell ref="BZ46:BZ47"/>
    <mergeCell ref="CO46:CO47"/>
    <mergeCell ref="CP46:CP47"/>
    <mergeCell ref="CQ46:CQ47"/>
    <mergeCell ref="CR46:CR47"/>
    <mergeCell ref="CS46:CS47"/>
    <mergeCell ref="BU38:BZ38"/>
    <mergeCell ref="CO38:CS38"/>
    <mergeCell ref="BV39:BX39"/>
    <mergeCell ref="BU40:BU41"/>
    <mergeCell ref="BV40:BV41"/>
    <mergeCell ref="BW40:BW41"/>
    <mergeCell ref="BX40:BX41"/>
    <mergeCell ref="BY40:BY41"/>
    <mergeCell ref="BZ40:BZ41"/>
    <mergeCell ref="CO40:CO41"/>
    <mergeCell ref="CP40:CP41"/>
    <mergeCell ref="CQ40:CQ41"/>
    <mergeCell ref="CR40:CR41"/>
    <mergeCell ref="CS40:CS41"/>
    <mergeCell ref="BU42:BU43"/>
    <mergeCell ref="BV42:BV43"/>
    <mergeCell ref="BW42:BW43"/>
    <mergeCell ref="BX42:BX43"/>
    <mergeCell ref="BY42:BY43"/>
    <mergeCell ref="BZ42:BZ43"/>
    <mergeCell ref="CO42:CO43"/>
    <mergeCell ref="CP42:CP43"/>
    <mergeCell ref="CQ42:CQ43"/>
    <mergeCell ref="CR42:CR43"/>
    <mergeCell ref="CS42:CS43"/>
    <mergeCell ref="BY30:BY31"/>
    <mergeCell ref="BZ30:BZ31"/>
    <mergeCell ref="CO30:CO31"/>
    <mergeCell ref="CP30:CP31"/>
    <mergeCell ref="CQ30:CQ31"/>
    <mergeCell ref="CR30:CR31"/>
    <mergeCell ref="CS30:CS31"/>
    <mergeCell ref="BU32:BU33"/>
    <mergeCell ref="BV32:BV33"/>
    <mergeCell ref="BW32:BW33"/>
    <mergeCell ref="BX32:BX33"/>
    <mergeCell ref="BY32:BY33"/>
    <mergeCell ref="BZ32:BZ33"/>
    <mergeCell ref="CO32:CO33"/>
    <mergeCell ref="CP32:CP33"/>
    <mergeCell ref="CQ32:CQ33"/>
    <mergeCell ref="CR32:CR33"/>
    <mergeCell ref="CS32:CS33"/>
    <mergeCell ref="BW24:BW25"/>
    <mergeCell ref="BX24:BX25"/>
    <mergeCell ref="BY24:BY25"/>
    <mergeCell ref="BZ24:BZ25"/>
    <mergeCell ref="CO24:CO25"/>
    <mergeCell ref="CP24:CP25"/>
    <mergeCell ref="CQ24:CQ25"/>
    <mergeCell ref="CR24:CR25"/>
    <mergeCell ref="CS24:CS25"/>
    <mergeCell ref="BU26:BU27"/>
    <mergeCell ref="BV26:BV27"/>
    <mergeCell ref="BW26:BW27"/>
    <mergeCell ref="BX26:BX27"/>
    <mergeCell ref="BY26:BY27"/>
    <mergeCell ref="BZ26:BZ27"/>
    <mergeCell ref="CO26:CO27"/>
    <mergeCell ref="CP26:CP27"/>
    <mergeCell ref="CQ26:CQ27"/>
    <mergeCell ref="CR26:CR27"/>
    <mergeCell ref="CS26:CS27"/>
    <mergeCell ref="BX18:BX19"/>
    <mergeCell ref="BY18:BY19"/>
    <mergeCell ref="BZ18:BZ19"/>
    <mergeCell ref="CO18:CO19"/>
    <mergeCell ref="CP18:CP19"/>
    <mergeCell ref="CQ18:CQ19"/>
    <mergeCell ref="CR18:CR19"/>
    <mergeCell ref="CS18:CS19"/>
    <mergeCell ref="BU20:BU21"/>
    <mergeCell ref="BV20:BV21"/>
    <mergeCell ref="BW20:BW21"/>
    <mergeCell ref="BX20:BX21"/>
    <mergeCell ref="BY20:BY21"/>
    <mergeCell ref="BZ20:BZ21"/>
    <mergeCell ref="CO20:CO21"/>
    <mergeCell ref="CP20:CP21"/>
    <mergeCell ref="CQ20:CQ21"/>
    <mergeCell ref="CR20:CR21"/>
    <mergeCell ref="CS20:CS21"/>
    <mergeCell ref="CP10:CP11"/>
    <mergeCell ref="CQ10:CQ11"/>
    <mergeCell ref="CR10:CR11"/>
    <mergeCell ref="CS10:CS11"/>
    <mergeCell ref="BU12:BU13"/>
    <mergeCell ref="BV12:BV13"/>
    <mergeCell ref="BW12:BW13"/>
    <mergeCell ref="BX12:BX13"/>
    <mergeCell ref="BY12:BY13"/>
    <mergeCell ref="BZ12:BZ13"/>
    <mergeCell ref="CO12:CO13"/>
    <mergeCell ref="CP12:CP13"/>
    <mergeCell ref="CQ12:CQ13"/>
    <mergeCell ref="CR12:CR13"/>
    <mergeCell ref="CS12:CS13"/>
    <mergeCell ref="BU14:BU15"/>
    <mergeCell ref="BV14:BV15"/>
    <mergeCell ref="BW14:BW15"/>
    <mergeCell ref="BX14:BX15"/>
    <mergeCell ref="BY14:BY15"/>
    <mergeCell ref="BZ14:BZ15"/>
    <mergeCell ref="CO14:CO15"/>
    <mergeCell ref="CP14:CP15"/>
    <mergeCell ref="CQ14:CQ15"/>
    <mergeCell ref="CR14:CR15"/>
    <mergeCell ref="CS14:CS15"/>
    <mergeCell ref="BU4:BZ4"/>
    <mergeCell ref="CO4:CS4"/>
    <mergeCell ref="BV5:BX5"/>
    <mergeCell ref="BU6:BU7"/>
    <mergeCell ref="BV6:BV7"/>
    <mergeCell ref="BW6:BW7"/>
    <mergeCell ref="BX6:BX7"/>
    <mergeCell ref="BY6:BY7"/>
    <mergeCell ref="BZ6:BZ7"/>
    <mergeCell ref="CO6:CO7"/>
    <mergeCell ref="CP6:CP7"/>
    <mergeCell ref="CQ6:CQ7"/>
    <mergeCell ref="CR6:CR7"/>
    <mergeCell ref="CS6:CS7"/>
    <mergeCell ref="BU8:BU9"/>
    <mergeCell ref="BV8:BV9"/>
    <mergeCell ref="BW8:BW9"/>
    <mergeCell ref="BX8:BX9"/>
    <mergeCell ref="BY8:BY9"/>
    <mergeCell ref="BZ8:BZ9"/>
    <mergeCell ref="CA8:CA9"/>
    <mergeCell ref="CH8:CH9"/>
    <mergeCell ref="CO8:CO9"/>
    <mergeCell ref="CP8:CP9"/>
    <mergeCell ref="CQ8:CQ9"/>
    <mergeCell ref="CR8:CR9"/>
    <mergeCell ref="CS8:CS9"/>
    <mergeCell ref="KT50:KT51"/>
    <mergeCell ref="KU50:KU51"/>
    <mergeCell ref="KV50:KV51"/>
    <mergeCell ref="KW50:KW51"/>
    <mergeCell ref="LM50:LM51"/>
    <mergeCell ref="LT50:LT51"/>
    <mergeCell ref="KT52:KT53"/>
    <mergeCell ref="KU52:KU53"/>
    <mergeCell ref="KV52:KV53"/>
    <mergeCell ref="KW52:KW53"/>
    <mergeCell ref="KT44:KT45"/>
    <mergeCell ref="KU44:KU45"/>
    <mergeCell ref="KV44:KV45"/>
    <mergeCell ref="KW44:KW45"/>
    <mergeCell ref="LM44:LM45"/>
    <mergeCell ref="LT44:LT45"/>
    <mergeCell ref="KT46:KT47"/>
    <mergeCell ref="KU46:KU47"/>
    <mergeCell ref="KV46:KV47"/>
    <mergeCell ref="KW46:KW47"/>
    <mergeCell ref="LM46:LM47"/>
    <mergeCell ref="LT46:LT47"/>
    <mergeCell ref="KT48:KT49"/>
    <mergeCell ref="KU48:KU49"/>
    <mergeCell ref="KV48:KV49"/>
    <mergeCell ref="KW48:KW49"/>
    <mergeCell ref="LM48:LM49"/>
    <mergeCell ref="LT48:LT49"/>
    <mergeCell ref="KT30:KT31"/>
    <mergeCell ref="KU30:KU31"/>
    <mergeCell ref="KV30:KV31"/>
    <mergeCell ref="KW30:KW31"/>
    <mergeCell ref="LM30:LM31"/>
    <mergeCell ref="LT30:LT31"/>
    <mergeCell ref="KT32:KT33"/>
    <mergeCell ref="KU32:KU33"/>
    <mergeCell ref="KV32:KV33"/>
    <mergeCell ref="KW32:KW33"/>
    <mergeCell ref="KT40:KT41"/>
    <mergeCell ref="KU40:KU41"/>
    <mergeCell ref="KV40:KV41"/>
    <mergeCell ref="KW40:KW41"/>
    <mergeCell ref="LM40:LM41"/>
    <mergeCell ref="LT40:LT41"/>
    <mergeCell ref="KT42:KT43"/>
    <mergeCell ref="KU42:KU43"/>
    <mergeCell ref="KV42:KV43"/>
    <mergeCell ref="KW42:KW43"/>
    <mergeCell ref="LM42:LM43"/>
    <mergeCell ref="LT42:LT43"/>
    <mergeCell ref="KT24:KT25"/>
    <mergeCell ref="KU24:KU25"/>
    <mergeCell ref="KV24:KV25"/>
    <mergeCell ref="KW24:KW25"/>
    <mergeCell ref="LM24:LM25"/>
    <mergeCell ref="LT24:LT25"/>
    <mergeCell ref="KT26:KT27"/>
    <mergeCell ref="KU26:KU27"/>
    <mergeCell ref="KV26:KV27"/>
    <mergeCell ref="KW26:KW27"/>
    <mergeCell ref="LM26:LM27"/>
    <mergeCell ref="LT26:LT27"/>
    <mergeCell ref="KT28:KT29"/>
    <mergeCell ref="KU28:KU29"/>
    <mergeCell ref="KV28:KV29"/>
    <mergeCell ref="KW28:KW29"/>
    <mergeCell ref="LM28:LM29"/>
    <mergeCell ref="LT28:LT29"/>
    <mergeCell ref="KT18:KT19"/>
    <mergeCell ref="KU18:KU19"/>
    <mergeCell ref="KV18:KV19"/>
    <mergeCell ref="KW18:KW19"/>
    <mergeCell ref="LM18:LM19"/>
    <mergeCell ref="LT18:LT19"/>
    <mergeCell ref="KT20:KT21"/>
    <mergeCell ref="KU20:KU21"/>
    <mergeCell ref="KV20:KV21"/>
    <mergeCell ref="KW20:KW21"/>
    <mergeCell ref="LM20:LM21"/>
    <mergeCell ref="LT20:LT21"/>
    <mergeCell ref="KT22:KT23"/>
    <mergeCell ref="KU22:KU23"/>
    <mergeCell ref="KV22:KV23"/>
    <mergeCell ref="KW22:KW23"/>
    <mergeCell ref="LM22:LM23"/>
    <mergeCell ref="LT22:LT23"/>
    <mergeCell ref="KT12:KT13"/>
    <mergeCell ref="KU12:KU13"/>
    <mergeCell ref="KV12:KV13"/>
    <mergeCell ref="KW12:KW13"/>
    <mergeCell ref="LM12:LM13"/>
    <mergeCell ref="LT12:LT13"/>
    <mergeCell ref="KT14:KT15"/>
    <mergeCell ref="KU14:KU15"/>
    <mergeCell ref="KV14:KV15"/>
    <mergeCell ref="KW14:KW15"/>
    <mergeCell ref="LM14:LM15"/>
    <mergeCell ref="LT14:LT15"/>
    <mergeCell ref="KT16:KT17"/>
    <mergeCell ref="KU16:KU17"/>
    <mergeCell ref="KV16:KV17"/>
    <mergeCell ref="KW16:KW17"/>
    <mergeCell ref="LM16:LM17"/>
    <mergeCell ref="LT16:LT17"/>
    <mergeCell ref="KT6:KT7"/>
    <mergeCell ref="KU6:KU7"/>
    <mergeCell ref="KV6:KV7"/>
    <mergeCell ref="KW6:KW7"/>
    <mergeCell ref="LM6:LM7"/>
    <mergeCell ref="LT6:LT7"/>
    <mergeCell ref="KT8:KT9"/>
    <mergeCell ref="KU8:KU9"/>
    <mergeCell ref="KV8:KV9"/>
    <mergeCell ref="KW8:KW9"/>
    <mergeCell ref="LG8:LG9"/>
    <mergeCell ref="LM8:LM9"/>
    <mergeCell ref="LN8:LN9"/>
    <mergeCell ref="LT8:LT9"/>
    <mergeCell ref="KT10:KT11"/>
    <mergeCell ref="KU10:KU11"/>
    <mergeCell ref="KV10:KV11"/>
    <mergeCell ref="KW10:KW11"/>
    <mergeCell ref="LM10:LM11"/>
    <mergeCell ref="LT10:LT11"/>
    <mergeCell ref="LU48:LU49"/>
    <mergeCell ref="LV48:LV49"/>
    <mergeCell ref="LW48:LW49"/>
    <mergeCell ref="LX48:LX49"/>
    <mergeCell ref="LY48:LY49"/>
    <mergeCell ref="LZ48:LZ49"/>
    <mergeCell ref="MA48:MA49"/>
    <mergeCell ref="LU50:LU51"/>
    <mergeCell ref="LV50:LV51"/>
    <mergeCell ref="LW50:LW51"/>
    <mergeCell ref="LX50:LX51"/>
    <mergeCell ref="LY50:LY51"/>
    <mergeCell ref="LZ50:LZ51"/>
    <mergeCell ref="MA50:MA51"/>
    <mergeCell ref="LU52:LU53"/>
    <mergeCell ref="LV52:LV53"/>
    <mergeCell ref="LW52:LW53"/>
    <mergeCell ref="LX52:LX53"/>
    <mergeCell ref="LY52:LY53"/>
    <mergeCell ref="LZ52:LZ53"/>
    <mergeCell ref="MA52:MA53"/>
    <mergeCell ref="LU42:LU43"/>
    <mergeCell ref="LV42:LV43"/>
    <mergeCell ref="LW42:LW43"/>
    <mergeCell ref="LX42:LX43"/>
    <mergeCell ref="LY42:LY43"/>
    <mergeCell ref="LZ42:LZ43"/>
    <mergeCell ref="MA42:MA43"/>
    <mergeCell ref="LU44:LU45"/>
    <mergeCell ref="LV44:LV45"/>
    <mergeCell ref="LW44:LW45"/>
    <mergeCell ref="LX44:LX45"/>
    <mergeCell ref="LY44:LY45"/>
    <mergeCell ref="LZ44:LZ45"/>
    <mergeCell ref="MA44:MA45"/>
    <mergeCell ref="LU46:LU47"/>
    <mergeCell ref="LV46:LV47"/>
    <mergeCell ref="LW46:LW47"/>
    <mergeCell ref="LX46:LX47"/>
    <mergeCell ref="LY46:LY47"/>
    <mergeCell ref="LZ46:LZ47"/>
    <mergeCell ref="MA46:MA47"/>
    <mergeCell ref="LU30:LU31"/>
    <mergeCell ref="LV30:LV31"/>
    <mergeCell ref="LW30:LW31"/>
    <mergeCell ref="LX30:LX31"/>
    <mergeCell ref="LY30:LY31"/>
    <mergeCell ref="LZ30:LZ31"/>
    <mergeCell ref="MA30:MA31"/>
    <mergeCell ref="LU32:LU33"/>
    <mergeCell ref="LV32:LV33"/>
    <mergeCell ref="LW32:LW33"/>
    <mergeCell ref="LX32:LX33"/>
    <mergeCell ref="LY32:LY33"/>
    <mergeCell ref="LZ32:LZ33"/>
    <mergeCell ref="MA32:MA33"/>
    <mergeCell ref="LU38:MA38"/>
    <mergeCell ref="LU40:LU41"/>
    <mergeCell ref="LV40:LV41"/>
    <mergeCell ref="LW40:LW41"/>
    <mergeCell ref="LX40:LX41"/>
    <mergeCell ref="LY40:LY41"/>
    <mergeCell ref="LZ40:LZ41"/>
    <mergeCell ref="MA40:MA41"/>
    <mergeCell ref="LU24:LU25"/>
    <mergeCell ref="LV24:LV25"/>
    <mergeCell ref="LW24:LW25"/>
    <mergeCell ref="LX24:LX25"/>
    <mergeCell ref="LY24:LY25"/>
    <mergeCell ref="LZ24:LZ25"/>
    <mergeCell ref="MA24:MA25"/>
    <mergeCell ref="LU26:LU27"/>
    <mergeCell ref="LV26:LV27"/>
    <mergeCell ref="LW26:LW27"/>
    <mergeCell ref="LX26:LX27"/>
    <mergeCell ref="LY26:LY27"/>
    <mergeCell ref="LZ26:LZ27"/>
    <mergeCell ref="MA26:MA27"/>
    <mergeCell ref="LU28:LU29"/>
    <mergeCell ref="LV28:LV29"/>
    <mergeCell ref="LW28:LW29"/>
    <mergeCell ref="LX28:LX29"/>
    <mergeCell ref="LY28:LY29"/>
    <mergeCell ref="LZ28:LZ29"/>
    <mergeCell ref="MA28:MA29"/>
    <mergeCell ref="LU18:LU19"/>
    <mergeCell ref="LV18:LV19"/>
    <mergeCell ref="LW18:LW19"/>
    <mergeCell ref="LX18:LX19"/>
    <mergeCell ref="LY18:LY19"/>
    <mergeCell ref="LZ18:LZ19"/>
    <mergeCell ref="MA18:MA19"/>
    <mergeCell ref="LU20:LU21"/>
    <mergeCell ref="LV20:LV21"/>
    <mergeCell ref="LW20:LW21"/>
    <mergeCell ref="LX20:LX21"/>
    <mergeCell ref="LY20:LY21"/>
    <mergeCell ref="LZ20:LZ21"/>
    <mergeCell ref="MA20:MA21"/>
    <mergeCell ref="LU22:LU23"/>
    <mergeCell ref="LV22:LV23"/>
    <mergeCell ref="LW22:LW23"/>
    <mergeCell ref="LX22:LX23"/>
    <mergeCell ref="LY22:LY23"/>
    <mergeCell ref="LZ22:LZ23"/>
    <mergeCell ref="MA22:MA23"/>
    <mergeCell ref="LU12:LU13"/>
    <mergeCell ref="LV12:LV13"/>
    <mergeCell ref="LW12:LW13"/>
    <mergeCell ref="LX12:LX13"/>
    <mergeCell ref="LY12:LY13"/>
    <mergeCell ref="LZ12:LZ13"/>
    <mergeCell ref="MA12:MA13"/>
    <mergeCell ref="LU14:LU15"/>
    <mergeCell ref="LV14:LV15"/>
    <mergeCell ref="LW14:LW15"/>
    <mergeCell ref="LX14:LX15"/>
    <mergeCell ref="LY14:LY15"/>
    <mergeCell ref="LZ14:LZ15"/>
    <mergeCell ref="MA14:MA15"/>
    <mergeCell ref="LU16:LU17"/>
    <mergeCell ref="LV16:LV17"/>
    <mergeCell ref="LW16:LW17"/>
    <mergeCell ref="LX16:LX17"/>
    <mergeCell ref="LY16:LY17"/>
    <mergeCell ref="LZ16:LZ17"/>
    <mergeCell ref="MA16:MA17"/>
    <mergeCell ref="LU4:MA4"/>
    <mergeCell ref="LU6:LU7"/>
    <mergeCell ref="LV6:LV7"/>
    <mergeCell ref="LW6:LW7"/>
    <mergeCell ref="LX6:LX7"/>
    <mergeCell ref="LY6:LY7"/>
    <mergeCell ref="LZ6:LZ7"/>
    <mergeCell ref="MA6:MA7"/>
    <mergeCell ref="LU8:LU9"/>
    <mergeCell ref="LV8:LV9"/>
    <mergeCell ref="LW8:LW9"/>
    <mergeCell ref="LX8:LX9"/>
    <mergeCell ref="LY8:LY9"/>
    <mergeCell ref="LZ8:LZ9"/>
    <mergeCell ref="MA8:MA9"/>
    <mergeCell ref="LU10:LU11"/>
    <mergeCell ref="LV10:LV11"/>
    <mergeCell ref="LW10:LW11"/>
    <mergeCell ref="LX10:LX11"/>
    <mergeCell ref="LY10:LY11"/>
    <mergeCell ref="LZ10:LZ11"/>
    <mergeCell ref="MA10:MA11"/>
    <mergeCell ref="FE39:FK39"/>
    <mergeCell ref="BH6:BH7"/>
    <mergeCell ref="BH8:BH9"/>
    <mergeCell ref="BH10:BH11"/>
    <mergeCell ref="BH12:BH13"/>
    <mergeCell ref="BH14:BH15"/>
    <mergeCell ref="BH16:BH17"/>
    <mergeCell ref="BH18:BH19"/>
    <mergeCell ref="BB6:BB7"/>
    <mergeCell ref="BB8:BB9"/>
    <mergeCell ref="BB10:BB11"/>
    <mergeCell ref="BB12:BB13"/>
    <mergeCell ref="BB14:BB15"/>
    <mergeCell ref="BB16:BB17"/>
    <mergeCell ref="BB18:BB19"/>
    <mergeCell ref="BB20:BB21"/>
    <mergeCell ref="BB22:BB23"/>
    <mergeCell ref="BB24:BB25"/>
    <mergeCell ref="BD6:BD7"/>
    <mergeCell ref="BE6:BE7"/>
    <mergeCell ref="BF6:BF7"/>
    <mergeCell ref="BG6:BG7"/>
    <mergeCell ref="BD8:BD9"/>
    <mergeCell ref="BE8:BE9"/>
    <mergeCell ref="BF8:BF9"/>
    <mergeCell ref="BG8:BG9"/>
    <mergeCell ref="BD10:BD11"/>
    <mergeCell ref="BE10:BE11"/>
    <mergeCell ref="BF10:BF11"/>
    <mergeCell ref="BG10:BG11"/>
    <mergeCell ref="BD12:BD13"/>
    <mergeCell ref="BE12:BE13"/>
    <mergeCell ref="AN6:AN7"/>
    <mergeCell ref="AN8:AN9"/>
    <mergeCell ref="AN10:AN11"/>
    <mergeCell ref="AN12:AN13"/>
    <mergeCell ref="AN14:AN15"/>
    <mergeCell ref="AN16:AN17"/>
    <mergeCell ref="AN18:AN19"/>
    <mergeCell ref="AN20:AN21"/>
    <mergeCell ref="AN22:AN23"/>
    <mergeCell ref="AN24:AN25"/>
    <mergeCell ref="AN26:AN27"/>
    <mergeCell ref="AN28:AN29"/>
    <mergeCell ref="AN30:AN31"/>
    <mergeCell ref="AN32:AN33"/>
    <mergeCell ref="AN40:AN41"/>
    <mergeCell ref="AN42:AN43"/>
    <mergeCell ref="AN44:AN45"/>
    <mergeCell ref="AH38:AN38"/>
    <mergeCell ref="AH42:AH43"/>
    <mergeCell ref="AL30:AL31"/>
    <mergeCell ref="AK42:AK43"/>
    <mergeCell ref="AL42:AL43"/>
    <mergeCell ref="AM42:AM43"/>
    <mergeCell ref="AI10:AI11"/>
    <mergeCell ref="AL14:AL15"/>
    <mergeCell ref="AI6:AI7"/>
    <mergeCell ref="AJ6:AJ7"/>
    <mergeCell ref="AM32:AM33"/>
    <mergeCell ref="AI30:AI31"/>
    <mergeCell ref="AJ30:AJ31"/>
    <mergeCell ref="AK30:AK31"/>
    <mergeCell ref="AM28:AM29"/>
    <mergeCell ref="AW52:AW53"/>
    <mergeCell ref="AX52:AX53"/>
    <mergeCell ref="AY52:AY53"/>
    <mergeCell ref="AZ52:AZ53"/>
    <mergeCell ref="BA52:BA53"/>
    <mergeCell ref="BH46:BH47"/>
    <mergeCell ref="BH48:BH49"/>
    <mergeCell ref="BH50:BH51"/>
    <mergeCell ref="BH52:BH53"/>
    <mergeCell ref="BB46:BB47"/>
    <mergeCell ref="BB48:BB49"/>
    <mergeCell ref="BB50:BB51"/>
    <mergeCell ref="BB52:BB53"/>
    <mergeCell ref="AW40:AW41"/>
    <mergeCell ref="AX40:AX41"/>
    <mergeCell ref="AY40:AY41"/>
    <mergeCell ref="AZ40:AZ41"/>
    <mergeCell ref="BA40:BA41"/>
    <mergeCell ref="AW42:AW43"/>
    <mergeCell ref="AX42:AX43"/>
    <mergeCell ref="BD46:BD47"/>
    <mergeCell ref="BE46:BE47"/>
    <mergeCell ref="BB40:BB41"/>
    <mergeCell ref="BB42:BB43"/>
    <mergeCell ref="BB44:BB45"/>
    <mergeCell ref="AY42:AY43"/>
    <mergeCell ref="AZ42:AZ43"/>
    <mergeCell ref="BA42:BA43"/>
    <mergeCell ref="AW46:AW47"/>
    <mergeCell ref="AX46:AX47"/>
    <mergeCell ref="AY46:AY47"/>
    <mergeCell ref="AZ46:AZ47"/>
    <mergeCell ref="AW50:AW51"/>
    <mergeCell ref="AX50:AX51"/>
    <mergeCell ref="AY50:AY51"/>
    <mergeCell ref="AZ50:AZ51"/>
    <mergeCell ref="BA50:BA51"/>
    <mergeCell ref="AX44:AX45"/>
    <mergeCell ref="BH28:BH29"/>
    <mergeCell ref="BH30:BH31"/>
    <mergeCell ref="BH32:BH33"/>
    <mergeCell ref="BH40:BH41"/>
    <mergeCell ref="BH42:BH43"/>
    <mergeCell ref="BH44:BH45"/>
    <mergeCell ref="BD32:BD33"/>
    <mergeCell ref="BE32:BE33"/>
    <mergeCell ref="BF32:BF33"/>
    <mergeCell ref="BG32:BG33"/>
    <mergeCell ref="BB28:BB29"/>
    <mergeCell ref="BB30:BB31"/>
    <mergeCell ref="BB32:BB33"/>
    <mergeCell ref="AW32:AW33"/>
    <mergeCell ref="AX32:AX33"/>
    <mergeCell ref="AY32:AY33"/>
    <mergeCell ref="AZ32:AZ33"/>
    <mergeCell ref="BA32:BA33"/>
    <mergeCell ref="BD28:BD29"/>
    <mergeCell ref="BE28:BE29"/>
    <mergeCell ref="BF28:BF29"/>
    <mergeCell ref="BG28:BG29"/>
    <mergeCell ref="BD30:BD31"/>
    <mergeCell ref="BE30:BE31"/>
    <mergeCell ref="BF30:BF31"/>
    <mergeCell ref="BG30:BG31"/>
    <mergeCell ref="BA18:BA19"/>
    <mergeCell ref="AW20:AW21"/>
    <mergeCell ref="AX20:AX21"/>
    <mergeCell ref="AY20:AY21"/>
    <mergeCell ref="AZ20:AZ21"/>
    <mergeCell ref="BA20:BA21"/>
    <mergeCell ref="AW22:AW23"/>
    <mergeCell ref="AZ44:AZ45"/>
    <mergeCell ref="BA44:BA45"/>
    <mergeCell ref="AW26:AW27"/>
    <mergeCell ref="AX26:AX27"/>
    <mergeCell ref="AY26:AY27"/>
    <mergeCell ref="AZ26:AZ27"/>
    <mergeCell ref="BA26:BA27"/>
    <mergeCell ref="BA46:BA47"/>
    <mergeCell ref="AW48:AW49"/>
    <mergeCell ref="AX48:AX49"/>
    <mergeCell ref="AY48:AY49"/>
    <mergeCell ref="AZ48:AZ49"/>
    <mergeCell ref="BA48:BA49"/>
    <mergeCell ref="AW28:AW29"/>
    <mergeCell ref="AX28:AX29"/>
    <mergeCell ref="AY28:AY29"/>
    <mergeCell ref="AZ28:AZ29"/>
    <mergeCell ref="BA28:BA29"/>
    <mergeCell ref="AW18:AW19"/>
    <mergeCell ref="AX18:AX19"/>
    <mergeCell ref="AY18:AY19"/>
    <mergeCell ref="AZ18:AZ19"/>
    <mergeCell ref="HW42:HW43"/>
    <mergeCell ref="ID52:ID53"/>
    <mergeCell ref="ID44:ID45"/>
    <mergeCell ref="ID46:ID47"/>
    <mergeCell ref="ID48:ID49"/>
    <mergeCell ref="ID50:ID51"/>
    <mergeCell ref="HY46:HY47"/>
    <mergeCell ref="IB52:IB53"/>
    <mergeCell ref="HZ46:HZ47"/>
    <mergeCell ref="IA46:IA47"/>
    <mergeCell ref="ID26:ID27"/>
    <mergeCell ref="ID28:ID29"/>
    <mergeCell ref="ID30:ID31"/>
    <mergeCell ref="ID32:ID33"/>
    <mergeCell ref="ID40:ID41"/>
    <mergeCell ref="ID42:ID43"/>
    <mergeCell ref="HV38:ID38"/>
    <mergeCell ref="HZ40:HZ41"/>
    <mergeCell ref="IA40:IA41"/>
    <mergeCell ref="IB40:IB41"/>
    <mergeCell ref="HY40:HY41"/>
    <mergeCell ref="HX42:HX43"/>
    <mergeCell ref="HY42:HY43"/>
    <mergeCell ref="HZ42:HZ43"/>
    <mergeCell ref="IA42:IA43"/>
    <mergeCell ref="HV42:HV43"/>
    <mergeCell ref="HV32:HV33"/>
    <mergeCell ref="HW32:HW33"/>
    <mergeCell ref="HX32:HX33"/>
    <mergeCell ref="HY32:HY33"/>
    <mergeCell ref="HZ32:HZ33"/>
    <mergeCell ref="IA32:IA33"/>
    <mergeCell ref="ID14:ID15"/>
    <mergeCell ref="ID16:ID17"/>
    <mergeCell ref="ID18:ID19"/>
    <mergeCell ref="HV4:ID4"/>
    <mergeCell ref="ID6:ID7"/>
    <mergeCell ref="ID8:ID9"/>
    <mergeCell ref="ID10:ID11"/>
    <mergeCell ref="HZ10:HZ11"/>
    <mergeCell ref="IA10:IA11"/>
    <mergeCell ref="FL10:FL11"/>
    <mergeCell ref="FL12:FL13"/>
    <mergeCell ref="HZ30:HZ31"/>
    <mergeCell ref="IA30:IA31"/>
    <mergeCell ref="IB30:IB31"/>
    <mergeCell ref="HV28:HV29"/>
    <mergeCell ref="IB10:IB11"/>
    <mergeCell ref="IA26:IA27"/>
    <mergeCell ref="IB26:IB27"/>
    <mergeCell ref="IA28:IA29"/>
    <mergeCell ref="IB28:IB29"/>
    <mergeCell ref="HZ24:HZ25"/>
    <mergeCell ref="IA24:IA25"/>
    <mergeCell ref="IB24:IB25"/>
    <mergeCell ref="HY28:HY29"/>
    <mergeCell ref="HZ28:HZ29"/>
    <mergeCell ref="HY30:HY31"/>
    <mergeCell ref="IC6:IC7"/>
    <mergeCell ref="FL6:FL7"/>
    <mergeCell ref="FL8:FL9"/>
    <mergeCell ref="FD4:FM4"/>
    <mergeCell ref="FM6:FM7"/>
    <mergeCell ref="FJ20:FJ21"/>
    <mergeCell ref="FJ22:FJ23"/>
    <mergeCell ref="FJ24:FJ25"/>
    <mergeCell ref="FJ26:FJ27"/>
    <mergeCell ref="ID20:ID21"/>
    <mergeCell ref="FJ28:FJ29"/>
    <mergeCell ref="FJ30:FJ31"/>
    <mergeCell ref="ID22:ID23"/>
    <mergeCell ref="ID24:ID25"/>
    <mergeCell ref="FJ6:FJ7"/>
    <mergeCell ref="FJ8:FJ9"/>
    <mergeCell ref="FJ10:FJ11"/>
    <mergeCell ref="FJ12:FJ13"/>
    <mergeCell ref="FJ14:FJ15"/>
    <mergeCell ref="FJ16:FJ17"/>
    <mergeCell ref="FK52:FK53"/>
    <mergeCell ref="FJ52:FJ53"/>
    <mergeCell ref="FK48:FK49"/>
    <mergeCell ref="FK50:FK51"/>
    <mergeCell ref="FK42:FK43"/>
    <mergeCell ref="FK44:FK45"/>
    <mergeCell ref="FK46:FK47"/>
    <mergeCell ref="FK28:FK29"/>
    <mergeCell ref="FK20:FK21"/>
    <mergeCell ref="FK12:FK13"/>
    <mergeCell ref="IB48:IB49"/>
    <mergeCell ref="IA50:IA51"/>
    <mergeCell ref="IB42:IB43"/>
    <mergeCell ref="HV40:HV41"/>
    <mergeCell ref="HW40:HW41"/>
    <mergeCell ref="HX40:HX41"/>
    <mergeCell ref="ID12:ID13"/>
    <mergeCell ref="IB46:IB47"/>
    <mergeCell ref="FD50:FD51"/>
    <mergeCell ref="FJ40:FJ41"/>
    <mergeCell ref="FJ42:FJ43"/>
    <mergeCell ref="FJ44:FJ45"/>
    <mergeCell ref="FJ46:FJ47"/>
    <mergeCell ref="FJ48:FJ49"/>
    <mergeCell ref="FJ50:FJ51"/>
    <mergeCell ref="FD52:FD53"/>
    <mergeCell ref="FD46:FD47"/>
    <mergeCell ref="FE52:FE53"/>
    <mergeCell ref="FF52:FF53"/>
    <mergeCell ref="FG52:FG53"/>
    <mergeCell ref="FH52:FH53"/>
    <mergeCell ref="FI52:FI53"/>
    <mergeCell ref="FE50:FE51"/>
    <mergeCell ref="FF50:FF51"/>
    <mergeCell ref="FG50:FG51"/>
    <mergeCell ref="FH50:FH51"/>
    <mergeCell ref="FD48:FD49"/>
    <mergeCell ref="FE48:FE49"/>
    <mergeCell ref="FF48:FF49"/>
    <mergeCell ref="FG48:FG49"/>
    <mergeCell ref="FH48:FH49"/>
    <mergeCell ref="FI48:FI49"/>
    <mergeCell ref="FI50:FI51"/>
    <mergeCell ref="FE46:FE47"/>
    <mergeCell ref="FF46:FF47"/>
    <mergeCell ref="FG46:FG47"/>
    <mergeCell ref="FH46:FH47"/>
    <mergeCell ref="FI46:FI47"/>
    <mergeCell ref="FD44:FD45"/>
    <mergeCell ref="FE44:FE45"/>
    <mergeCell ref="FF44:FF45"/>
    <mergeCell ref="FG44:FG45"/>
    <mergeCell ref="FH44:FH45"/>
    <mergeCell ref="FI44:FI45"/>
    <mergeCell ref="FD42:FD43"/>
    <mergeCell ref="FE42:FE43"/>
    <mergeCell ref="FF42:FF43"/>
    <mergeCell ref="FG42:FG43"/>
    <mergeCell ref="FH42:FH43"/>
    <mergeCell ref="FI42:FI43"/>
    <mergeCell ref="FK32:FK33"/>
    <mergeCell ref="FH40:FH41"/>
    <mergeCell ref="FI40:FI41"/>
    <mergeCell ref="FK40:FK41"/>
    <mergeCell ref="FD38:FM38"/>
    <mergeCell ref="FD40:FD41"/>
    <mergeCell ref="FE40:FE41"/>
    <mergeCell ref="FF40:FF41"/>
    <mergeCell ref="FG40:FG41"/>
    <mergeCell ref="FL40:FL41"/>
    <mergeCell ref="FD32:FD33"/>
    <mergeCell ref="FE32:FE33"/>
    <mergeCell ref="FF32:FF33"/>
    <mergeCell ref="FG32:FG33"/>
    <mergeCell ref="FH32:FH33"/>
    <mergeCell ref="FI32:FI33"/>
    <mergeCell ref="FL42:FL43"/>
    <mergeCell ref="FM42:FM43"/>
    <mergeCell ref="FL44:FL45"/>
    <mergeCell ref="FM44:FM45"/>
    <mergeCell ref="FM40:FM41"/>
    <mergeCell ref="FJ32:FJ33"/>
    <mergeCell ref="FI30:FI31"/>
    <mergeCell ref="FK30:FK31"/>
    <mergeCell ref="FD28:FD29"/>
    <mergeCell ref="FE28:FE29"/>
    <mergeCell ref="FF28:FF29"/>
    <mergeCell ref="FG28:FG29"/>
    <mergeCell ref="FH28:FH29"/>
    <mergeCell ref="FI28:FI29"/>
    <mergeCell ref="FK24:FK25"/>
    <mergeCell ref="FD26:FD27"/>
    <mergeCell ref="FE26:FE27"/>
    <mergeCell ref="FF26:FF27"/>
    <mergeCell ref="FG26:FG27"/>
    <mergeCell ref="FH26:FH27"/>
    <mergeCell ref="FI26:FI27"/>
    <mergeCell ref="FK26:FK27"/>
    <mergeCell ref="FD24:FD25"/>
    <mergeCell ref="FE24:FE25"/>
    <mergeCell ref="FF24:FF25"/>
    <mergeCell ref="FG24:FG25"/>
    <mergeCell ref="FH24:FH25"/>
    <mergeCell ref="FI24:FI25"/>
    <mergeCell ref="FF12:FF13"/>
    <mergeCell ref="FG12:FG13"/>
    <mergeCell ref="FH12:FH13"/>
    <mergeCell ref="FI12:FI13"/>
    <mergeCell ref="FD10:FD11"/>
    <mergeCell ref="FE10:FE11"/>
    <mergeCell ref="FF10:FF11"/>
    <mergeCell ref="FG10:FG11"/>
    <mergeCell ref="FH10:FH11"/>
    <mergeCell ref="FI10:FI11"/>
    <mergeCell ref="FD22:FD23"/>
    <mergeCell ref="FE22:FE23"/>
    <mergeCell ref="FF22:FF23"/>
    <mergeCell ref="FG22:FG23"/>
    <mergeCell ref="FH22:FH23"/>
    <mergeCell ref="FI22:FI23"/>
    <mergeCell ref="FD20:FD21"/>
    <mergeCell ref="FE20:FE21"/>
    <mergeCell ref="FF20:FF21"/>
    <mergeCell ref="FG20:FG21"/>
    <mergeCell ref="FH20:FH21"/>
    <mergeCell ref="FI20:FI21"/>
    <mergeCell ref="FD18:FD19"/>
    <mergeCell ref="FE18:FE19"/>
    <mergeCell ref="FF18:FF19"/>
    <mergeCell ref="FG18:FG19"/>
    <mergeCell ref="FH18:FH19"/>
    <mergeCell ref="FI18:FI19"/>
    <mergeCell ref="FD16:FD17"/>
    <mergeCell ref="FE16:FE17"/>
    <mergeCell ref="FF16:FF17"/>
    <mergeCell ref="HY48:HY49"/>
    <mergeCell ref="HX44:HX45"/>
    <mergeCell ref="HY44:HY45"/>
    <mergeCell ref="HX46:HX47"/>
    <mergeCell ref="HV44:HV45"/>
    <mergeCell ref="HW44:HW45"/>
    <mergeCell ref="HV46:HV47"/>
    <mergeCell ref="HW46:HW47"/>
    <mergeCell ref="IB44:IB45"/>
    <mergeCell ref="IB50:IB51"/>
    <mergeCell ref="HZ48:HZ49"/>
    <mergeCell ref="IA48:IA49"/>
    <mergeCell ref="FD14:FD15"/>
    <mergeCell ref="FE14:FE15"/>
    <mergeCell ref="FF14:FF15"/>
    <mergeCell ref="FG14:FG15"/>
    <mergeCell ref="FH14:FH15"/>
    <mergeCell ref="FI14:FI15"/>
    <mergeCell ref="FK14:FK15"/>
    <mergeCell ref="FK22:FK23"/>
    <mergeCell ref="FK16:FK17"/>
    <mergeCell ref="FK18:FK19"/>
    <mergeCell ref="FJ18:FJ19"/>
    <mergeCell ref="FG16:FG17"/>
    <mergeCell ref="FH16:FH17"/>
    <mergeCell ref="FI16:FI17"/>
    <mergeCell ref="FD30:FD31"/>
    <mergeCell ref="FE30:FE31"/>
    <mergeCell ref="FL50:FL51"/>
    <mergeCell ref="FF30:FF31"/>
    <mergeCell ref="FG30:FG31"/>
    <mergeCell ref="FH30:FH31"/>
    <mergeCell ref="IA6:IA7"/>
    <mergeCell ref="HY8:HY9"/>
    <mergeCell ref="HZ8:HZ9"/>
    <mergeCell ref="IA8:IA9"/>
    <mergeCell ref="HY16:HY17"/>
    <mergeCell ref="HZ16:HZ17"/>
    <mergeCell ref="IA16:IA17"/>
    <mergeCell ref="HY14:HY15"/>
    <mergeCell ref="IA12:IA13"/>
    <mergeCell ref="HV12:HV13"/>
    <mergeCell ref="HW12:HW13"/>
    <mergeCell ref="HX12:HX13"/>
    <mergeCell ref="HY12:HY13"/>
    <mergeCell ref="HY6:HY7"/>
    <mergeCell ref="HZ6:HZ7"/>
    <mergeCell ref="HY10:HY11"/>
    <mergeCell ref="HZ12:HZ13"/>
    <mergeCell ref="HV8:HV9"/>
    <mergeCell ref="HW8:HW9"/>
    <mergeCell ref="HW6:HW7"/>
    <mergeCell ref="HX6:HX7"/>
    <mergeCell ref="HV6:HV7"/>
    <mergeCell ref="IF8:IF9"/>
    <mergeCell ref="IB6:IB7"/>
    <mergeCell ref="IF4:II4"/>
    <mergeCell ref="IF6:IF7"/>
    <mergeCell ref="IG6:IG7"/>
    <mergeCell ref="IH6:IH7"/>
    <mergeCell ref="II6:II7"/>
    <mergeCell ref="IB8:IB9"/>
    <mergeCell ref="HW14:HW15"/>
    <mergeCell ref="HX14:HX15"/>
    <mergeCell ref="HV16:HV17"/>
    <mergeCell ref="HW16:HW17"/>
    <mergeCell ref="HX16:HX17"/>
    <mergeCell ref="HV18:HV19"/>
    <mergeCell ref="HV30:HV31"/>
    <mergeCell ref="HW30:HW31"/>
    <mergeCell ref="HX30:HX31"/>
    <mergeCell ref="HW28:HW29"/>
    <mergeCell ref="HX28:HX29"/>
    <mergeCell ref="HV26:HV27"/>
    <mergeCell ref="HW26:HW27"/>
    <mergeCell ref="HX26:HX27"/>
    <mergeCell ref="IF10:IF11"/>
    <mergeCell ref="IG10:IG11"/>
    <mergeCell ref="IH10:IH11"/>
    <mergeCell ref="II10:II11"/>
    <mergeCell ref="IH26:IH27"/>
    <mergeCell ref="II26:II27"/>
    <mergeCell ref="IF24:IF25"/>
    <mergeCell ref="IG24:IG25"/>
    <mergeCell ref="IH24:IH25"/>
    <mergeCell ref="II24:II25"/>
    <mergeCell ref="BN28:BN29"/>
    <mergeCell ref="BO28:BO29"/>
    <mergeCell ref="BO46:BO47"/>
    <mergeCell ref="BL48:BL49"/>
    <mergeCell ref="BL52:BL53"/>
    <mergeCell ref="BM52:BM53"/>
    <mergeCell ref="BN52:BN53"/>
    <mergeCell ref="BO52:BO53"/>
    <mergeCell ref="BL50:BL51"/>
    <mergeCell ref="BM50:BM51"/>
    <mergeCell ref="BN50:BN51"/>
    <mergeCell ref="BO50:BO51"/>
    <mergeCell ref="BL44:BL45"/>
    <mergeCell ref="BM44:BM45"/>
    <mergeCell ref="BN44:BN45"/>
    <mergeCell ref="BO44:BO45"/>
    <mergeCell ref="BM48:BM49"/>
    <mergeCell ref="BN48:BN49"/>
    <mergeCell ref="BO48:BO49"/>
    <mergeCell ref="BL46:BL47"/>
    <mergeCell ref="BM46:BM47"/>
    <mergeCell ref="BN46:BN47"/>
    <mergeCell ref="BN20:BN21"/>
    <mergeCell ref="BO20:BO21"/>
    <mergeCell ref="BL14:BL15"/>
    <mergeCell ref="BM14:BM15"/>
    <mergeCell ref="BN14:BN15"/>
    <mergeCell ref="BO14:BO15"/>
    <mergeCell ref="BL16:BL17"/>
    <mergeCell ref="BM16:BM17"/>
    <mergeCell ref="BN16:BN17"/>
    <mergeCell ref="BO16:BO17"/>
    <mergeCell ref="BL40:BL41"/>
    <mergeCell ref="BM40:BM41"/>
    <mergeCell ref="BN40:BN41"/>
    <mergeCell ref="BO40:BO41"/>
    <mergeCell ref="BL42:BL43"/>
    <mergeCell ref="BM42:BM43"/>
    <mergeCell ref="BN42:BN43"/>
    <mergeCell ref="BO42:BO43"/>
    <mergeCell ref="BL30:BL31"/>
    <mergeCell ref="BM30:BM31"/>
    <mergeCell ref="BN30:BN31"/>
    <mergeCell ref="BO30:BO31"/>
    <mergeCell ref="BL32:BL33"/>
    <mergeCell ref="BM32:BM33"/>
    <mergeCell ref="BN32:BN33"/>
    <mergeCell ref="BO32:BO33"/>
    <mergeCell ref="BL26:BL27"/>
    <mergeCell ref="BM26:BM27"/>
    <mergeCell ref="BN26:BN27"/>
    <mergeCell ref="BO26:BO27"/>
    <mergeCell ref="BL28:BL29"/>
    <mergeCell ref="BM28:BM29"/>
    <mergeCell ref="BL10:BL11"/>
    <mergeCell ref="BM10:BM11"/>
    <mergeCell ref="BN10:BN11"/>
    <mergeCell ref="BO10:BO11"/>
    <mergeCell ref="BL12:BL13"/>
    <mergeCell ref="BM12:BM13"/>
    <mergeCell ref="BN12:BN13"/>
    <mergeCell ref="BO12:BO13"/>
    <mergeCell ref="BL4:BO4"/>
    <mergeCell ref="BL38:BO38"/>
    <mergeCell ref="BL6:BL7"/>
    <mergeCell ref="BM6:BM7"/>
    <mergeCell ref="BN6:BN7"/>
    <mergeCell ref="BO6:BO7"/>
    <mergeCell ref="BL8:BL9"/>
    <mergeCell ref="BM8:BM9"/>
    <mergeCell ref="BN8:BN9"/>
    <mergeCell ref="BO8:BO9"/>
    <mergeCell ref="BL22:BL23"/>
    <mergeCell ref="BM22:BM23"/>
    <mergeCell ref="BN22:BN23"/>
    <mergeCell ref="BO22:BO23"/>
    <mergeCell ref="BL24:BL25"/>
    <mergeCell ref="BM24:BM25"/>
    <mergeCell ref="BN24:BN25"/>
    <mergeCell ref="BO24:BO25"/>
    <mergeCell ref="BL18:BL19"/>
    <mergeCell ref="BM18:BM19"/>
    <mergeCell ref="BN18:BN19"/>
    <mergeCell ref="BO18:BO19"/>
    <mergeCell ref="BL20:BL21"/>
    <mergeCell ref="BM20:BM21"/>
    <mergeCell ref="T50:T51"/>
    <mergeCell ref="T52:T53"/>
    <mergeCell ref="T42:T43"/>
    <mergeCell ref="T44:T45"/>
    <mergeCell ref="T46:T47"/>
    <mergeCell ref="T48:T49"/>
    <mergeCell ref="T30:T31"/>
    <mergeCell ref="T32:T33"/>
    <mergeCell ref="N38:T38"/>
    <mergeCell ref="T40:T41"/>
    <mergeCell ref="R40:R41"/>
    <mergeCell ref="S40:S41"/>
    <mergeCell ref="O32:O33"/>
    <mergeCell ref="P32:P33"/>
    <mergeCell ref="Q32:Q33"/>
    <mergeCell ref="R32:R33"/>
    <mergeCell ref="T18:T19"/>
    <mergeCell ref="T20:T21"/>
    <mergeCell ref="T22:T23"/>
    <mergeCell ref="T24:T25"/>
    <mergeCell ref="T26:T27"/>
    <mergeCell ref="T28:T29"/>
    <mergeCell ref="S52:S53"/>
    <mergeCell ref="O42:O43"/>
    <mergeCell ref="P42:P43"/>
    <mergeCell ref="Q42:Q43"/>
    <mergeCell ref="R42:R43"/>
    <mergeCell ref="S42:S43"/>
    <mergeCell ref="N26:N27"/>
    <mergeCell ref="N28:N29"/>
    <mergeCell ref="O20:O21"/>
    <mergeCell ref="P20:P21"/>
    <mergeCell ref="JJ52:JJ53"/>
    <mergeCell ref="JK52:JK53"/>
    <mergeCell ref="JL52:JL53"/>
    <mergeCell ref="JM52:JM53"/>
    <mergeCell ref="T6:T7"/>
    <mergeCell ref="T8:T9"/>
    <mergeCell ref="T10:T11"/>
    <mergeCell ref="T12:T13"/>
    <mergeCell ref="T14:T15"/>
    <mergeCell ref="T16:T17"/>
    <mergeCell ref="JJ48:JJ49"/>
    <mergeCell ref="JK48:JK49"/>
    <mergeCell ref="JL48:JL49"/>
    <mergeCell ref="JM48:JM49"/>
    <mergeCell ref="JJ50:JJ51"/>
    <mergeCell ref="JK50:JK51"/>
    <mergeCell ref="JL50:JL51"/>
    <mergeCell ref="JM50:JM51"/>
    <mergeCell ref="JJ44:JJ45"/>
    <mergeCell ref="JK44:JK45"/>
    <mergeCell ref="JL44:JL45"/>
    <mergeCell ref="JM44:JM45"/>
    <mergeCell ref="JJ46:JJ47"/>
    <mergeCell ref="JK46:JK47"/>
    <mergeCell ref="JL46:JL47"/>
    <mergeCell ref="JM46:JM47"/>
    <mergeCell ref="JJ40:JJ41"/>
    <mergeCell ref="JK40:JK41"/>
    <mergeCell ref="JL40:JL41"/>
    <mergeCell ref="JM40:JM41"/>
    <mergeCell ref="JJ42:JJ43"/>
    <mergeCell ref="JK42:JK43"/>
    <mergeCell ref="JL42:JL43"/>
    <mergeCell ref="JM42:JM43"/>
    <mergeCell ref="JJ30:JJ31"/>
    <mergeCell ref="JK30:JK31"/>
    <mergeCell ref="JL30:JL31"/>
    <mergeCell ref="JM30:JM31"/>
    <mergeCell ref="JJ32:JJ33"/>
    <mergeCell ref="JK32:JK33"/>
    <mergeCell ref="JL32:JL33"/>
    <mergeCell ref="JM32:JM33"/>
    <mergeCell ref="JJ26:JJ27"/>
    <mergeCell ref="JK26:JK27"/>
    <mergeCell ref="JL26:JL27"/>
    <mergeCell ref="JM26:JM27"/>
    <mergeCell ref="JJ28:JJ29"/>
    <mergeCell ref="JK28:JK29"/>
    <mergeCell ref="JL28:JL29"/>
    <mergeCell ref="JM28:JM29"/>
    <mergeCell ref="JJ22:JJ23"/>
    <mergeCell ref="JK22:JK23"/>
    <mergeCell ref="JL22:JL23"/>
    <mergeCell ref="JM22:JM23"/>
    <mergeCell ref="JJ24:JJ25"/>
    <mergeCell ref="JK24:JK25"/>
    <mergeCell ref="JL24:JL25"/>
    <mergeCell ref="JM24:JM25"/>
    <mergeCell ref="JJ18:JJ19"/>
    <mergeCell ref="JK18:JK19"/>
    <mergeCell ref="JL18:JL19"/>
    <mergeCell ref="JM18:JM19"/>
    <mergeCell ref="JJ20:JJ21"/>
    <mergeCell ref="JK20:JK21"/>
    <mergeCell ref="JL20:JL21"/>
    <mergeCell ref="JM20:JM21"/>
    <mergeCell ref="JJ14:JJ15"/>
    <mergeCell ref="JK14:JK15"/>
    <mergeCell ref="JL14:JL15"/>
    <mergeCell ref="JM14:JM15"/>
    <mergeCell ref="JJ16:JJ17"/>
    <mergeCell ref="JK16:JK17"/>
    <mergeCell ref="JL16:JL17"/>
    <mergeCell ref="JM16:JM17"/>
    <mergeCell ref="JM10:JM11"/>
    <mergeCell ref="JJ12:JJ13"/>
    <mergeCell ref="JK12:JK13"/>
    <mergeCell ref="JL12:JL13"/>
    <mergeCell ref="JM12:JM13"/>
    <mergeCell ref="JJ10:JJ11"/>
    <mergeCell ref="KJ50:KJ51"/>
    <mergeCell ref="JJ6:JJ7"/>
    <mergeCell ref="JK6:JK7"/>
    <mergeCell ref="JL6:JL7"/>
    <mergeCell ref="JM6:JM7"/>
    <mergeCell ref="JJ8:JJ9"/>
    <mergeCell ref="JK8:JK9"/>
    <mergeCell ref="JL8:JL9"/>
    <mergeCell ref="JK10:JK11"/>
    <mergeCell ref="JL10:JL11"/>
    <mergeCell ref="KJ30:KJ31"/>
    <mergeCell ref="KJ40:KJ41"/>
    <mergeCell ref="KJ42:KJ43"/>
    <mergeCell ref="KJ44:KJ45"/>
    <mergeCell ref="KJ46:KJ47"/>
    <mergeCell ref="KJ48:KJ49"/>
    <mergeCell ref="KJ18:KJ19"/>
    <mergeCell ref="KJ20:KJ21"/>
    <mergeCell ref="KJ22:KJ23"/>
    <mergeCell ref="KJ24:KJ25"/>
    <mergeCell ref="KJ26:KJ27"/>
    <mergeCell ref="KJ28:KJ29"/>
    <mergeCell ref="KJ6:KJ7"/>
    <mergeCell ref="KJ8:KJ9"/>
    <mergeCell ref="KJ10:KJ11"/>
    <mergeCell ref="KJ12:KJ13"/>
    <mergeCell ref="KJ14:KJ15"/>
    <mergeCell ref="KJ16:KJ17"/>
    <mergeCell ref="KK50:KK51"/>
    <mergeCell ref="KL50:KL51"/>
    <mergeCell ref="KK52:KK53"/>
    <mergeCell ref="KL52:KL53"/>
    <mergeCell ref="KM52:KM53"/>
    <mergeCell ref="KN52:KN53"/>
    <mergeCell ref="KM50:KM51"/>
    <mergeCell ref="KN50:KN51"/>
    <mergeCell ref="KO46:KO47"/>
    <mergeCell ref="KP46:KP47"/>
    <mergeCell ref="KO48:KO49"/>
    <mergeCell ref="KP48:KP49"/>
    <mergeCell ref="KO52:KO53"/>
    <mergeCell ref="KP52:KP53"/>
    <mergeCell ref="KK46:KK47"/>
    <mergeCell ref="KL46:KL47"/>
    <mergeCell ref="KM46:KM47"/>
    <mergeCell ref="KN46:KN47"/>
    <mergeCell ref="KO50:KO51"/>
    <mergeCell ref="KP50:KP51"/>
    <mergeCell ref="KK48:KK49"/>
    <mergeCell ref="KL48:KL49"/>
    <mergeCell ref="KM48:KM49"/>
    <mergeCell ref="KN48:KN49"/>
    <mergeCell ref="KO44:KO45"/>
    <mergeCell ref="KP44:KP45"/>
    <mergeCell ref="KK42:KK43"/>
    <mergeCell ref="KL42:KL43"/>
    <mergeCell ref="KK44:KK45"/>
    <mergeCell ref="KL44:KL45"/>
    <mergeCell ref="KM44:KM45"/>
    <mergeCell ref="KN44:KN45"/>
    <mergeCell ref="KN42:KN43"/>
    <mergeCell ref="KO42:KO43"/>
    <mergeCell ref="KK40:KK41"/>
    <mergeCell ref="KL40:KL41"/>
    <mergeCell ref="KM40:KM41"/>
    <mergeCell ref="KN40:KN41"/>
    <mergeCell ref="KO40:KO41"/>
    <mergeCell ref="KK32:KK33"/>
    <mergeCell ref="KL32:KL33"/>
    <mergeCell ref="KM32:KM33"/>
    <mergeCell ref="KN32:KN33"/>
    <mergeCell ref="KK28:KK29"/>
    <mergeCell ref="KL28:KL29"/>
    <mergeCell ref="KK30:KK31"/>
    <mergeCell ref="KL30:KL31"/>
    <mergeCell ref="KM30:KM31"/>
    <mergeCell ref="KN30:KN31"/>
    <mergeCell ref="KM28:KM29"/>
    <mergeCell ref="KO28:KO29"/>
    <mergeCell ref="KK16:KK17"/>
    <mergeCell ref="KL16:KL17"/>
    <mergeCell ref="KM16:KM17"/>
    <mergeCell ref="KM14:KM15"/>
    <mergeCell ref="KN14:KN15"/>
    <mergeCell ref="KM12:KM13"/>
    <mergeCell ref="KN12:KN13"/>
    <mergeCell ref="KP28:KP29"/>
    <mergeCell ref="KP42:KP43"/>
    <mergeCell ref="KO30:KO31"/>
    <mergeCell ref="KP30:KP31"/>
    <mergeCell ref="KO32:KO33"/>
    <mergeCell ref="KP32:KP33"/>
    <mergeCell ref="KL24:KL25"/>
    <mergeCell ref="KM24:KM25"/>
    <mergeCell ref="KN24:KN25"/>
    <mergeCell ref="KK26:KK27"/>
    <mergeCell ref="KL26:KL27"/>
    <mergeCell ref="KM26:KM27"/>
    <mergeCell ref="KN26:KN27"/>
    <mergeCell ref="KK24:KK25"/>
    <mergeCell ref="KK20:KK21"/>
    <mergeCell ref="KL20:KL21"/>
    <mergeCell ref="KK22:KK23"/>
    <mergeCell ref="KL22:KL23"/>
    <mergeCell ref="KM22:KM23"/>
    <mergeCell ref="KN22:KN23"/>
    <mergeCell ref="KM20:KM21"/>
    <mergeCell ref="KN20:KN21"/>
    <mergeCell ref="KL8:KL9"/>
    <mergeCell ref="KM8:KM9"/>
    <mergeCell ref="KN8:KN9"/>
    <mergeCell ref="KO12:KO13"/>
    <mergeCell ref="KP12:KP13"/>
    <mergeCell ref="BK52:BK53"/>
    <mergeCell ref="BI46:BI47"/>
    <mergeCell ref="BJ46:BJ47"/>
    <mergeCell ref="BK46:BK47"/>
    <mergeCell ref="BI48:BI49"/>
    <mergeCell ref="BJ48:BJ49"/>
    <mergeCell ref="BK48:BK49"/>
    <mergeCell ref="BI42:BI43"/>
    <mergeCell ref="BJ42:BJ43"/>
    <mergeCell ref="BK42:BK43"/>
    <mergeCell ref="BI44:BI45"/>
    <mergeCell ref="BJ44:BJ45"/>
    <mergeCell ref="BK44:BK45"/>
    <mergeCell ref="BI38:BK38"/>
    <mergeCell ref="BI40:BI41"/>
    <mergeCell ref="BJ40:BJ41"/>
    <mergeCell ref="BK40:BK41"/>
    <mergeCell ref="KK10:KK11"/>
    <mergeCell ref="KL10:KL11"/>
    <mergeCell ref="KM10:KM11"/>
    <mergeCell ref="KN10:KN11"/>
    <mergeCell ref="KO16:KO17"/>
    <mergeCell ref="KP16:KP17"/>
    <mergeCell ref="KO18:KO19"/>
    <mergeCell ref="KP18:KP19"/>
    <mergeCell ref="KO22:KO23"/>
    <mergeCell ref="KP22:KP23"/>
    <mergeCell ref="BI50:BI51"/>
    <mergeCell ref="BJ50:BJ51"/>
    <mergeCell ref="BK50:BK51"/>
    <mergeCell ref="BI52:BI53"/>
    <mergeCell ref="BJ52:BJ53"/>
    <mergeCell ref="KK4:KQ4"/>
    <mergeCell ref="KQ6:KQ7"/>
    <mergeCell ref="KK6:KK7"/>
    <mergeCell ref="KL6:KL7"/>
    <mergeCell ref="KM6:KM7"/>
    <mergeCell ref="KN6:KN7"/>
    <mergeCell ref="BI4:BK4"/>
    <mergeCell ref="KO6:KO7"/>
    <mergeCell ref="KP6:KP7"/>
    <mergeCell ref="KN16:KN17"/>
    <mergeCell ref="KO20:KO21"/>
    <mergeCell ref="KP20:KP21"/>
    <mergeCell ref="KK18:KK19"/>
    <mergeCell ref="KL18:KL19"/>
    <mergeCell ref="KM18:KM19"/>
    <mergeCell ref="KN18:KN19"/>
    <mergeCell ref="KK12:KK13"/>
    <mergeCell ref="KL12:KL13"/>
    <mergeCell ref="KK14:KK15"/>
    <mergeCell ref="KL14:KL15"/>
    <mergeCell ref="KO8:KO9"/>
    <mergeCell ref="KP8:KP9"/>
    <mergeCell ref="KO10:KO11"/>
    <mergeCell ref="KP10:KP11"/>
    <mergeCell ref="KO14:KO15"/>
    <mergeCell ref="KP14:KP15"/>
    <mergeCell ref="KK8:KK9"/>
    <mergeCell ref="BI32:BI33"/>
    <mergeCell ref="BJ32:BJ33"/>
    <mergeCell ref="BI24:BI25"/>
    <mergeCell ref="BJ24:BJ25"/>
    <mergeCell ref="BK24:BK25"/>
    <mergeCell ref="BK32:BK33"/>
    <mergeCell ref="AL20:AL21"/>
    <mergeCell ref="BI26:BI27"/>
    <mergeCell ref="BJ26:BJ27"/>
    <mergeCell ref="BK26:BK27"/>
    <mergeCell ref="BI28:BI29"/>
    <mergeCell ref="BJ28:BJ29"/>
    <mergeCell ref="BK28:BK29"/>
    <mergeCell ref="BI20:BI21"/>
    <mergeCell ref="BJ20:BJ21"/>
    <mergeCell ref="BK20:BK21"/>
    <mergeCell ref="BI22:BI23"/>
    <mergeCell ref="BJ22:BJ23"/>
    <mergeCell ref="BK22:BK23"/>
    <mergeCell ref="AY24:AY25"/>
    <mergeCell ref="AZ24:AZ25"/>
    <mergeCell ref="BA24:BA25"/>
    <mergeCell ref="AX22:AX23"/>
    <mergeCell ref="AY22:AY23"/>
    <mergeCell ref="AZ22:AZ23"/>
    <mergeCell ref="BA22:BA23"/>
    <mergeCell ref="AW24:AW25"/>
    <mergeCell ref="AX24:AX25"/>
    <mergeCell ref="BH20:BH21"/>
    <mergeCell ref="BH22:BH23"/>
    <mergeCell ref="BH24:BH25"/>
    <mergeCell ref="BH26:BH27"/>
    <mergeCell ref="AX10:AX11"/>
    <mergeCell ref="AY10:AY11"/>
    <mergeCell ref="AZ10:AZ11"/>
    <mergeCell ref="BA10:BA11"/>
    <mergeCell ref="AW12:AW13"/>
    <mergeCell ref="AX12:AX13"/>
    <mergeCell ref="AY12:AY13"/>
    <mergeCell ref="AZ12:AZ13"/>
    <mergeCell ref="BA12:BA13"/>
    <mergeCell ref="AW14:AW15"/>
    <mergeCell ref="AX14:AX15"/>
    <mergeCell ref="AY14:AY15"/>
    <mergeCell ref="AZ14:AZ15"/>
    <mergeCell ref="BA14:BA15"/>
    <mergeCell ref="AW16:AW17"/>
    <mergeCell ref="AX16:AX17"/>
    <mergeCell ref="AY16:AY17"/>
    <mergeCell ref="AZ16:AZ17"/>
    <mergeCell ref="BA16:BA17"/>
    <mergeCell ref="BK10:BK11"/>
    <mergeCell ref="BI12:BI13"/>
    <mergeCell ref="BJ12:BJ13"/>
    <mergeCell ref="BK12:BK13"/>
    <mergeCell ref="BI14:BI15"/>
    <mergeCell ref="BJ14:BJ15"/>
    <mergeCell ref="BK14:BK15"/>
    <mergeCell ref="BI30:BI31"/>
    <mergeCell ref="BJ30:BJ31"/>
    <mergeCell ref="BK30:BK31"/>
    <mergeCell ref="AW6:AW7"/>
    <mergeCell ref="AX6:AX7"/>
    <mergeCell ref="AY6:AY7"/>
    <mergeCell ref="AZ6:AZ7"/>
    <mergeCell ref="BA6:BA7"/>
    <mergeCell ref="AW8:AW9"/>
    <mergeCell ref="AX8:AX9"/>
    <mergeCell ref="AY8:AY9"/>
    <mergeCell ref="AZ8:AZ9"/>
    <mergeCell ref="BA8:BA9"/>
    <mergeCell ref="AW10:AW11"/>
    <mergeCell ref="AW30:AW31"/>
    <mergeCell ref="AX30:AX31"/>
    <mergeCell ref="AY30:AY31"/>
    <mergeCell ref="AZ30:AZ31"/>
    <mergeCell ref="BA30:BA31"/>
    <mergeCell ref="BB26:BB27"/>
    <mergeCell ref="BK8:BK9"/>
    <mergeCell ref="BI10:BI11"/>
    <mergeCell ref="BC6:BC7"/>
    <mergeCell ref="BC8:BC9"/>
    <mergeCell ref="BC10:BC11"/>
    <mergeCell ref="AM48:AM49"/>
    <mergeCell ref="AM52:AM53"/>
    <mergeCell ref="AI50:AI51"/>
    <mergeCell ref="AJ50:AJ51"/>
    <mergeCell ref="AI52:AI53"/>
    <mergeCell ref="AJ52:AJ53"/>
    <mergeCell ref="AK52:AK53"/>
    <mergeCell ref="AM50:AM51"/>
    <mergeCell ref="AI48:AI49"/>
    <mergeCell ref="AJ48:AJ49"/>
    <mergeCell ref="AK48:AK49"/>
    <mergeCell ref="AL48:AL49"/>
    <mergeCell ref="AL40:AL41"/>
    <mergeCell ref="AK44:AK45"/>
    <mergeCell ref="AL44:AL45"/>
    <mergeCell ref="AM44:AM45"/>
    <mergeCell ref="AI46:AI47"/>
    <mergeCell ref="AJ46:AJ47"/>
    <mergeCell ref="AK46:AK47"/>
    <mergeCell ref="AL46:AL47"/>
    <mergeCell ref="AL52:AL53"/>
    <mergeCell ref="AK50:AK51"/>
    <mergeCell ref="AL50:AL51"/>
    <mergeCell ref="AM46:AM47"/>
    <mergeCell ref="AM40:AM41"/>
    <mergeCell ref="AI42:AI43"/>
    <mergeCell ref="BI16:BI17"/>
    <mergeCell ref="BJ16:BJ17"/>
    <mergeCell ref="BK16:BK17"/>
    <mergeCell ref="BI18:BI19"/>
    <mergeCell ref="BJ18:BJ19"/>
    <mergeCell ref="BK18:BK19"/>
    <mergeCell ref="BJ10:BJ11"/>
    <mergeCell ref="AJ20:AJ21"/>
    <mergeCell ref="AK20:AK21"/>
    <mergeCell ref="AK10:AK11"/>
    <mergeCell ref="AL10:AL11"/>
    <mergeCell ref="AM14:AM15"/>
    <mergeCell ref="AK6:AK7"/>
    <mergeCell ref="AL6:AL7"/>
    <mergeCell ref="AM6:AM7"/>
    <mergeCell ref="AI8:AI9"/>
    <mergeCell ref="AJ8:AJ9"/>
    <mergeCell ref="AI12:AI13"/>
    <mergeCell ref="AJ12:AJ13"/>
    <mergeCell ref="AK12:AK13"/>
    <mergeCell ref="AL12:AL13"/>
    <mergeCell ref="AM10:AM11"/>
    <mergeCell ref="AM12:AM13"/>
    <mergeCell ref="AJ10:AJ11"/>
    <mergeCell ref="AM16:AM17"/>
    <mergeCell ref="AI14:AI15"/>
    <mergeCell ref="AJ14:AJ15"/>
    <mergeCell ref="AI16:AI17"/>
    <mergeCell ref="AJ16:AJ17"/>
    <mergeCell ref="AK16:AK17"/>
    <mergeCell ref="AL16:AL17"/>
    <mergeCell ref="AK14:AK15"/>
    <mergeCell ref="AI26:AI27"/>
    <mergeCell ref="AJ26:AJ27"/>
    <mergeCell ref="AI28:AI29"/>
    <mergeCell ref="AJ28:AJ29"/>
    <mergeCell ref="AK28:AK29"/>
    <mergeCell ref="AL28:AL29"/>
    <mergeCell ref="AK26:AK27"/>
    <mergeCell ref="AL26:AL27"/>
    <mergeCell ref="AM30:AM31"/>
    <mergeCell ref="AI18:AI19"/>
    <mergeCell ref="AJ18:AJ19"/>
    <mergeCell ref="AK18:AK19"/>
    <mergeCell ref="AL18:AL19"/>
    <mergeCell ref="AM22:AM23"/>
    <mergeCell ref="AM18:AM19"/>
    <mergeCell ref="AM20:AM21"/>
    <mergeCell ref="AI22:AI23"/>
    <mergeCell ref="AJ22:AJ23"/>
    <mergeCell ref="AI24:AI25"/>
    <mergeCell ref="AJ24:AJ25"/>
    <mergeCell ref="AK22:AK23"/>
    <mergeCell ref="AL22:AL23"/>
    <mergeCell ref="AM24:AM25"/>
    <mergeCell ref="AK24:AK25"/>
    <mergeCell ref="AL24:AL25"/>
    <mergeCell ref="AM26:AM27"/>
    <mergeCell ref="AI20:AI21"/>
    <mergeCell ref="O52:O53"/>
    <mergeCell ref="P52:P53"/>
    <mergeCell ref="Q52:Q53"/>
    <mergeCell ref="R52:R53"/>
    <mergeCell ref="O44:O45"/>
    <mergeCell ref="P44:P45"/>
    <mergeCell ref="Q44:Q45"/>
    <mergeCell ref="R44:R45"/>
    <mergeCell ref="S48:S49"/>
    <mergeCell ref="O50:O51"/>
    <mergeCell ref="P50:P51"/>
    <mergeCell ref="Q50:Q51"/>
    <mergeCell ref="R50:R51"/>
    <mergeCell ref="S50:S51"/>
    <mergeCell ref="S44:S45"/>
    <mergeCell ref="O46:O47"/>
    <mergeCell ref="P46:P47"/>
    <mergeCell ref="Q46:Q47"/>
    <mergeCell ref="R46:R47"/>
    <mergeCell ref="S46:S47"/>
    <mergeCell ref="J20:J21"/>
    <mergeCell ref="K20:K21"/>
    <mergeCell ref="J44:J45"/>
    <mergeCell ref="K44:K45"/>
    <mergeCell ref="N42:N43"/>
    <mergeCell ref="N44:N45"/>
    <mergeCell ref="N46:N47"/>
    <mergeCell ref="H46:H47"/>
    <mergeCell ref="H48:H49"/>
    <mergeCell ref="M50:M51"/>
    <mergeCell ref="I52:I53"/>
    <mergeCell ref="J52:J53"/>
    <mergeCell ref="K52:K53"/>
    <mergeCell ref="L52:L53"/>
    <mergeCell ref="M52:M53"/>
    <mergeCell ref="I50:I51"/>
    <mergeCell ref="J50:J51"/>
    <mergeCell ref="K50:K51"/>
    <mergeCell ref="M46:M47"/>
    <mergeCell ref="I48:I49"/>
    <mergeCell ref="J48:J49"/>
    <mergeCell ref="K48:K49"/>
    <mergeCell ref="L48:L49"/>
    <mergeCell ref="M48:M49"/>
    <mergeCell ref="I46:I47"/>
    <mergeCell ref="J46:J47"/>
    <mergeCell ref="K46:K47"/>
    <mergeCell ref="L46:L47"/>
    <mergeCell ref="L44:L45"/>
    <mergeCell ref="M44:M45"/>
    <mergeCell ref="N48:N49"/>
    <mergeCell ref="N52:N53"/>
    <mergeCell ref="I42:I43"/>
    <mergeCell ref="K42:K43"/>
    <mergeCell ref="L42:L43"/>
    <mergeCell ref="L50:L51"/>
    <mergeCell ref="K40:K41"/>
    <mergeCell ref="L40:L41"/>
    <mergeCell ref="I40:I41"/>
    <mergeCell ref="J40:J41"/>
    <mergeCell ref="M40:M41"/>
    <mergeCell ref="O40:O41"/>
    <mergeCell ref="P40:P41"/>
    <mergeCell ref="Q40:Q41"/>
    <mergeCell ref="S32:S33"/>
    <mergeCell ref="O30:O31"/>
    <mergeCell ref="P30:P31"/>
    <mergeCell ref="Q30:Q31"/>
    <mergeCell ref="R30:R31"/>
    <mergeCell ref="N40:N41"/>
    <mergeCell ref="I32:I33"/>
    <mergeCell ref="J32:J33"/>
    <mergeCell ref="K32:K33"/>
    <mergeCell ref="L32:L33"/>
    <mergeCell ref="M32:M33"/>
    <mergeCell ref="H38:M38"/>
    <mergeCell ref="M42:M43"/>
    <mergeCell ref="I44:I45"/>
    <mergeCell ref="J42:J43"/>
    <mergeCell ref="N50:N51"/>
    <mergeCell ref="O48:O49"/>
    <mergeCell ref="P48:P49"/>
    <mergeCell ref="Q48:Q49"/>
    <mergeCell ref="R48:R49"/>
    <mergeCell ref="S28:S29"/>
    <mergeCell ref="O26:O27"/>
    <mergeCell ref="P26:P27"/>
    <mergeCell ref="Q26:Q27"/>
    <mergeCell ref="R26:R27"/>
    <mergeCell ref="S22:S23"/>
    <mergeCell ref="O24:O25"/>
    <mergeCell ref="P24:P25"/>
    <mergeCell ref="Q24:Q25"/>
    <mergeCell ref="R24:R25"/>
    <mergeCell ref="S24:S25"/>
    <mergeCell ref="O22:O23"/>
    <mergeCell ref="P22:P23"/>
    <mergeCell ref="Q22:Q23"/>
    <mergeCell ref="R22:R23"/>
    <mergeCell ref="Q18:Q19"/>
    <mergeCell ref="R18:R19"/>
    <mergeCell ref="S18:S19"/>
    <mergeCell ref="Q20:Q21"/>
    <mergeCell ref="R20:R21"/>
    <mergeCell ref="S20:S21"/>
    <mergeCell ref="R28:R29"/>
    <mergeCell ref="EB20:EB21"/>
    <mergeCell ref="DZ22:DZ23"/>
    <mergeCell ref="EA22:EA23"/>
    <mergeCell ref="EB22:EB23"/>
    <mergeCell ref="DZ30:DZ31"/>
    <mergeCell ref="J18:J19"/>
    <mergeCell ref="K18:K19"/>
    <mergeCell ref="L18:L19"/>
    <mergeCell ref="M18:M19"/>
    <mergeCell ref="I16:I17"/>
    <mergeCell ref="J16:J17"/>
    <mergeCell ref="K16:K17"/>
    <mergeCell ref="L16:L17"/>
    <mergeCell ref="I26:I27"/>
    <mergeCell ref="J26:J27"/>
    <mergeCell ref="K26:K27"/>
    <mergeCell ref="L26:L27"/>
    <mergeCell ref="M26:M27"/>
    <mergeCell ref="I24:I25"/>
    <mergeCell ref="J24:J25"/>
    <mergeCell ref="K24:K25"/>
    <mergeCell ref="L24:L25"/>
    <mergeCell ref="L22:L23"/>
    <mergeCell ref="M22:M23"/>
    <mergeCell ref="I20:I21"/>
    <mergeCell ref="O18:O19"/>
    <mergeCell ref="P18:P19"/>
    <mergeCell ref="S30:S31"/>
    <mergeCell ref="S26:S27"/>
    <mergeCell ref="O28:O29"/>
    <mergeCell ref="P28:P29"/>
    <mergeCell ref="Q28:Q29"/>
    <mergeCell ref="I22:I23"/>
    <mergeCell ref="J22:J23"/>
    <mergeCell ref="DW22:DW23"/>
    <mergeCell ref="DX22:DX23"/>
    <mergeCell ref="U6:U7"/>
    <mergeCell ref="V6:V7"/>
    <mergeCell ref="W6:W7"/>
    <mergeCell ref="X6:X7"/>
    <mergeCell ref="N6:N7"/>
    <mergeCell ref="N10:N11"/>
    <mergeCell ref="N12:N13"/>
    <mergeCell ref="DZ48:DZ49"/>
    <mergeCell ref="EA48:EA49"/>
    <mergeCell ref="EB48:EB49"/>
    <mergeCell ref="DZ52:DZ53"/>
    <mergeCell ref="EA52:EA53"/>
    <mergeCell ref="EB52:EB53"/>
    <mergeCell ref="EA50:EA51"/>
    <mergeCell ref="EB50:EB51"/>
    <mergeCell ref="DZ44:DZ45"/>
    <mergeCell ref="EA44:EA45"/>
    <mergeCell ref="EB44:EB45"/>
    <mergeCell ref="DZ46:DZ47"/>
    <mergeCell ref="EA46:EA47"/>
    <mergeCell ref="EB46:EB47"/>
    <mergeCell ref="DZ16:DZ17"/>
    <mergeCell ref="EA16:EA17"/>
    <mergeCell ref="EB16:EB17"/>
    <mergeCell ref="DZ18:DZ19"/>
    <mergeCell ref="EA18:EA19"/>
    <mergeCell ref="EB18:EB19"/>
    <mergeCell ref="EB24:EB25"/>
    <mergeCell ref="H4:M4"/>
    <mergeCell ref="I6:I7"/>
    <mergeCell ref="J6:J7"/>
    <mergeCell ref="K6:K7"/>
    <mergeCell ref="L6:L7"/>
    <mergeCell ref="M6:M7"/>
    <mergeCell ref="H6:H7"/>
    <mergeCell ref="DZ12:DZ13"/>
    <mergeCell ref="EA12:EA13"/>
    <mergeCell ref="EB12:EB13"/>
    <mergeCell ref="DZ14:DZ15"/>
    <mergeCell ref="EA14:EA15"/>
    <mergeCell ref="I8:I9"/>
    <mergeCell ref="J8:J9"/>
    <mergeCell ref="K8:K9"/>
    <mergeCell ref="L8:L9"/>
    <mergeCell ref="I10:I11"/>
    <mergeCell ref="J10:J11"/>
    <mergeCell ref="K10:K11"/>
    <mergeCell ref="L10:L11"/>
    <mergeCell ref="O10:O11"/>
    <mergeCell ref="P10:P11"/>
    <mergeCell ref="O14:O15"/>
    <mergeCell ref="P14:P15"/>
    <mergeCell ref="N4:S4"/>
    <mergeCell ref="Q14:Q15"/>
    <mergeCell ref="R14:R15"/>
    <mergeCell ref="BI6:BI7"/>
    <mergeCell ref="BJ6:BJ7"/>
    <mergeCell ref="BK6:BK7"/>
    <mergeCell ref="BI8:BI9"/>
    <mergeCell ref="BJ8:BJ9"/>
    <mergeCell ref="EC12:EC13"/>
    <mergeCell ref="EC14:EC15"/>
    <mergeCell ref="EC16:EC17"/>
    <mergeCell ref="EC18:EC19"/>
    <mergeCell ref="EC20:EC21"/>
    <mergeCell ref="DV30:DV31"/>
    <mergeCell ref="DW30:DW31"/>
    <mergeCell ref="DX30:DX31"/>
    <mergeCell ref="DV32:DV33"/>
    <mergeCell ref="DW32:DW33"/>
    <mergeCell ref="DX32:DX33"/>
    <mergeCell ref="DV26:DV27"/>
    <mergeCell ref="DW26:DW27"/>
    <mergeCell ref="DX26:DX27"/>
    <mergeCell ref="DV28:DV29"/>
    <mergeCell ref="DW28:DW29"/>
    <mergeCell ref="EC24:EC25"/>
    <mergeCell ref="DX28:DX29"/>
    <mergeCell ref="EC26:EC27"/>
    <mergeCell ref="EC28:EC29"/>
    <mergeCell ref="EC30:EC31"/>
    <mergeCell ref="DZ28:DZ29"/>
    <mergeCell ref="EA28:EA29"/>
    <mergeCell ref="EB28:EB29"/>
    <mergeCell ref="DZ24:DZ25"/>
    <mergeCell ref="EA24:EA25"/>
    <mergeCell ref="DV22:DV23"/>
    <mergeCell ref="EC22:EC23"/>
    <mergeCell ref="EA26:EA27"/>
    <mergeCell ref="EB26:EB27"/>
    <mergeCell ref="DZ20:DZ21"/>
    <mergeCell ref="EA20:EA21"/>
    <mergeCell ref="DW24:DW25"/>
    <mergeCell ref="DX24:DX25"/>
    <mergeCell ref="DV18:DV19"/>
    <mergeCell ref="DW18:DW19"/>
    <mergeCell ref="DX18:DX19"/>
    <mergeCell ref="DV20:DV21"/>
    <mergeCell ref="DW20:DW21"/>
    <mergeCell ref="DX20:DX21"/>
    <mergeCell ref="DW12:DW13"/>
    <mergeCell ref="DX12:DX13"/>
    <mergeCell ref="DV14:DV15"/>
    <mergeCell ref="DW14:DW15"/>
    <mergeCell ref="DX14:DX15"/>
    <mergeCell ref="DV16:DV17"/>
    <mergeCell ref="DW16:DW17"/>
    <mergeCell ref="DX16:DX17"/>
    <mergeCell ref="DV40:DV41"/>
    <mergeCell ref="DW40:DW41"/>
    <mergeCell ref="DX40:DX41"/>
    <mergeCell ref="DU38:DX38"/>
    <mergeCell ref="DU40:DU41"/>
    <mergeCell ref="D42:D43"/>
    <mergeCell ref="D40:D41"/>
    <mergeCell ref="DZ8:DZ9"/>
    <mergeCell ref="EA8:EA9"/>
    <mergeCell ref="EB8:EB9"/>
    <mergeCell ref="DZ10:DZ11"/>
    <mergeCell ref="EA10:EA11"/>
    <mergeCell ref="EB10:EB11"/>
    <mergeCell ref="DV12:DV13"/>
    <mergeCell ref="E50:E51"/>
    <mergeCell ref="E52:E53"/>
    <mergeCell ref="D14:D15"/>
    <mergeCell ref="D16:D17"/>
    <mergeCell ref="D18:D19"/>
    <mergeCell ref="D20:D21"/>
    <mergeCell ref="D22:D23"/>
    <mergeCell ref="D24:D25"/>
    <mergeCell ref="D26:D27"/>
    <mergeCell ref="D52:D53"/>
    <mergeCell ref="E38:E39"/>
    <mergeCell ref="E40:E41"/>
    <mergeCell ref="E42:E43"/>
    <mergeCell ref="E44:E45"/>
    <mergeCell ref="E46:E47"/>
    <mergeCell ref="E48:E49"/>
    <mergeCell ref="CY8:CY9"/>
    <mergeCell ref="DH8:DH9"/>
    <mergeCell ref="AK8:AK9"/>
    <mergeCell ref="AL8:AL9"/>
    <mergeCell ref="AM8:AM9"/>
    <mergeCell ref="Z8:Z9"/>
    <mergeCell ref="DV24:DV25"/>
    <mergeCell ref="C52:C53"/>
    <mergeCell ref="D38:D39"/>
    <mergeCell ref="D48:D49"/>
    <mergeCell ref="D46:D47"/>
    <mergeCell ref="D44:D45"/>
    <mergeCell ref="C48:C49"/>
    <mergeCell ref="C46:C47"/>
    <mergeCell ref="C44:C45"/>
    <mergeCell ref="D50:D51"/>
    <mergeCell ref="C50:C51"/>
    <mergeCell ref="C4:C5"/>
    <mergeCell ref="E26:E27"/>
    <mergeCell ref="E28:E29"/>
    <mergeCell ref="E32:E33"/>
    <mergeCell ref="E30:E31"/>
    <mergeCell ref="D4:D5"/>
    <mergeCell ref="D6:D7"/>
    <mergeCell ref="D8:D9"/>
    <mergeCell ref="D10:D11"/>
    <mergeCell ref="D12:D13"/>
    <mergeCell ref="E4:E5"/>
    <mergeCell ref="E8:E9"/>
    <mergeCell ref="E10:E11"/>
    <mergeCell ref="E12:E13"/>
    <mergeCell ref="E6:E7"/>
    <mergeCell ref="E20:E21"/>
    <mergeCell ref="C6:C7"/>
    <mergeCell ref="C26:C27"/>
    <mergeCell ref="C24:C25"/>
    <mergeCell ref="C22:C23"/>
    <mergeCell ref="C20:C21"/>
    <mergeCell ref="C18:C19"/>
    <mergeCell ref="C16:C17"/>
    <mergeCell ref="C14:C15"/>
    <mergeCell ref="C12:C13"/>
    <mergeCell ref="C40:C41"/>
    <mergeCell ref="C38:C39"/>
    <mergeCell ref="C42:C43"/>
    <mergeCell ref="C10:C11"/>
    <mergeCell ref="C8:C9"/>
    <mergeCell ref="C28:C29"/>
    <mergeCell ref="DX10:DX11"/>
    <mergeCell ref="EC10:EC11"/>
    <mergeCell ref="IQ8:IQ9"/>
    <mergeCell ref="JD8:JD9"/>
    <mergeCell ref="C32:C33"/>
    <mergeCell ref="C30:C31"/>
    <mergeCell ref="E22:E23"/>
    <mergeCell ref="E24:E25"/>
    <mergeCell ref="D28:D29"/>
    <mergeCell ref="D32:D33"/>
    <mergeCell ref="IX8:IX9"/>
    <mergeCell ref="IY8:IY9"/>
    <mergeCell ref="IR8:IR9"/>
    <mergeCell ref="IV8:IV9"/>
    <mergeCell ref="EY8:EY9"/>
    <mergeCell ref="DV8:DV9"/>
    <mergeCell ref="DW8:DW9"/>
    <mergeCell ref="DX8:DX9"/>
    <mergeCell ref="DU8:DU9"/>
    <mergeCell ref="CZ8:CZ9"/>
    <mergeCell ref="DA8:DA9"/>
    <mergeCell ref="ED14:ED15"/>
    <mergeCell ref="D30:D31"/>
    <mergeCell ref="JW8:JW9"/>
    <mergeCell ref="E14:E15"/>
    <mergeCell ref="JM8:JM9"/>
    <mergeCell ref="EC8:EC9"/>
    <mergeCell ref="DV10:DV11"/>
    <mergeCell ref="DW10:DW11"/>
    <mergeCell ref="IP8:IP9"/>
    <mergeCell ref="IG8:IG9"/>
    <mergeCell ref="IH8:IH9"/>
    <mergeCell ref="II8:II9"/>
    <mergeCell ref="IJ8:IJ9"/>
    <mergeCell ref="IK8:IK9"/>
    <mergeCell ref="IL8:IL9"/>
    <mergeCell ref="IM8:IM9"/>
    <mergeCell ref="IN8:IN9"/>
    <mergeCell ref="FD8:FD9"/>
    <mergeCell ref="FN8:FN9"/>
    <mergeCell ref="FX8:FX9"/>
    <mergeCell ref="FE8:FE9"/>
    <mergeCell ref="FF8:FF9"/>
    <mergeCell ref="FG8:FG9"/>
    <mergeCell ref="FH8:FH9"/>
    <mergeCell ref="FI8:FI9"/>
    <mergeCell ref="FK8:FK9"/>
    <mergeCell ref="ET8:ET9"/>
    <mergeCell ref="EZ8:EZ9"/>
    <mergeCell ref="FA8:FA9"/>
    <mergeCell ref="FB8:FB9"/>
    <mergeCell ref="EU8:EU9"/>
    <mergeCell ref="EV8:EV9"/>
    <mergeCell ref="EW8:EW9"/>
    <mergeCell ref="EX8:EX9"/>
    <mergeCell ref="EE14:EE15"/>
    <mergeCell ref="EF14:EF15"/>
    <mergeCell ref="U8:U9"/>
    <mergeCell ref="Q10:Q11"/>
    <mergeCell ref="E16:E17"/>
    <mergeCell ref="H8:H9"/>
    <mergeCell ref="H10:H11"/>
    <mergeCell ref="H12:H13"/>
    <mergeCell ref="H14:H15"/>
    <mergeCell ref="ED10:ED11"/>
    <mergeCell ref="EE10:EE11"/>
    <mergeCell ref="EF10:EF11"/>
    <mergeCell ref="ED12:ED13"/>
    <mergeCell ref="EE12:EE13"/>
    <mergeCell ref="EF12:EF13"/>
    <mergeCell ref="DY8:DY9"/>
    <mergeCell ref="AA12:AA13"/>
    <mergeCell ref="AB12:AB13"/>
    <mergeCell ref="AC12:AC13"/>
    <mergeCell ref="AD12:AD13"/>
    <mergeCell ref="AE12:AE13"/>
    <mergeCell ref="AF12:AF13"/>
    <mergeCell ref="AG12:AG13"/>
    <mergeCell ref="AC14:AC15"/>
    <mergeCell ref="AD14:AD15"/>
    <mergeCell ref="EB14:EB15"/>
    <mergeCell ref="I14:I15"/>
    <mergeCell ref="J14:J15"/>
    <mergeCell ref="K14:K15"/>
    <mergeCell ref="L14:L15"/>
    <mergeCell ref="M14:M15"/>
    <mergeCell ref="W10:W11"/>
    <mergeCell ref="E18:E19"/>
    <mergeCell ref="H16:H17"/>
    <mergeCell ref="N16:N17"/>
    <mergeCell ref="M8:M9"/>
    <mergeCell ref="Y8:Y9"/>
    <mergeCell ref="N8:N9"/>
    <mergeCell ref="EE6:EE7"/>
    <mergeCell ref="EF6:EF7"/>
    <mergeCell ref="ED8:ED9"/>
    <mergeCell ref="EE8:EE9"/>
    <mergeCell ref="EF8:EF9"/>
    <mergeCell ref="V8:V9"/>
    <mergeCell ref="W8:W9"/>
    <mergeCell ref="X8:X9"/>
    <mergeCell ref="ED6:ED7"/>
    <mergeCell ref="AF8:AF9"/>
    <mergeCell ref="ED16:ED17"/>
    <mergeCell ref="EE16:EE17"/>
    <mergeCell ref="EF16:EF17"/>
    <mergeCell ref="H18:H19"/>
    <mergeCell ref="V16:V17"/>
    <mergeCell ref="W16:W17"/>
    <mergeCell ref="X16:X17"/>
    <mergeCell ref="U14:U15"/>
    <mergeCell ref="V14:V15"/>
    <mergeCell ref="W14:W15"/>
    <mergeCell ref="X14:X15"/>
    <mergeCell ref="Y12:Y13"/>
    <mergeCell ref="Z12:Z13"/>
    <mergeCell ref="AA8:AA9"/>
    <mergeCell ref="AB8:AB9"/>
    <mergeCell ref="AC8:AC9"/>
    <mergeCell ref="EK6:EK7"/>
    <mergeCell ref="EL6:EL7"/>
    <mergeCell ref="EM6:EM7"/>
    <mergeCell ref="EN6:EN7"/>
    <mergeCell ref="EG6:EG7"/>
    <mergeCell ref="EH6:EH7"/>
    <mergeCell ref="EI6:EI7"/>
    <mergeCell ref="EJ6:EJ7"/>
    <mergeCell ref="EK8:EK9"/>
    <mergeCell ref="EL8:EL9"/>
    <mergeCell ref="EM8:EM9"/>
    <mergeCell ref="EN8:EN9"/>
    <mergeCell ref="EG8:EG9"/>
    <mergeCell ref="EH8:EH9"/>
    <mergeCell ref="EI8:EI9"/>
    <mergeCell ref="EJ8:EJ9"/>
    <mergeCell ref="EK10:EK11"/>
    <mergeCell ref="EL10:EL11"/>
    <mergeCell ref="EM10:EM11"/>
    <mergeCell ref="EN10:EN11"/>
    <mergeCell ref="EG10:EG11"/>
    <mergeCell ref="EH10:EH11"/>
    <mergeCell ref="EI10:EI11"/>
    <mergeCell ref="EJ10:EJ11"/>
    <mergeCell ref="EK12:EK13"/>
    <mergeCell ref="EL12:EL13"/>
    <mergeCell ref="EM12:EM13"/>
    <mergeCell ref="EN12:EN13"/>
    <mergeCell ref="EG12:EG13"/>
    <mergeCell ref="EH12:EH13"/>
    <mergeCell ref="EI12:EI13"/>
    <mergeCell ref="EJ12:EJ13"/>
    <mergeCell ref="EK14:EK15"/>
    <mergeCell ref="EL14:EL15"/>
    <mergeCell ref="EM14:EM15"/>
    <mergeCell ref="EN14:EN15"/>
    <mergeCell ref="EG14:EG15"/>
    <mergeCell ref="EH14:EH15"/>
    <mergeCell ref="EI14:EI15"/>
    <mergeCell ref="EJ14:EJ15"/>
    <mergeCell ref="EH16:EH17"/>
    <mergeCell ref="EI16:EI17"/>
    <mergeCell ref="EJ16:EJ17"/>
    <mergeCell ref="EK16:EK17"/>
    <mergeCell ref="EG16:EG17"/>
    <mergeCell ref="EN26:EN27"/>
    <mergeCell ref="EL24:EL25"/>
    <mergeCell ref="EM24:EM25"/>
    <mergeCell ref="EN24:EN25"/>
    <mergeCell ref="EM18:EM19"/>
    <mergeCell ref="EN18:EN19"/>
    <mergeCell ref="EL16:EL17"/>
    <mergeCell ref="EM16:EM17"/>
    <mergeCell ref="EN16:EN17"/>
    <mergeCell ref="EE18:EE19"/>
    <mergeCell ref="EF18:EF19"/>
    <mergeCell ref="EG18:EG19"/>
    <mergeCell ref="EH18:EH19"/>
    <mergeCell ref="EI18:EI19"/>
    <mergeCell ref="ED20:ED21"/>
    <mergeCell ref="EE20:EE21"/>
    <mergeCell ref="EF20:EF21"/>
    <mergeCell ref="EG20:EG21"/>
    <mergeCell ref="ED22:ED23"/>
    <mergeCell ref="EL18:EL19"/>
    <mergeCell ref="EK18:EK19"/>
    <mergeCell ref="EJ18:EJ19"/>
    <mergeCell ref="ED18:ED19"/>
    <mergeCell ref="EH22:EH23"/>
    <mergeCell ref="EI22:EI23"/>
    <mergeCell ref="EK22:EK23"/>
    <mergeCell ref="EJ22:EJ23"/>
    <mergeCell ref="EH20:EH21"/>
    <mergeCell ref="EI20:EI21"/>
    <mergeCell ref="EJ20:EJ21"/>
    <mergeCell ref="EK20:EK21"/>
    <mergeCell ref="EL28:EL29"/>
    <mergeCell ref="ED28:ED29"/>
    <mergeCell ref="EE28:EE29"/>
    <mergeCell ref="EF28:EF29"/>
    <mergeCell ref="EG28:EG29"/>
    <mergeCell ref="ED26:ED27"/>
    <mergeCell ref="EL22:EL23"/>
    <mergeCell ref="EM22:EM23"/>
    <mergeCell ref="EN22:EN23"/>
    <mergeCell ref="EL20:EL21"/>
    <mergeCell ref="EM20:EM21"/>
    <mergeCell ref="EN20:EN21"/>
    <mergeCell ref="EE22:EE23"/>
    <mergeCell ref="EF22:EF23"/>
    <mergeCell ref="EG22:EG23"/>
    <mergeCell ref="EH24:EH25"/>
    <mergeCell ref="EI24:EI25"/>
    <mergeCell ref="EJ24:EJ25"/>
    <mergeCell ref="EK24:EK25"/>
    <mergeCell ref="ED24:ED25"/>
    <mergeCell ref="EE24:EE25"/>
    <mergeCell ref="EF24:EF25"/>
    <mergeCell ref="EG24:EG25"/>
    <mergeCell ref="EE26:EE27"/>
    <mergeCell ref="EF26:EF27"/>
    <mergeCell ref="EG26:EG27"/>
    <mergeCell ref="EH26:EH27"/>
    <mergeCell ref="EI26:EI27"/>
    <mergeCell ref="EK26:EK27"/>
    <mergeCell ref="EJ26:EJ27"/>
    <mergeCell ref="EL26:EL27"/>
    <mergeCell ref="EM26:EM27"/>
    <mergeCell ref="EG32:EG33"/>
    <mergeCell ref="EL30:EL31"/>
    <mergeCell ref="EM30:EM31"/>
    <mergeCell ref="EL32:EL33"/>
    <mergeCell ref="EM32:EM33"/>
    <mergeCell ref="EC4:EN4"/>
    <mergeCell ref="EH30:EH31"/>
    <mergeCell ref="EI30:EI31"/>
    <mergeCell ref="EJ30:EJ31"/>
    <mergeCell ref="EK30:EK31"/>
    <mergeCell ref="EN32:EN33"/>
    <mergeCell ref="EC38:EN38"/>
    <mergeCell ref="EH32:EH33"/>
    <mergeCell ref="EI32:EI33"/>
    <mergeCell ref="EJ32:EJ33"/>
    <mergeCell ref="EK32:EK33"/>
    <mergeCell ref="ED32:ED33"/>
    <mergeCell ref="EE32:EE33"/>
    <mergeCell ref="EC32:EC33"/>
    <mergeCell ref="EF32:EF33"/>
    <mergeCell ref="EM28:EM29"/>
    <mergeCell ref="EN28:EN29"/>
    <mergeCell ref="EN30:EN31"/>
    <mergeCell ref="EH28:EH29"/>
    <mergeCell ref="EI28:EI29"/>
    <mergeCell ref="EJ28:EJ29"/>
    <mergeCell ref="EK28:EK29"/>
    <mergeCell ref="ED30:ED31"/>
    <mergeCell ref="EE30:EE31"/>
    <mergeCell ref="EF30:EF31"/>
    <mergeCell ref="EG30:EG31"/>
    <mergeCell ref="EC6:EC7"/>
    <mergeCell ref="EJ42:EJ43"/>
    <mergeCell ref="EH40:EH41"/>
    <mergeCell ref="EI40:EI41"/>
    <mergeCell ref="EJ40:EJ41"/>
    <mergeCell ref="EK40:EK41"/>
    <mergeCell ref="ED40:ED41"/>
    <mergeCell ref="EE40:EE41"/>
    <mergeCell ref="EF40:EF41"/>
    <mergeCell ref="EG40:EG41"/>
    <mergeCell ref="ED46:ED47"/>
    <mergeCell ref="EL40:EL41"/>
    <mergeCell ref="EM40:EM41"/>
    <mergeCell ref="EN40:EN41"/>
    <mergeCell ref="ED42:ED43"/>
    <mergeCell ref="EE42:EE43"/>
    <mergeCell ref="EF42:EF43"/>
    <mergeCell ref="EG42:EG43"/>
    <mergeCell ref="EH42:EH43"/>
    <mergeCell ref="EI42:EI43"/>
    <mergeCell ref="EH44:EH45"/>
    <mergeCell ref="EI44:EI45"/>
    <mergeCell ref="EJ44:EJ45"/>
    <mergeCell ref="EK44:EK45"/>
    <mergeCell ref="ED44:ED45"/>
    <mergeCell ref="EE44:EE45"/>
    <mergeCell ref="EF44:EF45"/>
    <mergeCell ref="EG44:EG45"/>
    <mergeCell ref="EE46:EE47"/>
    <mergeCell ref="EF46:EF47"/>
    <mergeCell ref="EG46:EG47"/>
    <mergeCell ref="EH46:EH47"/>
    <mergeCell ref="EI46:EI47"/>
    <mergeCell ref="EK46:EK47"/>
    <mergeCell ref="EJ46:EJ47"/>
    <mergeCell ref="EL46:EL47"/>
    <mergeCell ref="EM46:EM47"/>
    <mergeCell ref="EN46:EN47"/>
    <mergeCell ref="EL44:EL45"/>
    <mergeCell ref="EM44:EM45"/>
    <mergeCell ref="EN44:EN45"/>
    <mergeCell ref="EH48:EH49"/>
    <mergeCell ref="EI48:EI49"/>
    <mergeCell ref="EJ48:EJ49"/>
    <mergeCell ref="EK48:EK49"/>
    <mergeCell ref="ED48:ED49"/>
    <mergeCell ref="EE48:EE49"/>
    <mergeCell ref="EF48:EF49"/>
    <mergeCell ref="EG48:EG49"/>
    <mergeCell ref="EM50:EM51"/>
    <mergeCell ref="EN50:EN51"/>
    <mergeCell ref="EL48:EL49"/>
    <mergeCell ref="EM48:EM49"/>
    <mergeCell ref="EN48:EN49"/>
    <mergeCell ref="ED50:ED51"/>
    <mergeCell ref="EE50:EE51"/>
    <mergeCell ref="EF50:EF51"/>
    <mergeCell ref="EG50:EG51"/>
    <mergeCell ref="EH50:EH51"/>
    <mergeCell ref="ED52:ED53"/>
    <mergeCell ref="EE52:EE53"/>
    <mergeCell ref="EF52:EF53"/>
    <mergeCell ref="EG52:EG53"/>
    <mergeCell ref="EK50:EK51"/>
    <mergeCell ref="EL50:EL51"/>
    <mergeCell ref="EI50:EI51"/>
    <mergeCell ref="EJ50:EJ51"/>
    <mergeCell ref="EL52:EL53"/>
    <mergeCell ref="EM52:EM53"/>
    <mergeCell ref="EN52:EN53"/>
    <mergeCell ref="EH52:EH53"/>
    <mergeCell ref="EI52:EI53"/>
    <mergeCell ref="EJ52:EJ53"/>
    <mergeCell ref="EK52:EK53"/>
    <mergeCell ref="H26:H27"/>
    <mergeCell ref="H28:H29"/>
    <mergeCell ref="H30:H31"/>
    <mergeCell ref="H32:H33"/>
    <mergeCell ref="U32:U33"/>
    <mergeCell ref="V32:V33"/>
    <mergeCell ref="W32:W33"/>
    <mergeCell ref="X32:X33"/>
    <mergeCell ref="U30:U31"/>
    <mergeCell ref="V30:V31"/>
    <mergeCell ref="W30:W31"/>
    <mergeCell ref="X30:X31"/>
    <mergeCell ref="H50:H51"/>
    <mergeCell ref="H52:H53"/>
    <mergeCell ref="H40:H41"/>
    <mergeCell ref="H42:H43"/>
    <mergeCell ref="H44:H45"/>
    <mergeCell ref="X10:X11"/>
    <mergeCell ref="U16:U17"/>
    <mergeCell ref="Q6:Q7"/>
    <mergeCell ref="R6:R7"/>
    <mergeCell ref="S6:S7"/>
    <mergeCell ref="O8:O9"/>
    <mergeCell ref="P8:P9"/>
    <mergeCell ref="Q8:Q9"/>
    <mergeCell ref="R8:R9"/>
    <mergeCell ref="S8:S9"/>
    <mergeCell ref="O6:O7"/>
    <mergeCell ref="P6:P7"/>
    <mergeCell ref="S14:S15"/>
    <mergeCell ref="O16:O17"/>
    <mergeCell ref="P16:P17"/>
    <mergeCell ref="Q16:Q17"/>
    <mergeCell ref="R16:R17"/>
    <mergeCell ref="S16:S17"/>
    <mergeCell ref="R10:R11"/>
    <mergeCell ref="S10:S11"/>
    <mergeCell ref="O12:O13"/>
    <mergeCell ref="P12:P13"/>
    <mergeCell ref="Q12:Q13"/>
    <mergeCell ref="R12:R13"/>
    <mergeCell ref="S12:S13"/>
    <mergeCell ref="H20:H21"/>
    <mergeCell ref="H22:H23"/>
    <mergeCell ref="H24:H25"/>
    <mergeCell ref="M10:M11"/>
    <mergeCell ref="N30:N31"/>
    <mergeCell ref="N32:N33"/>
    <mergeCell ref="N18:N19"/>
    <mergeCell ref="N20:N21"/>
    <mergeCell ref="N22:N23"/>
    <mergeCell ref="N24:N25"/>
    <mergeCell ref="M12:M13"/>
    <mergeCell ref="M16:M17"/>
    <mergeCell ref="M20:M21"/>
    <mergeCell ref="I12:I13"/>
    <mergeCell ref="J12:J13"/>
    <mergeCell ref="K12:K13"/>
    <mergeCell ref="L12:L13"/>
    <mergeCell ref="M28:M29"/>
    <mergeCell ref="I30:I31"/>
    <mergeCell ref="J30:J31"/>
    <mergeCell ref="K30:K31"/>
    <mergeCell ref="L30:L31"/>
    <mergeCell ref="M30:M31"/>
    <mergeCell ref="I28:I29"/>
    <mergeCell ref="J28:J29"/>
    <mergeCell ref="K28:K29"/>
    <mergeCell ref="L28:L29"/>
    <mergeCell ref="M24:M25"/>
    <mergeCell ref="K22:K23"/>
    <mergeCell ref="N14:N15"/>
    <mergeCell ref="L20:L21"/>
    <mergeCell ref="I18:I19"/>
    <mergeCell ref="U4:V4"/>
    <mergeCell ref="U38:V38"/>
    <mergeCell ref="U40:U41"/>
    <mergeCell ref="V40:V41"/>
    <mergeCell ref="U42:U43"/>
    <mergeCell ref="V42:V43"/>
    <mergeCell ref="U44:U45"/>
    <mergeCell ref="U50:U51"/>
    <mergeCell ref="V50:V51"/>
    <mergeCell ref="U52:U53"/>
    <mergeCell ref="V52:V53"/>
    <mergeCell ref="U46:U47"/>
    <mergeCell ref="V46:V47"/>
    <mergeCell ref="U48:U49"/>
    <mergeCell ref="V48:V49"/>
    <mergeCell ref="U20:U21"/>
    <mergeCell ref="V20:V21"/>
    <mergeCell ref="U18:U19"/>
    <mergeCell ref="V18:V19"/>
    <mergeCell ref="U24:U25"/>
    <mergeCell ref="V24:V25"/>
    <mergeCell ref="U22:U23"/>
    <mergeCell ref="V22:V23"/>
    <mergeCell ref="U28:U29"/>
    <mergeCell ref="V28:V29"/>
    <mergeCell ref="U26:U27"/>
    <mergeCell ref="V26:V27"/>
    <mergeCell ref="U12:U13"/>
    <mergeCell ref="V12:V13"/>
    <mergeCell ref="U10:U11"/>
    <mergeCell ref="V10:V11"/>
    <mergeCell ref="V44:V45"/>
    <mergeCell ref="W42:W43"/>
    <mergeCell ref="X42:X43"/>
    <mergeCell ref="W44:W45"/>
    <mergeCell ref="X44:X45"/>
    <mergeCell ref="W2:X2"/>
    <mergeCell ref="W36:X36"/>
    <mergeCell ref="W40:W41"/>
    <mergeCell ref="X40:X41"/>
    <mergeCell ref="W38:X38"/>
    <mergeCell ref="W4:X4"/>
    <mergeCell ref="W50:W51"/>
    <mergeCell ref="X50:X51"/>
    <mergeCell ref="W52:W53"/>
    <mergeCell ref="X52:X53"/>
    <mergeCell ref="W46:W47"/>
    <mergeCell ref="X46:X47"/>
    <mergeCell ref="W48:W49"/>
    <mergeCell ref="X48:X49"/>
    <mergeCell ref="W20:W21"/>
    <mergeCell ref="X20:X21"/>
    <mergeCell ref="W18:W19"/>
    <mergeCell ref="X18:X19"/>
    <mergeCell ref="W24:W25"/>
    <mergeCell ref="X24:X25"/>
    <mergeCell ref="W22:W23"/>
    <mergeCell ref="X22:X23"/>
    <mergeCell ref="W28:W29"/>
    <mergeCell ref="X28:X29"/>
    <mergeCell ref="X26:X27"/>
    <mergeCell ref="W26:W27"/>
    <mergeCell ref="W12:W13"/>
    <mergeCell ref="X12:X13"/>
    <mergeCell ref="Y4:AG4"/>
    <mergeCell ref="Y6:Y7"/>
    <mergeCell ref="Z6:Z7"/>
    <mergeCell ref="AA6:AA7"/>
    <mergeCell ref="AB6:AB7"/>
    <mergeCell ref="AC6:AC7"/>
    <mergeCell ref="AD6:AD7"/>
    <mergeCell ref="AE6:AE7"/>
    <mergeCell ref="AF6:AF7"/>
    <mergeCell ref="AG6:AG7"/>
    <mergeCell ref="AC10:AC11"/>
    <mergeCell ref="AD10:AD11"/>
    <mergeCell ref="AE10:AE11"/>
    <mergeCell ref="AF10:AF11"/>
    <mergeCell ref="Y10:Y11"/>
    <mergeCell ref="Z10:Z11"/>
    <mergeCell ref="AA10:AA11"/>
    <mergeCell ref="AB10:AB11"/>
    <mergeCell ref="AG10:AG11"/>
    <mergeCell ref="AD8:AD9"/>
    <mergeCell ref="AE8:AE9"/>
    <mergeCell ref="AG8:AG9"/>
    <mergeCell ref="AE14:AE15"/>
    <mergeCell ref="AF14:AF15"/>
    <mergeCell ref="Y14:Y15"/>
    <mergeCell ref="Z14:Z15"/>
    <mergeCell ref="AA14:AA15"/>
    <mergeCell ref="AB14:AB15"/>
    <mergeCell ref="AG14:AG15"/>
    <mergeCell ref="Y16:Y17"/>
    <mergeCell ref="Z16:Z17"/>
    <mergeCell ref="AA16:AA17"/>
    <mergeCell ref="AB16:AB17"/>
    <mergeCell ref="AC16:AC17"/>
    <mergeCell ref="AD16:AD17"/>
    <mergeCell ref="AE16:AE17"/>
    <mergeCell ref="AF16:AF17"/>
    <mergeCell ref="AG16:AG17"/>
    <mergeCell ref="AC18:AC19"/>
    <mergeCell ref="AD18:AD19"/>
    <mergeCell ref="AE18:AE19"/>
    <mergeCell ref="AF18:AF19"/>
    <mergeCell ref="Y18:Y19"/>
    <mergeCell ref="Z18:Z19"/>
    <mergeCell ref="AA18:AA19"/>
    <mergeCell ref="AB18:AB19"/>
    <mergeCell ref="AG18:AG19"/>
    <mergeCell ref="Y20:Y21"/>
    <mergeCell ref="Z20:Z21"/>
    <mergeCell ref="AA20:AA21"/>
    <mergeCell ref="AB20:AB21"/>
    <mergeCell ref="AC20:AC21"/>
    <mergeCell ref="AD20:AD21"/>
    <mergeCell ref="AE20:AE21"/>
    <mergeCell ref="AF20:AF21"/>
    <mergeCell ref="AG20:AG21"/>
    <mergeCell ref="AC22:AC23"/>
    <mergeCell ref="AD22:AD23"/>
    <mergeCell ref="AE22:AE23"/>
    <mergeCell ref="AF22:AF23"/>
    <mergeCell ref="Y22:Y23"/>
    <mergeCell ref="Z22:Z23"/>
    <mergeCell ref="AA22:AA23"/>
    <mergeCell ref="AB22:AB23"/>
    <mergeCell ref="AG22:AG23"/>
    <mergeCell ref="Y24:Y25"/>
    <mergeCell ref="Z24:Z25"/>
    <mergeCell ref="AA24:AA25"/>
    <mergeCell ref="AB24:AB25"/>
    <mergeCell ref="AC24:AC25"/>
    <mergeCell ref="AD24:AD25"/>
    <mergeCell ref="AE24:AE25"/>
    <mergeCell ref="AF24:AF25"/>
    <mergeCell ref="AG24:AG25"/>
    <mergeCell ref="AC26:AC27"/>
    <mergeCell ref="AD26:AD27"/>
    <mergeCell ref="AE26:AE27"/>
    <mergeCell ref="AF26:AF27"/>
    <mergeCell ref="Y26:Y27"/>
    <mergeCell ref="Z26:Z27"/>
    <mergeCell ref="AA26:AA27"/>
    <mergeCell ref="AB26:AB27"/>
    <mergeCell ref="AG26:AG27"/>
    <mergeCell ref="Y28:Y29"/>
    <mergeCell ref="Z28:Z29"/>
    <mergeCell ref="AA28:AA29"/>
    <mergeCell ref="AB28:AB29"/>
    <mergeCell ref="AC28:AC29"/>
    <mergeCell ref="AD28:AD29"/>
    <mergeCell ref="AE28:AE29"/>
    <mergeCell ref="AF28:AF29"/>
    <mergeCell ref="AG28:AG29"/>
    <mergeCell ref="AC30:AC31"/>
    <mergeCell ref="AD30:AD31"/>
    <mergeCell ref="AE30:AE31"/>
    <mergeCell ref="AF30:AF31"/>
    <mergeCell ref="Y30:Y31"/>
    <mergeCell ref="Z30:Z31"/>
    <mergeCell ref="AA30:AA31"/>
    <mergeCell ref="AB30:AB31"/>
    <mergeCell ref="AG30:AG31"/>
    <mergeCell ref="Y32:Y33"/>
    <mergeCell ref="Z32:Z33"/>
    <mergeCell ref="AA32:AA33"/>
    <mergeCell ref="AB32:AB33"/>
    <mergeCell ref="AC32:AC33"/>
    <mergeCell ref="AD32:AD33"/>
    <mergeCell ref="AE32:AE33"/>
    <mergeCell ref="AF32:AF33"/>
    <mergeCell ref="AG32:AG33"/>
    <mergeCell ref="Y38:AG38"/>
    <mergeCell ref="Y40:Y41"/>
    <mergeCell ref="Z40:Z41"/>
    <mergeCell ref="AA40:AA41"/>
    <mergeCell ref="AB40:AB41"/>
    <mergeCell ref="AC40:AC41"/>
    <mergeCell ref="AD40:AD41"/>
    <mergeCell ref="AE40:AE41"/>
    <mergeCell ref="AF40:AF41"/>
    <mergeCell ref="AG40:AG41"/>
    <mergeCell ref="AC42:AC43"/>
    <mergeCell ref="AD42:AD43"/>
    <mergeCell ref="AE42:AE43"/>
    <mergeCell ref="AF42:AF43"/>
    <mergeCell ref="Y42:Y43"/>
    <mergeCell ref="Z42:Z43"/>
    <mergeCell ref="AA42:AA43"/>
    <mergeCell ref="AB42:AB43"/>
    <mergeCell ref="AG42:AG43"/>
    <mergeCell ref="Y44:Y45"/>
    <mergeCell ref="Z44:Z45"/>
    <mergeCell ref="AA44:AA45"/>
    <mergeCell ref="AB44:AB45"/>
    <mergeCell ref="AC44:AC45"/>
    <mergeCell ref="AD44:AD45"/>
    <mergeCell ref="AE44:AE45"/>
    <mergeCell ref="AF44:AF45"/>
    <mergeCell ref="AG44:AG45"/>
    <mergeCell ref="Z46:Z47"/>
    <mergeCell ref="AA46:AA47"/>
    <mergeCell ref="AB46:AB47"/>
    <mergeCell ref="AG46:AG47"/>
    <mergeCell ref="Y48:Y49"/>
    <mergeCell ref="Z48:Z49"/>
    <mergeCell ref="AA48:AA49"/>
    <mergeCell ref="AB48:AB49"/>
    <mergeCell ref="AC48:AC49"/>
    <mergeCell ref="AD48:AD49"/>
    <mergeCell ref="AE48:AE49"/>
    <mergeCell ref="AF48:AF49"/>
    <mergeCell ref="AG48:AG49"/>
    <mergeCell ref="AE50:AE51"/>
    <mergeCell ref="AF50:AF51"/>
    <mergeCell ref="Y50:Y51"/>
    <mergeCell ref="Z50:Z51"/>
    <mergeCell ref="AA50:AA51"/>
    <mergeCell ref="AB50:AB51"/>
    <mergeCell ref="AC46:AC47"/>
    <mergeCell ref="AD46:AD47"/>
    <mergeCell ref="AE46:AE47"/>
    <mergeCell ref="AF46:AF47"/>
    <mergeCell ref="Y46:Y47"/>
    <mergeCell ref="Y52:Y53"/>
    <mergeCell ref="AA52:AA53"/>
    <mergeCell ref="AB52:AB53"/>
    <mergeCell ref="AC52:AC53"/>
    <mergeCell ref="AD52:AD53"/>
    <mergeCell ref="AE52:AE53"/>
    <mergeCell ref="DX6:DX7"/>
    <mergeCell ref="DZ6:DZ7"/>
    <mergeCell ref="EA6:EA7"/>
    <mergeCell ref="EB6:EB7"/>
    <mergeCell ref="AG50:AG51"/>
    <mergeCell ref="Z52:Z53"/>
    <mergeCell ref="AF52:AF53"/>
    <mergeCell ref="AG52:AG53"/>
    <mergeCell ref="AC50:AC51"/>
    <mergeCell ref="AD50:AD51"/>
    <mergeCell ref="DU10:DU11"/>
    <mergeCell ref="DU12:DU13"/>
    <mergeCell ref="DU14:DU15"/>
    <mergeCell ref="DU16:DU17"/>
    <mergeCell ref="DY40:DY41"/>
    <mergeCell ref="DY42:DY43"/>
    <mergeCell ref="DY44:DY45"/>
    <mergeCell ref="DY38:EB38"/>
    <mergeCell ref="DZ40:DZ41"/>
    <mergeCell ref="EA40:EA41"/>
    <mergeCell ref="EB40:EB41"/>
    <mergeCell ref="DZ42:DZ43"/>
    <mergeCell ref="EA42:EA43"/>
    <mergeCell ref="EB42:EB43"/>
    <mergeCell ref="DX42:DX43"/>
    <mergeCell ref="DV44:DV45"/>
    <mergeCell ref="DU4:DX4"/>
    <mergeCell ref="DY4:EB4"/>
    <mergeCell ref="DU6:DU7"/>
    <mergeCell ref="DY6:DY7"/>
    <mergeCell ref="DV6:DV7"/>
    <mergeCell ref="DW6:DW7"/>
    <mergeCell ref="DU26:DU27"/>
    <mergeCell ref="DU28:DU29"/>
    <mergeCell ref="DU30:DU31"/>
    <mergeCell ref="DU32:DU33"/>
    <mergeCell ref="DU18:DU19"/>
    <mergeCell ref="DU20:DU21"/>
    <mergeCell ref="DU22:DU23"/>
    <mergeCell ref="DU24:DU25"/>
    <mergeCell ref="DY18:DY19"/>
    <mergeCell ref="DY20:DY21"/>
    <mergeCell ref="DY22:DY23"/>
    <mergeCell ref="DY24:DY25"/>
    <mergeCell ref="DY10:DY11"/>
    <mergeCell ref="DY12:DY13"/>
    <mergeCell ref="DY14:DY15"/>
    <mergeCell ref="DY16:DY17"/>
    <mergeCell ref="DY26:DY27"/>
    <mergeCell ref="DY28:DY29"/>
    <mergeCell ref="DY30:DY31"/>
    <mergeCell ref="DY32:DY33"/>
    <mergeCell ref="EA30:EA31"/>
    <mergeCell ref="EB30:EB31"/>
    <mergeCell ref="DZ32:DZ33"/>
    <mergeCell ref="EA32:EA33"/>
    <mergeCell ref="EB32:EB33"/>
    <mergeCell ref="DZ26:DZ27"/>
    <mergeCell ref="DW44:DW45"/>
    <mergeCell ref="DX44:DX45"/>
    <mergeCell ref="DW50:DW51"/>
    <mergeCell ref="DX50:DX51"/>
    <mergeCell ref="EC44:EC45"/>
    <mergeCell ref="EC46:EC47"/>
    <mergeCell ref="EC48:EC49"/>
    <mergeCell ref="EC50:EC51"/>
    <mergeCell ref="DU42:DU43"/>
    <mergeCell ref="DU44:DU45"/>
    <mergeCell ref="DV42:DV43"/>
    <mergeCell ref="DW42:DW43"/>
    <mergeCell ref="DU46:DU47"/>
    <mergeCell ref="DY46:DY47"/>
    <mergeCell ref="EC52:EC53"/>
    <mergeCell ref="DU48:DU49"/>
    <mergeCell ref="DU50:DU51"/>
    <mergeCell ref="DU52:DU53"/>
    <mergeCell ref="DY52:DY53"/>
    <mergeCell ref="DZ50:DZ51"/>
    <mergeCell ref="DY48:DY49"/>
    <mergeCell ref="DY50:DY51"/>
    <mergeCell ref="DX48:DX49"/>
    <mergeCell ref="DV50:DV51"/>
    <mergeCell ref="DV52:DV53"/>
    <mergeCell ref="DW52:DW53"/>
    <mergeCell ref="DX52:DX53"/>
    <mergeCell ref="DV46:DV47"/>
    <mergeCell ref="DW46:DW47"/>
    <mergeCell ref="DX46:DX47"/>
    <mergeCell ref="DV48:DV49"/>
    <mergeCell ref="DW48:DW49"/>
    <mergeCell ref="EC40:EC41"/>
    <mergeCell ref="EC42:EC43"/>
    <mergeCell ref="EK42:EK43"/>
    <mergeCell ref="EL42:EL43"/>
    <mergeCell ref="EM42:EM43"/>
    <mergeCell ref="EN42:EN43"/>
    <mergeCell ref="IG14:IG15"/>
    <mergeCell ref="IH14:IH15"/>
    <mergeCell ref="IF12:IF13"/>
    <mergeCell ref="IG12:IG13"/>
    <mergeCell ref="IH12:IH13"/>
    <mergeCell ref="II12:II13"/>
    <mergeCell ref="IF18:IF19"/>
    <mergeCell ref="IG18:IG19"/>
    <mergeCell ref="IH18:IH19"/>
    <mergeCell ref="II18:II19"/>
    <mergeCell ref="II14:II15"/>
    <mergeCell ref="IF16:IF17"/>
    <mergeCell ref="IG16:IG17"/>
    <mergeCell ref="IH16:IH17"/>
    <mergeCell ref="II16:II17"/>
    <mergeCell ref="IF14:IF15"/>
    <mergeCell ref="IF22:IF23"/>
    <mergeCell ref="IG22:IG23"/>
    <mergeCell ref="IH22:IH23"/>
    <mergeCell ref="II22:II23"/>
    <mergeCell ref="IF20:IF21"/>
    <mergeCell ref="IG20:IG21"/>
    <mergeCell ref="IH20:IH21"/>
    <mergeCell ref="II20:II21"/>
    <mergeCell ref="IF26:IF27"/>
    <mergeCell ref="IG26:IG27"/>
    <mergeCell ref="IF30:IF31"/>
    <mergeCell ref="IG30:IG31"/>
    <mergeCell ref="IH30:IH31"/>
    <mergeCell ref="II30:II31"/>
    <mergeCell ref="IF28:IF29"/>
    <mergeCell ref="IG28:IG29"/>
    <mergeCell ref="IH28:IH29"/>
    <mergeCell ref="II28:II29"/>
    <mergeCell ref="IF38:II38"/>
    <mergeCell ref="IF40:IF41"/>
    <mergeCell ref="IG40:IG41"/>
    <mergeCell ref="IH40:IH41"/>
    <mergeCell ref="II40:II41"/>
    <mergeCell ref="IF32:IF33"/>
    <mergeCell ref="IG32:IG33"/>
    <mergeCell ref="IH32:IH33"/>
    <mergeCell ref="II32:II33"/>
    <mergeCell ref="IF44:IF45"/>
    <mergeCell ref="IG44:IG45"/>
    <mergeCell ref="IH44:IH45"/>
    <mergeCell ref="II44:II45"/>
    <mergeCell ref="IF42:IF43"/>
    <mergeCell ref="IG42:IG43"/>
    <mergeCell ref="IH42:IH43"/>
    <mergeCell ref="II42:II43"/>
    <mergeCell ref="IF48:IF49"/>
    <mergeCell ref="IG48:IG49"/>
    <mergeCell ref="IH48:IH49"/>
    <mergeCell ref="II48:II49"/>
    <mergeCell ref="IF46:IF47"/>
    <mergeCell ref="IG46:IG47"/>
    <mergeCell ref="IH46:IH47"/>
    <mergeCell ref="II46:II47"/>
    <mergeCell ref="IF52:IF53"/>
    <mergeCell ref="IG52:IG53"/>
    <mergeCell ref="IH52:IH53"/>
    <mergeCell ref="II52:II53"/>
    <mergeCell ref="IF50:IF51"/>
    <mergeCell ref="IG50:IG51"/>
    <mergeCell ref="IH50:IH51"/>
    <mergeCell ref="II50:II51"/>
    <mergeCell ref="IK28:IK29"/>
    <mergeCell ref="IL28:IL29"/>
    <mergeCell ref="IM28:IM29"/>
    <mergeCell ref="IJ10:IJ11"/>
    <mergeCell ref="IK10:IK11"/>
    <mergeCell ref="IL10:IL11"/>
    <mergeCell ref="IM10:IM11"/>
    <mergeCell ref="IK6:IK7"/>
    <mergeCell ref="IL6:IL7"/>
    <mergeCell ref="IM6:IM7"/>
    <mergeCell ref="IJ14:IJ15"/>
    <mergeCell ref="IK14:IK15"/>
    <mergeCell ref="IL14:IL15"/>
    <mergeCell ref="IM14:IM15"/>
    <mergeCell ref="IJ12:IJ13"/>
    <mergeCell ref="IK12:IK13"/>
    <mergeCell ref="IL12:IL13"/>
    <mergeCell ref="IM12:IM13"/>
    <mergeCell ref="IJ18:IJ19"/>
    <mergeCell ref="IK18:IK19"/>
    <mergeCell ref="IL18:IL19"/>
    <mergeCell ref="IM18:IM19"/>
    <mergeCell ref="IJ16:IJ17"/>
    <mergeCell ref="IK16:IK17"/>
    <mergeCell ref="IL16:IL17"/>
    <mergeCell ref="IM16:IM17"/>
    <mergeCell ref="IJ32:IJ33"/>
    <mergeCell ref="IK32:IK33"/>
    <mergeCell ref="IL32:IL33"/>
    <mergeCell ref="IM32:IM33"/>
    <mergeCell ref="IJ30:IJ31"/>
    <mergeCell ref="IN24:IN25"/>
    <mergeCell ref="IN26:IN27"/>
    <mergeCell ref="IN28:IN29"/>
    <mergeCell ref="IN10:IN11"/>
    <mergeCell ref="IN12:IN13"/>
    <mergeCell ref="IN14:IN15"/>
    <mergeCell ref="IN32:IN33"/>
    <mergeCell ref="IJ22:IJ23"/>
    <mergeCell ref="IK22:IK23"/>
    <mergeCell ref="IL22:IL23"/>
    <mergeCell ref="IM22:IM23"/>
    <mergeCell ref="IJ20:IJ21"/>
    <mergeCell ref="IK20:IK21"/>
    <mergeCell ref="IL20:IL21"/>
    <mergeCell ref="IM20:IM21"/>
    <mergeCell ref="IJ26:IJ27"/>
    <mergeCell ref="IK26:IK27"/>
    <mergeCell ref="IL26:IL27"/>
    <mergeCell ref="IM26:IM27"/>
    <mergeCell ref="IJ24:IJ25"/>
    <mergeCell ref="IK24:IK25"/>
    <mergeCell ref="IL24:IL25"/>
    <mergeCell ref="IM24:IM25"/>
    <mergeCell ref="IK30:IK31"/>
    <mergeCell ref="IL30:IL31"/>
    <mergeCell ref="IM30:IM31"/>
    <mergeCell ref="IJ28:IJ29"/>
    <mergeCell ref="IL48:IL49"/>
    <mergeCell ref="IM48:IM49"/>
    <mergeCell ref="IJ42:IJ43"/>
    <mergeCell ref="IK42:IK43"/>
    <mergeCell ref="IL42:IL43"/>
    <mergeCell ref="IJ44:IJ45"/>
    <mergeCell ref="IK44:IK45"/>
    <mergeCell ref="IL44:IL45"/>
    <mergeCell ref="IO32:IO33"/>
    <mergeCell ref="IO8:IO9"/>
    <mergeCell ref="IO10:IO11"/>
    <mergeCell ref="IO12:IO13"/>
    <mergeCell ref="IO14:IO15"/>
    <mergeCell ref="IO16:IO17"/>
    <mergeCell ref="IO18:IO19"/>
    <mergeCell ref="IO20:IO21"/>
    <mergeCell ref="IO22:IO23"/>
    <mergeCell ref="IM42:IM43"/>
    <mergeCell ref="IO24:IO25"/>
    <mergeCell ref="IO26:IO27"/>
    <mergeCell ref="IO28:IO29"/>
    <mergeCell ref="IO30:IO31"/>
    <mergeCell ref="IJ38:IO38"/>
    <mergeCell ref="IJ40:IJ41"/>
    <mergeCell ref="IK40:IK41"/>
    <mergeCell ref="IL40:IL41"/>
    <mergeCell ref="IM40:IM41"/>
    <mergeCell ref="IN30:IN31"/>
    <mergeCell ref="IN16:IN17"/>
    <mergeCell ref="IN18:IN19"/>
    <mergeCell ref="IN20:IN21"/>
    <mergeCell ref="IN22:IN23"/>
    <mergeCell ref="IN52:IN53"/>
    <mergeCell ref="IO52:IO53"/>
    <mergeCell ref="IJ50:IJ51"/>
    <mergeCell ref="IK50:IK51"/>
    <mergeCell ref="IL50:IL51"/>
    <mergeCell ref="IM50:IM51"/>
    <mergeCell ref="IJ52:IJ53"/>
    <mergeCell ref="IK52:IK53"/>
    <mergeCell ref="IL52:IL53"/>
    <mergeCell ref="IM52:IM53"/>
    <mergeCell ref="IP10:IP11"/>
    <mergeCell ref="IP12:IP13"/>
    <mergeCell ref="IP14:IP15"/>
    <mergeCell ref="IN50:IN51"/>
    <mergeCell ref="IO50:IO51"/>
    <mergeCell ref="IN46:IN47"/>
    <mergeCell ref="IO46:IO47"/>
    <mergeCell ref="IN48:IN49"/>
    <mergeCell ref="IO48:IO49"/>
    <mergeCell ref="IN42:IN43"/>
    <mergeCell ref="IJ46:IJ47"/>
    <mergeCell ref="IK46:IK47"/>
    <mergeCell ref="IL46:IL47"/>
    <mergeCell ref="IM46:IM47"/>
    <mergeCell ref="IN40:IN41"/>
    <mergeCell ref="IO40:IO41"/>
    <mergeCell ref="IN44:IN45"/>
    <mergeCell ref="IO44:IO45"/>
    <mergeCell ref="IO42:IO43"/>
    <mergeCell ref="IM44:IM45"/>
    <mergeCell ref="IJ48:IJ49"/>
    <mergeCell ref="IK48:IK49"/>
    <mergeCell ref="IQ24:IQ25"/>
    <mergeCell ref="IP24:IP25"/>
    <mergeCell ref="IP26:IP27"/>
    <mergeCell ref="IP28:IP29"/>
    <mergeCell ref="IP20:IP21"/>
    <mergeCell ref="IP22:IP23"/>
    <mergeCell ref="IQ26:IQ27"/>
    <mergeCell ref="IQ28:IQ29"/>
    <mergeCell ref="IQ30:IQ31"/>
    <mergeCell ref="IQ32:IQ33"/>
    <mergeCell ref="IP32:IP33"/>
    <mergeCell ref="IQ10:IQ11"/>
    <mergeCell ref="IQ12:IQ13"/>
    <mergeCell ref="IQ14:IQ15"/>
    <mergeCell ref="IQ16:IQ17"/>
    <mergeCell ref="IQ18:IQ19"/>
    <mergeCell ref="IQ20:IQ21"/>
    <mergeCell ref="IQ22:IQ23"/>
    <mergeCell ref="IQ42:IQ43"/>
    <mergeCell ref="IP44:IP45"/>
    <mergeCell ref="IQ44:IQ45"/>
    <mergeCell ref="IP38:IQ38"/>
    <mergeCell ref="IP40:IP41"/>
    <mergeCell ref="IQ40:IQ41"/>
    <mergeCell ref="IQ50:IQ51"/>
    <mergeCell ref="IP52:IP53"/>
    <mergeCell ref="IQ52:IQ53"/>
    <mergeCell ref="IP46:IP47"/>
    <mergeCell ref="IQ46:IQ47"/>
    <mergeCell ref="IP48:IP49"/>
    <mergeCell ref="IQ48:IQ49"/>
    <mergeCell ref="EP4:ES4"/>
    <mergeCell ref="EP6:EP7"/>
    <mergeCell ref="EQ6:EQ7"/>
    <mergeCell ref="ER6:ER7"/>
    <mergeCell ref="ES6:ES7"/>
    <mergeCell ref="IP50:IP51"/>
    <mergeCell ref="IP42:IP43"/>
    <mergeCell ref="IP30:IP31"/>
    <mergeCell ref="IP16:IP17"/>
    <mergeCell ref="IP18:IP19"/>
    <mergeCell ref="EP10:EP11"/>
    <mergeCell ref="EQ10:EQ11"/>
    <mergeCell ref="ER10:ER11"/>
    <mergeCell ref="ES10:ES11"/>
    <mergeCell ref="EP8:EP9"/>
    <mergeCell ref="EQ8:EQ9"/>
    <mergeCell ref="ER8:ER9"/>
    <mergeCell ref="ES8:ES9"/>
    <mergeCell ref="EP14:EP15"/>
    <mergeCell ref="EQ14:EQ15"/>
    <mergeCell ref="ER14:ER15"/>
    <mergeCell ref="ES14:ES15"/>
    <mergeCell ref="EP12:EP13"/>
    <mergeCell ref="EQ12:EQ13"/>
    <mergeCell ref="ER12:ER13"/>
    <mergeCell ref="ES12:ES13"/>
    <mergeCell ref="EP18:EP19"/>
    <mergeCell ref="EQ18:EQ19"/>
    <mergeCell ref="ER18:ER19"/>
    <mergeCell ref="ES18:ES19"/>
    <mergeCell ref="EP16:EP17"/>
    <mergeCell ref="EQ16:EQ17"/>
    <mergeCell ref="ER16:ER17"/>
    <mergeCell ref="ES16:ES17"/>
    <mergeCell ref="EP22:EP23"/>
    <mergeCell ref="EQ22:EQ23"/>
    <mergeCell ref="ER22:ER23"/>
    <mergeCell ref="ES22:ES23"/>
    <mergeCell ref="EP20:EP21"/>
    <mergeCell ref="EQ20:EQ21"/>
    <mergeCell ref="ER20:ER21"/>
    <mergeCell ref="ES20:ES21"/>
    <mergeCell ref="EP26:EP27"/>
    <mergeCell ref="EQ26:EQ27"/>
    <mergeCell ref="ER26:ER27"/>
    <mergeCell ref="ES26:ES27"/>
    <mergeCell ref="EP24:EP25"/>
    <mergeCell ref="EQ24:EQ25"/>
    <mergeCell ref="ER24:ER25"/>
    <mergeCell ref="ES24:ES25"/>
    <mergeCell ref="EP30:EP31"/>
    <mergeCell ref="EQ30:EQ31"/>
    <mergeCell ref="ER30:ER31"/>
    <mergeCell ref="ES30:ES31"/>
    <mergeCell ref="EP28:EP29"/>
    <mergeCell ref="EQ28:EQ29"/>
    <mergeCell ref="ER28:ER29"/>
    <mergeCell ref="ES28:ES29"/>
    <mergeCell ref="EP38:ES38"/>
    <mergeCell ref="EP40:EP41"/>
    <mergeCell ref="EQ40:EQ41"/>
    <mergeCell ref="ER40:ER41"/>
    <mergeCell ref="ES40:ES41"/>
    <mergeCell ref="EP32:EP33"/>
    <mergeCell ref="EQ32:EQ33"/>
    <mergeCell ref="ER32:ER33"/>
    <mergeCell ref="ES32:ES33"/>
    <mergeCell ref="EP44:EP45"/>
    <mergeCell ref="EQ44:EQ45"/>
    <mergeCell ref="ER44:ER45"/>
    <mergeCell ref="ES44:ES45"/>
    <mergeCell ref="EP42:EP43"/>
    <mergeCell ref="EQ42:EQ43"/>
    <mergeCell ref="ER42:ER43"/>
    <mergeCell ref="ES42:ES43"/>
    <mergeCell ref="EP48:EP49"/>
    <mergeCell ref="EQ48:EQ49"/>
    <mergeCell ref="ER48:ER49"/>
    <mergeCell ref="ES48:ES49"/>
    <mergeCell ref="EP46:EP47"/>
    <mergeCell ref="EQ46:EQ47"/>
    <mergeCell ref="ER46:ER47"/>
    <mergeCell ref="ES46:ES47"/>
    <mergeCell ref="EP52:EP53"/>
    <mergeCell ref="EQ52:EQ53"/>
    <mergeCell ref="ER52:ER53"/>
    <mergeCell ref="ES52:ES53"/>
    <mergeCell ref="EP50:EP51"/>
    <mergeCell ref="EQ50:EQ51"/>
    <mergeCell ref="ER50:ER51"/>
    <mergeCell ref="ES50:ES51"/>
    <mergeCell ref="ET4:EY4"/>
    <mergeCell ref="ET6:ET7"/>
    <mergeCell ref="EU6:EU7"/>
    <mergeCell ref="EV6:EV7"/>
    <mergeCell ref="EW6:EW7"/>
    <mergeCell ref="EX6:EX7"/>
    <mergeCell ref="EY6:EY7"/>
    <mergeCell ref="ET12:ET13"/>
    <mergeCell ref="EU12:EU13"/>
    <mergeCell ref="EV12:EV13"/>
    <mergeCell ref="EW12:EW13"/>
    <mergeCell ref="ET10:ET11"/>
    <mergeCell ref="EU10:EU11"/>
    <mergeCell ref="EV10:EV11"/>
    <mergeCell ref="EW10:EW11"/>
    <mergeCell ref="EX10:EX11"/>
    <mergeCell ref="EY10:EY11"/>
    <mergeCell ref="EX12:EX13"/>
    <mergeCell ref="EY12:EY13"/>
    <mergeCell ref="EX14:EX15"/>
    <mergeCell ref="EY14:EY15"/>
    <mergeCell ref="EX16:EX17"/>
    <mergeCell ref="EY16:EY17"/>
    <mergeCell ref="ET14:ET15"/>
    <mergeCell ref="EU14:EU15"/>
    <mergeCell ref="ET16:ET17"/>
    <mergeCell ref="EU16:EU17"/>
    <mergeCell ref="EV16:EV17"/>
    <mergeCell ref="EW16:EW17"/>
    <mergeCell ref="EV14:EV15"/>
    <mergeCell ref="EW14:EW15"/>
    <mergeCell ref="ET20:ET21"/>
    <mergeCell ref="EU20:EU21"/>
    <mergeCell ref="EV20:EV21"/>
    <mergeCell ref="EW20:EW21"/>
    <mergeCell ref="ET18:ET19"/>
    <mergeCell ref="EU18:EU19"/>
    <mergeCell ref="EV18:EV19"/>
    <mergeCell ref="EW18:EW19"/>
    <mergeCell ref="EX18:EX19"/>
    <mergeCell ref="EY18:EY19"/>
    <mergeCell ref="EX20:EX21"/>
    <mergeCell ref="EY20:EY21"/>
    <mergeCell ref="EX22:EX23"/>
    <mergeCell ref="EY22:EY23"/>
    <mergeCell ref="EX24:EX25"/>
    <mergeCell ref="EY24:EY25"/>
    <mergeCell ref="ET22:ET23"/>
    <mergeCell ref="EU22:EU23"/>
    <mergeCell ref="ET24:ET25"/>
    <mergeCell ref="EU24:EU25"/>
    <mergeCell ref="EV24:EV25"/>
    <mergeCell ref="EW24:EW25"/>
    <mergeCell ref="EV22:EV23"/>
    <mergeCell ref="EW22:EW23"/>
    <mergeCell ref="ET28:ET29"/>
    <mergeCell ref="EU28:EU29"/>
    <mergeCell ref="EV28:EV29"/>
    <mergeCell ref="EW28:EW29"/>
    <mergeCell ref="ET26:ET27"/>
    <mergeCell ref="EU26:EU27"/>
    <mergeCell ref="EV26:EV27"/>
    <mergeCell ref="EW26:EW27"/>
    <mergeCell ref="EX26:EX27"/>
    <mergeCell ref="EY26:EY27"/>
    <mergeCell ref="EX28:EX29"/>
    <mergeCell ref="EY28:EY29"/>
    <mergeCell ref="EX30:EX31"/>
    <mergeCell ref="EY30:EY31"/>
    <mergeCell ref="EX32:EX33"/>
    <mergeCell ref="EY32:EY33"/>
    <mergeCell ref="ET30:ET31"/>
    <mergeCell ref="EU30:EU31"/>
    <mergeCell ref="ET32:ET33"/>
    <mergeCell ref="EU32:EU33"/>
    <mergeCell ref="EV32:EV33"/>
    <mergeCell ref="EW32:EW33"/>
    <mergeCell ref="EV30:EV31"/>
    <mergeCell ref="EW30:EW31"/>
    <mergeCell ref="ET38:EY38"/>
    <mergeCell ref="ET40:ET41"/>
    <mergeCell ref="EU40:EU41"/>
    <mergeCell ref="EV40:EV41"/>
    <mergeCell ref="EW40:EW41"/>
    <mergeCell ref="EX40:EX41"/>
    <mergeCell ref="EY40:EY41"/>
    <mergeCell ref="ET42:ET43"/>
    <mergeCell ref="EU42:EU43"/>
    <mergeCell ref="EV42:EV43"/>
    <mergeCell ref="EW42:EW43"/>
    <mergeCell ref="ET44:ET45"/>
    <mergeCell ref="EU44:EU45"/>
    <mergeCell ref="EV44:EV45"/>
    <mergeCell ref="EW44:EW45"/>
    <mergeCell ref="ET46:ET47"/>
    <mergeCell ref="EU46:EU47"/>
    <mergeCell ref="EV46:EV47"/>
    <mergeCell ref="EW46:EW47"/>
    <mergeCell ref="EX44:EX45"/>
    <mergeCell ref="EY44:EY45"/>
    <mergeCell ref="EV52:EV53"/>
    <mergeCell ref="EW52:EW53"/>
    <mergeCell ref="ET48:ET49"/>
    <mergeCell ref="EU48:EU49"/>
    <mergeCell ref="EV48:EV49"/>
    <mergeCell ref="EW48:EW49"/>
    <mergeCell ref="EX42:EX43"/>
    <mergeCell ref="EY42:EY43"/>
    <mergeCell ref="EX52:EX53"/>
    <mergeCell ref="EY52:EY53"/>
    <mergeCell ref="ET50:ET51"/>
    <mergeCell ref="EU50:EU51"/>
    <mergeCell ref="EV50:EV51"/>
    <mergeCell ref="EW50:EW51"/>
    <mergeCell ref="ET52:ET53"/>
    <mergeCell ref="EU52:EU53"/>
    <mergeCell ref="EZ14:EZ15"/>
    <mergeCell ref="FA14:FA15"/>
    <mergeCell ref="EZ10:EZ11"/>
    <mergeCell ref="FA10:FA11"/>
    <mergeCell ref="EX50:EX51"/>
    <mergeCell ref="EY50:EY51"/>
    <mergeCell ref="EX46:EX47"/>
    <mergeCell ref="EY46:EY47"/>
    <mergeCell ref="EX48:EX49"/>
    <mergeCell ref="EY48:EY49"/>
    <mergeCell ref="EZ20:EZ21"/>
    <mergeCell ref="FA20:FA21"/>
    <mergeCell ref="EZ22:EZ23"/>
    <mergeCell ref="FA22:FA23"/>
    <mergeCell ref="EZ16:EZ17"/>
    <mergeCell ref="FA16:FA17"/>
    <mergeCell ref="EZ18:EZ19"/>
    <mergeCell ref="FA18:FA19"/>
    <mergeCell ref="EZ28:EZ29"/>
    <mergeCell ref="FA28:FA29"/>
    <mergeCell ref="EZ30:EZ31"/>
    <mergeCell ref="FA30:FA31"/>
    <mergeCell ref="EZ24:EZ25"/>
    <mergeCell ref="FA24:FA25"/>
    <mergeCell ref="EZ26:EZ27"/>
    <mergeCell ref="FA26:FA27"/>
    <mergeCell ref="EZ42:EZ43"/>
    <mergeCell ref="FA42:FA43"/>
    <mergeCell ref="EZ44:EZ45"/>
    <mergeCell ref="FA44:FA45"/>
    <mergeCell ref="EZ32:EZ33"/>
    <mergeCell ref="FA32:FA33"/>
    <mergeCell ref="EZ40:EZ41"/>
    <mergeCell ref="FA40:FA41"/>
    <mergeCell ref="EZ38:FC38"/>
    <mergeCell ref="FB40:FB41"/>
    <mergeCell ref="EZ50:EZ51"/>
    <mergeCell ref="FA50:FA51"/>
    <mergeCell ref="EZ52:EZ53"/>
    <mergeCell ref="FA52:FA53"/>
    <mergeCell ref="EZ46:EZ47"/>
    <mergeCell ref="FA46:FA47"/>
    <mergeCell ref="EZ48:EZ49"/>
    <mergeCell ref="FA48:FA49"/>
    <mergeCell ref="JD6:JD7"/>
    <mergeCell ref="EZ6:EZ7"/>
    <mergeCell ref="FA6:FA7"/>
    <mergeCell ref="IP4:IQ4"/>
    <mergeCell ref="IQ6:IQ7"/>
    <mergeCell ref="IP6:IP7"/>
    <mergeCell ref="IJ6:IJ7"/>
    <mergeCell ref="IJ4:IO4"/>
    <mergeCell ref="IO6:IO7"/>
    <mergeCell ref="IN6:IN7"/>
    <mergeCell ref="FB10:FB11"/>
    <mergeCell ref="FC10:FC11"/>
    <mergeCell ref="FB12:FB13"/>
    <mergeCell ref="FC12:FC13"/>
    <mergeCell ref="EZ4:FC4"/>
    <mergeCell ref="FB6:FB7"/>
    <mergeCell ref="FC6:FC7"/>
    <mergeCell ref="EZ12:EZ13"/>
    <mergeCell ref="FA12:FA13"/>
    <mergeCell ref="FC8:FC9"/>
    <mergeCell ref="FB18:FB19"/>
    <mergeCell ref="FC18:FC19"/>
    <mergeCell ref="FB20:FB21"/>
    <mergeCell ref="FC20:FC21"/>
    <mergeCell ref="FB14:FB15"/>
    <mergeCell ref="FC14:FC15"/>
    <mergeCell ref="FB16:FB17"/>
    <mergeCell ref="FC16:FC17"/>
    <mergeCell ref="FB26:FB27"/>
    <mergeCell ref="FC26:FC27"/>
    <mergeCell ref="FB28:FB29"/>
    <mergeCell ref="FC28:FC29"/>
    <mergeCell ref="FB22:FB23"/>
    <mergeCell ref="FC22:FC23"/>
    <mergeCell ref="FB24:FB25"/>
    <mergeCell ref="FC24:FC25"/>
    <mergeCell ref="FB42:FB43"/>
    <mergeCell ref="FC42:FC43"/>
    <mergeCell ref="FB44:FB45"/>
    <mergeCell ref="FC44:FC45"/>
    <mergeCell ref="FB30:FB31"/>
    <mergeCell ref="FC30:FC31"/>
    <mergeCell ref="FB32:FB33"/>
    <mergeCell ref="FC32:FC33"/>
    <mergeCell ref="FC40:FC41"/>
    <mergeCell ref="FB50:FB51"/>
    <mergeCell ref="FC50:FC51"/>
    <mergeCell ref="FB52:FB53"/>
    <mergeCell ref="FC52:FC53"/>
    <mergeCell ref="FB46:FB47"/>
    <mergeCell ref="FC46:FC47"/>
    <mergeCell ref="FB48:FB49"/>
    <mergeCell ref="FC48:FC49"/>
    <mergeCell ref="JB14:JB15"/>
    <mergeCell ref="JC14:JC15"/>
    <mergeCell ref="IW16:IW17"/>
    <mergeCell ref="IW20:IW21"/>
    <mergeCell ref="IW24:IW25"/>
    <mergeCell ref="IY32:IY33"/>
    <mergeCell ref="IR30:IR31"/>
    <mergeCell ref="IV30:IV31"/>
    <mergeCell ref="IV32:IV33"/>
    <mergeCell ref="IS30:IS31"/>
    <mergeCell ref="IT30:IT31"/>
    <mergeCell ref="IU30:IU31"/>
    <mergeCell ref="IR32:IR33"/>
    <mergeCell ref="IR38:IU38"/>
    <mergeCell ref="IV38:IY38"/>
    <mergeCell ref="IR40:IR41"/>
    <mergeCell ref="IS40:IS41"/>
    <mergeCell ref="IR4:IU4"/>
    <mergeCell ref="IV4:IY4"/>
    <mergeCell ref="IX6:IX7"/>
    <mergeCell ref="IY6:IY7"/>
    <mergeCell ref="JA12:JA13"/>
    <mergeCell ref="JA14:JA15"/>
    <mergeCell ref="IS12:IS13"/>
    <mergeCell ref="JA4:JH4"/>
    <mergeCell ref="JA38:JH38"/>
    <mergeCell ref="JA18:JA19"/>
    <mergeCell ref="JA20:JA21"/>
    <mergeCell ref="JA22:JA23"/>
    <mergeCell ref="JA24:JA25"/>
    <mergeCell ref="JA26:JA27"/>
    <mergeCell ref="JA28:JA29"/>
    <mergeCell ref="JA30:JA31"/>
    <mergeCell ref="JA32:JA33"/>
    <mergeCell ref="JB18:JB19"/>
    <mergeCell ref="JA16:JA17"/>
    <mergeCell ref="IS18:IS19"/>
    <mergeCell ref="IT18:IT19"/>
    <mergeCell ref="IU18:IU19"/>
    <mergeCell ref="IS16:IS17"/>
    <mergeCell ref="IT16:IT17"/>
    <mergeCell ref="IU16:IU17"/>
    <mergeCell ref="IW18:IW19"/>
    <mergeCell ref="IX18:IX19"/>
    <mergeCell ref="IY18:IY19"/>
    <mergeCell ref="JC6:JC7"/>
    <mergeCell ref="JB8:JB9"/>
    <mergeCell ref="JC8:JC9"/>
    <mergeCell ref="JB10:JB11"/>
    <mergeCell ref="JC10:JC11"/>
    <mergeCell ref="JA6:JA7"/>
    <mergeCell ref="JA8:JA9"/>
    <mergeCell ref="JA10:JA11"/>
    <mergeCell ref="JB6:JB7"/>
    <mergeCell ref="IS10:IS11"/>
    <mergeCell ref="IS26:IS27"/>
    <mergeCell ref="IT26:IT27"/>
    <mergeCell ref="IU26:IU27"/>
    <mergeCell ref="IS24:IS25"/>
    <mergeCell ref="IT24:IT25"/>
    <mergeCell ref="IU24:IU25"/>
    <mergeCell ref="IS20:IS21"/>
    <mergeCell ref="IT10:IT11"/>
    <mergeCell ref="IU10:IU11"/>
    <mergeCell ref="IS6:IS7"/>
    <mergeCell ref="IT6:IT7"/>
    <mergeCell ref="IU6:IU7"/>
    <mergeCell ref="IS8:IS9"/>
    <mergeCell ref="IT8:IT9"/>
    <mergeCell ref="IU8:IU9"/>
    <mergeCell ref="IS22:IS23"/>
    <mergeCell ref="IT22:IT23"/>
    <mergeCell ref="IU22:IU23"/>
    <mergeCell ref="IU12:IU13"/>
    <mergeCell ref="IS14:IS15"/>
    <mergeCell ref="IT14:IT15"/>
    <mergeCell ref="IU14:IU15"/>
    <mergeCell ref="IT12:IT13"/>
    <mergeCell ref="IW6:IW7"/>
    <mergeCell ref="IW8:IW9"/>
    <mergeCell ref="IW12:IW13"/>
    <mergeCell ref="IW10:IW11"/>
    <mergeCell ref="IX10:IX11"/>
    <mergeCell ref="IY10:IY11"/>
    <mergeCell ref="IX12:IX13"/>
    <mergeCell ref="IY12:IY13"/>
    <mergeCell ref="IS32:IS33"/>
    <mergeCell ref="IT32:IT33"/>
    <mergeCell ref="IU32:IU33"/>
    <mergeCell ref="IW28:IW29"/>
    <mergeCell ref="IT28:IT29"/>
    <mergeCell ref="IX20:IX21"/>
    <mergeCell ref="IY20:IY21"/>
    <mergeCell ref="IW22:IW23"/>
    <mergeCell ref="IX22:IX23"/>
    <mergeCell ref="IY22:IY23"/>
    <mergeCell ref="IW14:IW15"/>
    <mergeCell ref="IX14:IX15"/>
    <mergeCell ref="IY14:IY15"/>
    <mergeCell ref="IX16:IX17"/>
    <mergeCell ref="IY16:IY17"/>
    <mergeCell ref="IX28:IX29"/>
    <mergeCell ref="IY28:IY29"/>
    <mergeCell ref="IW30:IW31"/>
    <mergeCell ref="IX30:IX31"/>
    <mergeCell ref="IY30:IY31"/>
    <mergeCell ref="IX24:IX25"/>
    <mergeCell ref="IY24:IY25"/>
    <mergeCell ref="IW26:IW27"/>
    <mergeCell ref="IX26:IX27"/>
    <mergeCell ref="IY26:IY27"/>
    <mergeCell ref="IW32:IW33"/>
    <mergeCell ref="IX32:IX33"/>
    <mergeCell ref="IV6:IV7"/>
    <mergeCell ref="IV10:IV11"/>
    <mergeCell ref="IV12:IV13"/>
    <mergeCell ref="IV14:IV15"/>
    <mergeCell ref="IV16:IV17"/>
    <mergeCell ref="IV18:IV19"/>
    <mergeCell ref="IV20:IV21"/>
    <mergeCell ref="IR20:IR21"/>
    <mergeCell ref="IR22:IR23"/>
    <mergeCell ref="IV22:IV23"/>
    <mergeCell ref="IV24:IV25"/>
    <mergeCell ref="IV26:IV27"/>
    <mergeCell ref="IV28:IV29"/>
    <mergeCell ref="IU28:IU29"/>
    <mergeCell ref="IS28:IS29"/>
    <mergeCell ref="IT20:IT21"/>
    <mergeCell ref="IU20:IU21"/>
    <mergeCell ref="IR6:IR7"/>
    <mergeCell ref="IR10:IR11"/>
    <mergeCell ref="IR12:IR13"/>
    <mergeCell ref="IR14:IR15"/>
    <mergeCell ref="IR16:IR17"/>
    <mergeCell ref="IR18:IR19"/>
    <mergeCell ref="IR24:IR25"/>
    <mergeCell ref="IR26:IR27"/>
    <mergeCell ref="IR28:IR29"/>
    <mergeCell ref="IT40:IT41"/>
    <mergeCell ref="IU40:IU41"/>
    <mergeCell ref="IV40:IV41"/>
    <mergeCell ref="IW40:IW41"/>
    <mergeCell ref="IX40:IX41"/>
    <mergeCell ref="IY40:IY41"/>
    <mergeCell ref="IR42:IR43"/>
    <mergeCell ref="IS42:IS43"/>
    <mergeCell ref="IT42:IT43"/>
    <mergeCell ref="IU42:IU43"/>
    <mergeCell ref="IV42:IV43"/>
    <mergeCell ref="IW42:IW43"/>
    <mergeCell ref="IX42:IX43"/>
    <mergeCell ref="IY42:IY43"/>
    <mergeCell ref="IV44:IV45"/>
    <mergeCell ref="IW44:IW45"/>
    <mergeCell ref="IX44:IX45"/>
    <mergeCell ref="IY44:IY45"/>
    <mergeCell ref="IR44:IR45"/>
    <mergeCell ref="IS44:IS45"/>
    <mergeCell ref="IT44:IT45"/>
    <mergeCell ref="IU44:IU45"/>
    <mergeCell ref="IV46:IV47"/>
    <mergeCell ref="IW46:IW47"/>
    <mergeCell ref="IX46:IX47"/>
    <mergeCell ref="IY46:IY47"/>
    <mergeCell ref="IR46:IR47"/>
    <mergeCell ref="IS46:IS47"/>
    <mergeCell ref="IT46:IT47"/>
    <mergeCell ref="IU46:IU47"/>
    <mergeCell ref="IV48:IV49"/>
    <mergeCell ref="IW48:IW49"/>
    <mergeCell ref="IX48:IX49"/>
    <mergeCell ref="IY48:IY49"/>
    <mergeCell ref="IR48:IR49"/>
    <mergeCell ref="IS48:IS49"/>
    <mergeCell ref="IT48:IT49"/>
    <mergeCell ref="IU48:IU49"/>
    <mergeCell ref="IV50:IV51"/>
    <mergeCell ref="IW50:IW51"/>
    <mergeCell ref="IX50:IX51"/>
    <mergeCell ref="IY50:IY51"/>
    <mergeCell ref="IR50:IR51"/>
    <mergeCell ref="IS50:IS51"/>
    <mergeCell ref="IT50:IT51"/>
    <mergeCell ref="IU50:IU51"/>
    <mergeCell ref="IV52:IV53"/>
    <mergeCell ref="IW52:IW53"/>
    <mergeCell ref="IX52:IX53"/>
    <mergeCell ref="IY52:IY53"/>
    <mergeCell ref="IR52:IR53"/>
    <mergeCell ref="IS52:IS53"/>
    <mergeCell ref="IT52:IT53"/>
    <mergeCell ref="IU52:IU53"/>
    <mergeCell ref="JE8:JE9"/>
    <mergeCell ref="JF8:JF9"/>
    <mergeCell ref="JG8:JG9"/>
    <mergeCell ref="JH8:JH9"/>
    <mergeCell ref="JE6:JE7"/>
    <mergeCell ref="JF6:JF7"/>
    <mergeCell ref="JG6:JG7"/>
    <mergeCell ref="JH6:JH7"/>
    <mergeCell ref="JF12:JF13"/>
    <mergeCell ref="JG12:JG13"/>
    <mergeCell ref="JH12:JH13"/>
    <mergeCell ref="JD10:JD11"/>
    <mergeCell ref="JE10:JE11"/>
    <mergeCell ref="JF10:JF11"/>
    <mergeCell ref="JG10:JG11"/>
    <mergeCell ref="JB16:JB17"/>
    <mergeCell ref="JC16:JC17"/>
    <mergeCell ref="JD16:JD17"/>
    <mergeCell ref="JE16:JE17"/>
    <mergeCell ref="JG14:JG15"/>
    <mergeCell ref="JH10:JH11"/>
    <mergeCell ref="JB12:JB13"/>
    <mergeCell ref="JC12:JC13"/>
    <mergeCell ref="JD12:JD13"/>
    <mergeCell ref="JE12:JE13"/>
    <mergeCell ref="JH14:JH15"/>
    <mergeCell ref="JF16:JF17"/>
    <mergeCell ref="JG16:JG17"/>
    <mergeCell ref="JH16:JH17"/>
    <mergeCell ref="JD14:JD15"/>
    <mergeCell ref="JE14:JE15"/>
    <mergeCell ref="JF14:JF15"/>
    <mergeCell ref="JF20:JF21"/>
    <mergeCell ref="JG20:JG21"/>
    <mergeCell ref="JH20:JH21"/>
    <mergeCell ref="JC18:JC19"/>
    <mergeCell ref="JD18:JD19"/>
    <mergeCell ref="JE18:JE19"/>
    <mergeCell ref="JF18:JF19"/>
    <mergeCell ref="JB22:JB23"/>
    <mergeCell ref="JC22:JC23"/>
    <mergeCell ref="JD22:JD23"/>
    <mergeCell ref="JE22:JE23"/>
    <mergeCell ref="JG18:JG19"/>
    <mergeCell ref="JH18:JH19"/>
    <mergeCell ref="JB20:JB21"/>
    <mergeCell ref="JC20:JC21"/>
    <mergeCell ref="JD20:JD21"/>
    <mergeCell ref="JE20:JE21"/>
    <mergeCell ref="JF22:JF23"/>
    <mergeCell ref="JG22:JG23"/>
    <mergeCell ref="JH22:JH23"/>
    <mergeCell ref="JB24:JB25"/>
    <mergeCell ref="JC24:JC25"/>
    <mergeCell ref="JD24:JD25"/>
    <mergeCell ref="JE24:JE25"/>
    <mergeCell ref="JF24:JF25"/>
    <mergeCell ref="JG24:JG25"/>
    <mergeCell ref="JH24:JH25"/>
    <mergeCell ref="JH26:JH27"/>
    <mergeCell ref="JB28:JB29"/>
    <mergeCell ref="JC28:JC29"/>
    <mergeCell ref="JD28:JD29"/>
    <mergeCell ref="JE28:JE29"/>
    <mergeCell ref="JF28:JF29"/>
    <mergeCell ref="JG28:JG29"/>
    <mergeCell ref="JH28:JH29"/>
    <mergeCell ref="JB26:JB27"/>
    <mergeCell ref="JC26:JC27"/>
    <mergeCell ref="JD30:JD31"/>
    <mergeCell ref="JE30:JE31"/>
    <mergeCell ref="JF26:JF27"/>
    <mergeCell ref="JG26:JG27"/>
    <mergeCell ref="JD26:JD27"/>
    <mergeCell ref="JE26:JE27"/>
    <mergeCell ref="JF30:JF31"/>
    <mergeCell ref="JG30:JG31"/>
    <mergeCell ref="JH30:JH31"/>
    <mergeCell ref="JB32:JB33"/>
    <mergeCell ref="JC32:JC33"/>
    <mergeCell ref="JD32:JD33"/>
    <mergeCell ref="JE32:JE33"/>
    <mergeCell ref="JF32:JF33"/>
    <mergeCell ref="JG32:JG33"/>
    <mergeCell ref="JH32:JH33"/>
    <mergeCell ref="JB30:JB31"/>
    <mergeCell ref="JC30:JC31"/>
    <mergeCell ref="JE52:JE53"/>
    <mergeCell ref="JF52:JF53"/>
    <mergeCell ref="JG52:JG53"/>
    <mergeCell ref="JH52:JH53"/>
    <mergeCell ref="JA52:JA53"/>
    <mergeCell ref="JB52:JB53"/>
    <mergeCell ref="JC52:JC53"/>
    <mergeCell ref="JD52:JD53"/>
    <mergeCell ref="JE40:JE41"/>
    <mergeCell ref="JF40:JF41"/>
    <mergeCell ref="JG40:JG41"/>
    <mergeCell ref="JH40:JH41"/>
    <mergeCell ref="JA40:JA41"/>
    <mergeCell ref="JB40:JB41"/>
    <mergeCell ref="JC40:JC41"/>
    <mergeCell ref="JD40:JD41"/>
    <mergeCell ref="JE42:JE43"/>
    <mergeCell ref="JF42:JF43"/>
    <mergeCell ref="JG42:JG43"/>
    <mergeCell ref="JH42:JH43"/>
    <mergeCell ref="JA42:JA43"/>
    <mergeCell ref="JB42:JB43"/>
    <mergeCell ref="JC42:JC43"/>
    <mergeCell ref="JD42:JD43"/>
    <mergeCell ref="JE44:JE45"/>
    <mergeCell ref="JF44:JF45"/>
    <mergeCell ref="JG44:JG45"/>
    <mergeCell ref="JH44:JH45"/>
    <mergeCell ref="JA44:JA45"/>
    <mergeCell ref="JB44:JB45"/>
    <mergeCell ref="JC44:JC45"/>
    <mergeCell ref="JD44:JD45"/>
    <mergeCell ref="JE46:JE47"/>
    <mergeCell ref="JF46:JF47"/>
    <mergeCell ref="JG46:JG47"/>
    <mergeCell ref="JH46:JH47"/>
    <mergeCell ref="JA46:JA47"/>
    <mergeCell ref="JB46:JB47"/>
    <mergeCell ref="JC46:JC47"/>
    <mergeCell ref="JD46:JD47"/>
    <mergeCell ref="JE48:JE49"/>
    <mergeCell ref="JF48:JF49"/>
    <mergeCell ref="JG48:JG49"/>
    <mergeCell ref="JH48:JH49"/>
    <mergeCell ref="JA48:JA49"/>
    <mergeCell ref="JB48:JB49"/>
    <mergeCell ref="JC48:JC49"/>
    <mergeCell ref="JD48:JD49"/>
    <mergeCell ref="JE50:JE51"/>
    <mergeCell ref="JF50:JF51"/>
    <mergeCell ref="JG50:JG51"/>
    <mergeCell ref="JH50:JH51"/>
    <mergeCell ref="JA50:JA51"/>
    <mergeCell ref="JB50:JB51"/>
    <mergeCell ref="JC50:JC51"/>
    <mergeCell ref="JD50:JD51"/>
    <mergeCell ref="CV8:CV9"/>
    <mergeCell ref="CW8:CW9"/>
    <mergeCell ref="CZ12:CZ13"/>
    <mergeCell ref="CV12:CV13"/>
    <mergeCell ref="CW12:CW13"/>
    <mergeCell ref="CY12:CY13"/>
    <mergeCell ref="CZ6:CZ7"/>
    <mergeCell ref="CZ16:CZ17"/>
    <mergeCell ref="CV16:CV17"/>
    <mergeCell ref="CW16:CW17"/>
    <mergeCell ref="CY16:CY17"/>
    <mergeCell ref="CZ14:CZ15"/>
    <mergeCell ref="CV14:CV15"/>
    <mergeCell ref="CW14:CW15"/>
    <mergeCell ref="CY14:CY15"/>
    <mergeCell ref="CV6:CV7"/>
    <mergeCell ref="CW6:CW7"/>
    <mergeCell ref="CY6:CY7"/>
    <mergeCell ref="CX6:CX7"/>
    <mergeCell ref="CX8:CX9"/>
    <mergeCell ref="CX10:CX11"/>
    <mergeCell ref="CX12:CX13"/>
    <mergeCell ref="CX14:CX15"/>
    <mergeCell ref="CX16:CX17"/>
    <mergeCell ref="CV20:CV21"/>
    <mergeCell ref="CW20:CW21"/>
    <mergeCell ref="CY20:CY21"/>
    <mergeCell ref="CZ18:CZ19"/>
    <mergeCell ref="CV18:CV19"/>
    <mergeCell ref="CW18:CW19"/>
    <mergeCell ref="CY18:CY19"/>
    <mergeCell ref="CZ24:CZ25"/>
    <mergeCell ref="CV24:CV25"/>
    <mergeCell ref="CW24:CW25"/>
    <mergeCell ref="CY24:CY25"/>
    <mergeCell ref="CZ22:CZ23"/>
    <mergeCell ref="CV22:CV23"/>
    <mergeCell ref="CW22:CW23"/>
    <mergeCell ref="CY22:CY23"/>
    <mergeCell ref="CV10:CV11"/>
    <mergeCell ref="CW10:CW11"/>
    <mergeCell ref="CY10:CY11"/>
    <mergeCell ref="CZ10:CZ11"/>
    <mergeCell ref="CX18:CX19"/>
    <mergeCell ref="CX20:CX21"/>
    <mergeCell ref="CX22:CX23"/>
    <mergeCell ref="CX24:CX25"/>
    <mergeCell ref="CV44:CV45"/>
    <mergeCell ref="CW44:CW45"/>
    <mergeCell ref="CY44:CY45"/>
    <mergeCell ref="CZ28:CZ29"/>
    <mergeCell ref="CV28:CV29"/>
    <mergeCell ref="CW28:CW29"/>
    <mergeCell ref="CY28:CY29"/>
    <mergeCell ref="CZ26:CZ27"/>
    <mergeCell ref="CV26:CV27"/>
    <mergeCell ref="CW26:CW27"/>
    <mergeCell ref="CY26:CY27"/>
    <mergeCell ref="CZ32:CZ33"/>
    <mergeCell ref="CV32:CV33"/>
    <mergeCell ref="CW32:CW33"/>
    <mergeCell ref="CY32:CY33"/>
    <mergeCell ref="CZ30:CZ31"/>
    <mergeCell ref="CV30:CV31"/>
    <mergeCell ref="CW30:CW31"/>
    <mergeCell ref="CY30:CY31"/>
    <mergeCell ref="CX26:CX27"/>
    <mergeCell ref="CX28:CX29"/>
    <mergeCell ref="CX30:CX31"/>
    <mergeCell ref="CX32:CX33"/>
    <mergeCell ref="CX40:CX41"/>
    <mergeCell ref="CX42:CX43"/>
    <mergeCell ref="CX44:CX45"/>
    <mergeCell ref="CV50:CV51"/>
    <mergeCell ref="CW50:CW51"/>
    <mergeCell ref="CY50:CY51"/>
    <mergeCell ref="CZ48:CZ49"/>
    <mergeCell ref="CV48:CV49"/>
    <mergeCell ref="CW48:CW49"/>
    <mergeCell ref="CY48:CY49"/>
    <mergeCell ref="BP4:BS4"/>
    <mergeCell ref="BT4:BT5"/>
    <mergeCell ref="CT4:CZ4"/>
    <mergeCell ref="CZ52:CZ53"/>
    <mergeCell ref="CV52:CV53"/>
    <mergeCell ref="CW52:CW53"/>
    <mergeCell ref="CY52:CY53"/>
    <mergeCell ref="CZ50:CZ51"/>
    <mergeCell ref="CU6:CU7"/>
    <mergeCell ref="BP8:BP9"/>
    <mergeCell ref="BQ8:BQ9"/>
    <mergeCell ref="BR8:BR9"/>
    <mergeCell ref="BS8:BS9"/>
    <mergeCell ref="BT8:BT9"/>
    <mergeCell ref="CT8:CT9"/>
    <mergeCell ref="CU8:CU9"/>
    <mergeCell ref="BP6:BP7"/>
    <mergeCell ref="BQ6:BQ7"/>
    <mergeCell ref="BR10:BR11"/>
    <mergeCell ref="BS10:BS11"/>
    <mergeCell ref="BT6:BT7"/>
    <mergeCell ref="CY42:CY43"/>
    <mergeCell ref="CZ40:CZ41"/>
    <mergeCell ref="CV40:CV41"/>
    <mergeCell ref="CW40:CW41"/>
    <mergeCell ref="CT6:CT7"/>
    <mergeCell ref="BR6:BR7"/>
    <mergeCell ref="BS6:BS7"/>
    <mergeCell ref="BT10:BT11"/>
    <mergeCell ref="CT10:CT11"/>
    <mergeCell ref="CU10:CU11"/>
    <mergeCell ref="BP12:BP13"/>
    <mergeCell ref="BQ12:BQ13"/>
    <mergeCell ref="BR12:BR13"/>
    <mergeCell ref="BS12:BS13"/>
    <mergeCell ref="BT12:BT13"/>
    <mergeCell ref="CT12:CT13"/>
    <mergeCell ref="CU12:CU13"/>
    <mergeCell ref="BP10:BP11"/>
    <mergeCell ref="BQ10:BQ11"/>
    <mergeCell ref="CU14:CU15"/>
    <mergeCell ref="BP16:BP17"/>
    <mergeCell ref="BQ16:BQ17"/>
    <mergeCell ref="BR16:BR17"/>
    <mergeCell ref="BS16:BS17"/>
    <mergeCell ref="BT16:BT17"/>
    <mergeCell ref="CT16:CT17"/>
    <mergeCell ref="CU16:CU17"/>
    <mergeCell ref="BP14:BP15"/>
    <mergeCell ref="BQ14:BQ15"/>
    <mergeCell ref="BU10:BU11"/>
    <mergeCell ref="BV10:BV11"/>
    <mergeCell ref="BW10:BW11"/>
    <mergeCell ref="BX10:BX11"/>
    <mergeCell ref="BY10:BY11"/>
    <mergeCell ref="BZ10:BZ11"/>
    <mergeCell ref="CO10:CO11"/>
    <mergeCell ref="BR18:BR19"/>
    <mergeCell ref="BS18:BS19"/>
    <mergeCell ref="BT14:BT15"/>
    <mergeCell ref="CT14:CT15"/>
    <mergeCell ref="BR14:BR15"/>
    <mergeCell ref="BS14:BS15"/>
    <mergeCell ref="BT18:BT19"/>
    <mergeCell ref="CT18:CT19"/>
    <mergeCell ref="CU18:CU19"/>
    <mergeCell ref="BP20:BP21"/>
    <mergeCell ref="BQ20:BQ21"/>
    <mergeCell ref="BR20:BR21"/>
    <mergeCell ref="BS20:BS21"/>
    <mergeCell ref="BT20:BT21"/>
    <mergeCell ref="CT20:CT21"/>
    <mergeCell ref="CU20:CU21"/>
    <mergeCell ref="BP18:BP19"/>
    <mergeCell ref="BQ18:BQ19"/>
    <mergeCell ref="BU16:BU17"/>
    <mergeCell ref="BV16:BV17"/>
    <mergeCell ref="BW16:BW17"/>
    <mergeCell ref="BX16:BX17"/>
    <mergeCell ref="BY16:BY17"/>
    <mergeCell ref="BZ16:BZ17"/>
    <mergeCell ref="CO16:CO17"/>
    <mergeCell ref="CP16:CP17"/>
    <mergeCell ref="CQ16:CQ17"/>
    <mergeCell ref="CR16:CR17"/>
    <mergeCell ref="CS16:CS17"/>
    <mergeCell ref="BU18:BU19"/>
    <mergeCell ref="BV18:BV19"/>
    <mergeCell ref="BW18:BW19"/>
    <mergeCell ref="CU22:CU23"/>
    <mergeCell ref="BP24:BP25"/>
    <mergeCell ref="BQ24:BQ25"/>
    <mergeCell ref="BR24:BR25"/>
    <mergeCell ref="BS24:BS25"/>
    <mergeCell ref="BT24:BT25"/>
    <mergeCell ref="CT24:CT25"/>
    <mergeCell ref="CU24:CU25"/>
    <mergeCell ref="BP22:BP23"/>
    <mergeCell ref="BQ22:BQ23"/>
    <mergeCell ref="BR26:BR27"/>
    <mergeCell ref="BS26:BS27"/>
    <mergeCell ref="BT22:BT23"/>
    <mergeCell ref="CT22:CT23"/>
    <mergeCell ref="BR22:BR23"/>
    <mergeCell ref="BS22:BS23"/>
    <mergeCell ref="BT26:BT27"/>
    <mergeCell ref="CT26:CT27"/>
    <mergeCell ref="CU26:CU27"/>
    <mergeCell ref="BU22:BU23"/>
    <mergeCell ref="BV22:BV23"/>
    <mergeCell ref="BW22:BW23"/>
    <mergeCell ref="BX22:BX23"/>
    <mergeCell ref="BY22:BY23"/>
    <mergeCell ref="BZ22:BZ23"/>
    <mergeCell ref="CO22:CO23"/>
    <mergeCell ref="CP22:CP23"/>
    <mergeCell ref="CQ22:CQ23"/>
    <mergeCell ref="CR22:CR23"/>
    <mergeCell ref="CS22:CS23"/>
    <mergeCell ref="BU24:BU25"/>
    <mergeCell ref="BV24:BV25"/>
    <mergeCell ref="BP28:BP29"/>
    <mergeCell ref="BQ28:BQ29"/>
    <mergeCell ref="BR28:BR29"/>
    <mergeCell ref="BS28:BS29"/>
    <mergeCell ref="BT28:BT29"/>
    <mergeCell ref="CT28:CT29"/>
    <mergeCell ref="CU28:CU29"/>
    <mergeCell ref="BP26:BP27"/>
    <mergeCell ref="BQ26:BQ27"/>
    <mergeCell ref="BS32:BS33"/>
    <mergeCell ref="BT32:BT33"/>
    <mergeCell ref="CT32:CT33"/>
    <mergeCell ref="CU32:CU33"/>
    <mergeCell ref="BP30:BP31"/>
    <mergeCell ref="BQ30:BQ31"/>
    <mergeCell ref="BR30:BR31"/>
    <mergeCell ref="BS30:BS31"/>
    <mergeCell ref="BU28:BU29"/>
    <mergeCell ref="BV28:BV29"/>
    <mergeCell ref="BW28:BW29"/>
    <mergeCell ref="BX28:BX29"/>
    <mergeCell ref="BY28:BY29"/>
    <mergeCell ref="BZ28:BZ29"/>
    <mergeCell ref="CO28:CO29"/>
    <mergeCell ref="CP28:CP29"/>
    <mergeCell ref="CQ28:CQ29"/>
    <mergeCell ref="CR28:CR29"/>
    <mergeCell ref="CS28:CS29"/>
    <mergeCell ref="BU30:BU31"/>
    <mergeCell ref="BV30:BV31"/>
    <mergeCell ref="BW30:BW31"/>
    <mergeCell ref="BX30:BX31"/>
    <mergeCell ref="BS46:BS47"/>
    <mergeCell ref="BT46:BT47"/>
    <mergeCell ref="CT46:CT47"/>
    <mergeCell ref="CU46:CU47"/>
    <mergeCell ref="BP44:BP45"/>
    <mergeCell ref="BQ44:BQ45"/>
    <mergeCell ref="BP38:BS38"/>
    <mergeCell ref="BT38:BT39"/>
    <mergeCell ref="CT38:CZ38"/>
    <mergeCell ref="BT30:BT31"/>
    <mergeCell ref="CT30:CT31"/>
    <mergeCell ref="CU30:CU31"/>
    <mergeCell ref="BP32:BP33"/>
    <mergeCell ref="BQ32:BQ33"/>
    <mergeCell ref="BR32:BR33"/>
    <mergeCell ref="CU40:CU41"/>
    <mergeCell ref="BP42:BP43"/>
    <mergeCell ref="BQ42:BQ43"/>
    <mergeCell ref="BR42:BR43"/>
    <mergeCell ref="BS42:BS43"/>
    <mergeCell ref="BT42:BT43"/>
    <mergeCell ref="CT42:CT43"/>
    <mergeCell ref="CU42:CU43"/>
    <mergeCell ref="BP40:BP41"/>
    <mergeCell ref="BQ40:BQ41"/>
    <mergeCell ref="CZ42:CZ43"/>
    <mergeCell ref="CV42:CV43"/>
    <mergeCell ref="CW42:CW43"/>
    <mergeCell ref="CY40:CY41"/>
    <mergeCell ref="CZ46:CZ47"/>
    <mergeCell ref="CV46:CV47"/>
    <mergeCell ref="CW46:CW47"/>
    <mergeCell ref="CU48:CU49"/>
    <mergeCell ref="BP50:BP51"/>
    <mergeCell ref="BQ50:BQ51"/>
    <mergeCell ref="BR50:BR51"/>
    <mergeCell ref="BS50:BS51"/>
    <mergeCell ref="BT50:BT51"/>
    <mergeCell ref="CT50:CT51"/>
    <mergeCell ref="CU50:CU51"/>
    <mergeCell ref="BP48:BP49"/>
    <mergeCell ref="BQ48:BQ49"/>
    <mergeCell ref="BP52:BP53"/>
    <mergeCell ref="BQ52:BQ53"/>
    <mergeCell ref="BR52:BR53"/>
    <mergeCell ref="BS52:BS53"/>
    <mergeCell ref="BT48:BT49"/>
    <mergeCell ref="CT48:CT49"/>
    <mergeCell ref="BR48:BR49"/>
    <mergeCell ref="BS48:BS49"/>
    <mergeCell ref="BT52:BT53"/>
    <mergeCell ref="CT52:CT53"/>
    <mergeCell ref="CU52:CU53"/>
    <mergeCell ref="BU48:BU49"/>
    <mergeCell ref="BV48:BV49"/>
    <mergeCell ref="BW48:BW49"/>
    <mergeCell ref="BX48:BX49"/>
    <mergeCell ref="BY48:BY49"/>
    <mergeCell ref="BZ48:BZ49"/>
    <mergeCell ref="CO48:CO49"/>
    <mergeCell ref="CP48:CP49"/>
    <mergeCell ref="CQ48:CQ49"/>
    <mergeCell ref="CR48:CR49"/>
    <mergeCell ref="CS48:CS49"/>
    <mergeCell ref="DQ10:DQ11"/>
    <mergeCell ref="DO48:DO49"/>
    <mergeCell ref="DP48:DP49"/>
    <mergeCell ref="DO20:DO21"/>
    <mergeCell ref="DP20:DP21"/>
    <mergeCell ref="DS6:DS7"/>
    <mergeCell ref="DT6:DT7"/>
    <mergeCell ref="DO8:DO9"/>
    <mergeCell ref="DP8:DP9"/>
    <mergeCell ref="DQ8:DQ9"/>
    <mergeCell ref="DS8:DS9"/>
    <mergeCell ref="DT8:DT9"/>
    <mergeCell ref="DO6:DO7"/>
    <mergeCell ref="DS10:DS11"/>
    <mergeCell ref="DT14:DT15"/>
    <mergeCell ref="DO12:DO13"/>
    <mergeCell ref="DP12:DP13"/>
    <mergeCell ref="DQ12:DQ13"/>
    <mergeCell ref="DS12:DS13"/>
    <mergeCell ref="DT10:DT11"/>
    <mergeCell ref="DT12:DT13"/>
    <mergeCell ref="DT16:DT17"/>
    <mergeCell ref="DQ26:DQ27"/>
    <mergeCell ref="DS26:DS27"/>
    <mergeCell ref="DT24:DT25"/>
    <mergeCell ref="DO22:DO23"/>
    <mergeCell ref="DP22:DP23"/>
    <mergeCell ref="DO24:DO25"/>
    <mergeCell ref="DP24:DP25"/>
    <mergeCell ref="DQ24:DQ25"/>
    <mergeCell ref="DS32:DS33"/>
    <mergeCell ref="DT32:DT33"/>
    <mergeCell ref="DO30:DO31"/>
    <mergeCell ref="DP30:DP31"/>
    <mergeCell ref="DQ30:DQ31"/>
    <mergeCell ref="DT26:DT27"/>
    <mergeCell ref="DS28:DS29"/>
    <mergeCell ref="DT28:DT29"/>
    <mergeCell ref="DO14:DO15"/>
    <mergeCell ref="DP14:DP15"/>
    <mergeCell ref="DO16:DO17"/>
    <mergeCell ref="DP16:DP17"/>
    <mergeCell ref="DQ16:DQ17"/>
    <mergeCell ref="DS16:DS17"/>
    <mergeCell ref="DQ14:DQ15"/>
    <mergeCell ref="DS20:DS21"/>
    <mergeCell ref="DS14:DS15"/>
    <mergeCell ref="DO18:DO19"/>
    <mergeCell ref="DP18:DP19"/>
    <mergeCell ref="DQ18:DQ19"/>
    <mergeCell ref="DS18:DS19"/>
    <mergeCell ref="DS24:DS25"/>
    <mergeCell ref="DQ22:DQ23"/>
    <mergeCell ref="DS22:DS23"/>
    <mergeCell ref="DO4:DT4"/>
    <mergeCell ref="DO28:DO29"/>
    <mergeCell ref="DP28:DP29"/>
    <mergeCell ref="DQ28:DQ29"/>
    <mergeCell ref="DO52:DO53"/>
    <mergeCell ref="DP52:DP53"/>
    <mergeCell ref="DQ52:DQ53"/>
    <mergeCell ref="DS52:DS53"/>
    <mergeCell ref="DT30:DT31"/>
    <mergeCell ref="DS30:DS31"/>
    <mergeCell ref="DO32:DO33"/>
    <mergeCell ref="DP32:DP33"/>
    <mergeCell ref="DQ32:DQ33"/>
    <mergeCell ref="DT48:DT49"/>
    <mergeCell ref="DT50:DT51"/>
    <mergeCell ref="DT52:DT53"/>
    <mergeCell ref="DQ48:DQ49"/>
    <mergeCell ref="DS48:DS49"/>
    <mergeCell ref="DO50:DO51"/>
    <mergeCell ref="DP50:DP51"/>
    <mergeCell ref="DQ50:DQ51"/>
    <mergeCell ref="DS50:DS51"/>
    <mergeCell ref="DT46:DT47"/>
    <mergeCell ref="DO44:DO45"/>
    <mergeCell ref="DP44:DP45"/>
    <mergeCell ref="DO46:DO47"/>
    <mergeCell ref="DT18:DT19"/>
    <mergeCell ref="DT20:DT21"/>
    <mergeCell ref="DT22:DT23"/>
    <mergeCell ref="DQ20:DQ21"/>
    <mergeCell ref="DO26:DO27"/>
    <mergeCell ref="DP26:DP27"/>
    <mergeCell ref="DP46:DP47"/>
    <mergeCell ref="DQ46:DQ47"/>
    <mergeCell ref="DS46:DS47"/>
    <mergeCell ref="DQ44:DQ45"/>
    <mergeCell ref="DS44:DS45"/>
    <mergeCell ref="DT44:DT45"/>
    <mergeCell ref="DO42:DO43"/>
    <mergeCell ref="DP42:DP43"/>
    <mergeCell ref="DQ42:DQ43"/>
    <mergeCell ref="DS42:DS43"/>
    <mergeCell ref="DT42:DT43"/>
    <mergeCell ref="F40:F41"/>
    <mergeCell ref="G40:G41"/>
    <mergeCell ref="F42:F43"/>
    <mergeCell ref="DO38:DT38"/>
    <mergeCell ref="DO40:DO41"/>
    <mergeCell ref="DP40:DP41"/>
    <mergeCell ref="DQ40:DQ41"/>
    <mergeCell ref="DS40:DS41"/>
    <mergeCell ref="DT40:DT41"/>
    <mergeCell ref="BR44:BR45"/>
    <mergeCell ref="BS44:BS45"/>
    <mergeCell ref="BT40:BT41"/>
    <mergeCell ref="CT40:CT41"/>
    <mergeCell ref="BR40:BR41"/>
    <mergeCell ref="BS40:BS41"/>
    <mergeCell ref="BT44:BT45"/>
    <mergeCell ref="CT44:CT45"/>
    <mergeCell ref="CU44:CU45"/>
    <mergeCell ref="BP46:BP47"/>
    <mergeCell ref="BQ46:BQ47"/>
    <mergeCell ref="BR46:BR47"/>
    <mergeCell ref="G8:G9"/>
    <mergeCell ref="F10:F11"/>
    <mergeCell ref="G10:G11"/>
    <mergeCell ref="F32:F33"/>
    <mergeCell ref="G32:G33"/>
    <mergeCell ref="G50:G51"/>
    <mergeCell ref="F50:F51"/>
    <mergeCell ref="G48:G49"/>
    <mergeCell ref="F48:F49"/>
    <mergeCell ref="F38:G38"/>
    <mergeCell ref="F14:F15"/>
    <mergeCell ref="G14:G15"/>
    <mergeCell ref="F16:F17"/>
    <mergeCell ref="G16:G17"/>
    <mergeCell ref="F4:G4"/>
    <mergeCell ref="F6:F7"/>
    <mergeCell ref="G6:G7"/>
    <mergeCell ref="F12:F13"/>
    <mergeCell ref="G12:G13"/>
    <mergeCell ref="F8:F9"/>
    <mergeCell ref="F22:F23"/>
    <mergeCell ref="G22:G23"/>
    <mergeCell ref="F24:F25"/>
    <mergeCell ref="G24:G25"/>
    <mergeCell ref="F18:F19"/>
    <mergeCell ref="G18:G19"/>
    <mergeCell ref="F20:F21"/>
    <mergeCell ref="G20:G21"/>
    <mergeCell ref="G42:G43"/>
    <mergeCell ref="F44:F45"/>
    <mergeCell ref="G44:G45"/>
    <mergeCell ref="F52:F53"/>
    <mergeCell ref="G52:G53"/>
    <mergeCell ref="G46:G47"/>
    <mergeCell ref="F46:F47"/>
    <mergeCell ref="KQ16:KQ17"/>
    <mergeCell ref="KQ18:KQ19"/>
    <mergeCell ref="KQ20:KQ21"/>
    <mergeCell ref="KQ22:KQ23"/>
    <mergeCell ref="KQ8:KQ9"/>
    <mergeCell ref="KQ10:KQ11"/>
    <mergeCell ref="KQ12:KQ13"/>
    <mergeCell ref="KQ14:KQ15"/>
    <mergeCell ref="KM42:KM43"/>
    <mergeCell ref="KQ24:KQ25"/>
    <mergeCell ref="KQ26:KQ27"/>
    <mergeCell ref="KQ28:KQ29"/>
    <mergeCell ref="KQ30:KQ31"/>
    <mergeCell ref="KN28:KN29"/>
    <mergeCell ref="KO24:KO25"/>
    <mergeCell ref="KP24:KP25"/>
    <mergeCell ref="KO26:KO27"/>
    <mergeCell ref="KP26:KP27"/>
    <mergeCell ref="KQ52:KQ53"/>
    <mergeCell ref="KQ44:KQ45"/>
    <mergeCell ref="KQ46:KQ47"/>
    <mergeCell ref="KQ48:KQ49"/>
    <mergeCell ref="KQ50:KQ51"/>
    <mergeCell ref="KQ32:KQ33"/>
    <mergeCell ref="KK38:KQ38"/>
    <mergeCell ref="KQ40:KQ41"/>
    <mergeCell ref="KQ42:KQ43"/>
    <mergeCell ref="KP40:KP41"/>
    <mergeCell ref="FD6:FD7"/>
    <mergeCell ref="FE6:FE7"/>
    <mergeCell ref="FF6:FF7"/>
    <mergeCell ref="FG6:FG7"/>
    <mergeCell ref="FH6:FH7"/>
    <mergeCell ref="FL14:FL15"/>
    <mergeCell ref="FL16:FL17"/>
    <mergeCell ref="FL32:FL33"/>
    <mergeCell ref="FL18:FL19"/>
    <mergeCell ref="FL20:FL21"/>
    <mergeCell ref="FL22:FL23"/>
    <mergeCell ref="FL24:FL25"/>
    <mergeCell ref="FL26:FL27"/>
    <mergeCell ref="FL28:FL29"/>
    <mergeCell ref="FL30:FL31"/>
    <mergeCell ref="FM18:FM19"/>
    <mergeCell ref="FM20:FM21"/>
    <mergeCell ref="FM22:FM23"/>
    <mergeCell ref="FM24:FM25"/>
    <mergeCell ref="FM10:FM11"/>
    <mergeCell ref="FM12:FM13"/>
    <mergeCell ref="FM14:FM15"/>
    <mergeCell ref="FM16:FM17"/>
    <mergeCell ref="FM26:FM27"/>
    <mergeCell ref="FM28:FM29"/>
    <mergeCell ref="FM30:FM31"/>
    <mergeCell ref="FM32:FM33"/>
    <mergeCell ref="FI6:FI7"/>
    <mergeCell ref="FK6:FK7"/>
    <mergeCell ref="FK10:FK11"/>
    <mergeCell ref="FD12:FD13"/>
    <mergeCell ref="FE12:FE13"/>
    <mergeCell ref="HV24:HV25"/>
    <mergeCell ref="HW24:HW25"/>
    <mergeCell ref="HX24:HX25"/>
    <mergeCell ref="HW18:HW19"/>
    <mergeCell ref="HX18:HX19"/>
    <mergeCell ref="HV14:HV15"/>
    <mergeCell ref="HY18:HY19"/>
    <mergeCell ref="HV20:HV21"/>
    <mergeCell ref="HW20:HW21"/>
    <mergeCell ref="HX20:HX21"/>
    <mergeCell ref="HY20:HY21"/>
    <mergeCell ref="HZ20:HZ21"/>
    <mergeCell ref="IA20:IA21"/>
    <mergeCell ref="HZ18:HZ19"/>
    <mergeCell ref="IA22:IA23"/>
    <mergeCell ref="IB22:IB23"/>
    <mergeCell ref="FM8:FM9"/>
    <mergeCell ref="FL52:FL53"/>
    <mergeCell ref="FM52:FM53"/>
    <mergeCell ref="FL46:FL47"/>
    <mergeCell ref="FM46:FM47"/>
    <mergeCell ref="FL48:FL49"/>
    <mergeCell ref="FM48:FM49"/>
    <mergeCell ref="IB12:IB13"/>
    <mergeCell ref="HZ14:HZ15"/>
    <mergeCell ref="IC12:IC13"/>
    <mergeCell ref="IC14:IC15"/>
    <mergeCell ref="IA14:IA15"/>
    <mergeCell ref="IB14:IB15"/>
    <mergeCell ref="IC16:IC17"/>
    <mergeCell ref="IB32:IB33"/>
    <mergeCell ref="HZ26:HZ27"/>
    <mergeCell ref="HZ52:HZ53"/>
    <mergeCell ref="HW50:HW51"/>
    <mergeCell ref="HX50:HX51"/>
    <mergeCell ref="HY50:HY51"/>
    <mergeCell ref="HZ50:HZ51"/>
    <mergeCell ref="HZ44:HZ45"/>
    <mergeCell ref="HV48:HV49"/>
    <mergeCell ref="HV52:HV53"/>
    <mergeCell ref="HW52:HW53"/>
    <mergeCell ref="HX52:HX53"/>
    <mergeCell ref="HY52:HY53"/>
    <mergeCell ref="IA52:IA53"/>
    <mergeCell ref="HV50:HV51"/>
    <mergeCell ref="IA44:IA45"/>
    <mergeCell ref="HW48:HW49"/>
    <mergeCell ref="HX48:HX49"/>
    <mergeCell ref="IB16:IB17"/>
    <mergeCell ref="F2:G2"/>
    <mergeCell ref="F36:G36"/>
    <mergeCell ref="DY1:DY2"/>
    <mergeCell ref="FE5:FK5"/>
    <mergeCell ref="F30:F31"/>
    <mergeCell ref="G30:G31"/>
    <mergeCell ref="F26:F27"/>
    <mergeCell ref="G26:G27"/>
    <mergeCell ref="F28:F29"/>
    <mergeCell ref="G28:G29"/>
    <mergeCell ref="IC48:IC49"/>
    <mergeCell ref="IC50:IC51"/>
    <mergeCell ref="IC52:IC53"/>
    <mergeCell ref="IC46:IC47"/>
    <mergeCell ref="HY26:HY27"/>
    <mergeCell ref="IA18:IA19"/>
    <mergeCell ref="IB18:IB19"/>
    <mergeCell ref="IB20:IB21"/>
    <mergeCell ref="IC18:IC19"/>
    <mergeCell ref="IC32:IC33"/>
    <mergeCell ref="IC20:IC21"/>
    <mergeCell ref="IC22:IC23"/>
    <mergeCell ref="IC24:IC25"/>
    <mergeCell ref="IC26:IC27"/>
    <mergeCell ref="IC40:IC41"/>
    <mergeCell ref="IC42:IC43"/>
    <mergeCell ref="IC44:IC45"/>
    <mergeCell ref="IC28:IC29"/>
    <mergeCell ref="IC30:IC31"/>
    <mergeCell ref="HY22:HY23"/>
    <mergeCell ref="HY24:HY25"/>
    <mergeCell ref="HZ22:HZ23"/>
    <mergeCell ref="AI5:AL5"/>
    <mergeCell ref="AH40:AH41"/>
    <mergeCell ref="KC48:KC49"/>
    <mergeCell ref="KC50:KC51"/>
    <mergeCell ref="KD8:KD9"/>
    <mergeCell ref="KC6:KC7"/>
    <mergeCell ref="KC8:KC9"/>
    <mergeCell ref="KC10:KC11"/>
    <mergeCell ref="KC12:KC13"/>
    <mergeCell ref="KC14:KC15"/>
    <mergeCell ref="KC16:KC17"/>
    <mergeCell ref="KC18:KC19"/>
    <mergeCell ref="KC20:KC21"/>
    <mergeCell ref="KC22:KC23"/>
    <mergeCell ref="KC24:KC25"/>
    <mergeCell ref="KC26:KC27"/>
    <mergeCell ref="KC28:KC29"/>
    <mergeCell ref="KC30:KC31"/>
    <mergeCell ref="KC40:KC41"/>
    <mergeCell ref="KC42:KC43"/>
    <mergeCell ref="KC44:KC45"/>
    <mergeCell ref="KC46:KC47"/>
    <mergeCell ref="FM50:FM51"/>
    <mergeCell ref="IC8:IC9"/>
    <mergeCell ref="IC10:IC11"/>
    <mergeCell ref="HV10:HV11"/>
    <mergeCell ref="HW10:HW11"/>
    <mergeCell ref="HX10:HX11"/>
    <mergeCell ref="HX8:HX9"/>
    <mergeCell ref="HV22:HV23"/>
    <mergeCell ref="HW22:HW23"/>
    <mergeCell ref="HX22:HX23"/>
    <mergeCell ref="BC12:BC13"/>
    <mergeCell ref="BC14:BC15"/>
    <mergeCell ref="BC16:BC17"/>
    <mergeCell ref="BC18:BC19"/>
    <mergeCell ref="BC20:BC21"/>
    <mergeCell ref="BC22:BC23"/>
    <mergeCell ref="BC24:BC25"/>
    <mergeCell ref="BC26:BC27"/>
    <mergeCell ref="BC28:BC29"/>
    <mergeCell ref="BC30:BC31"/>
    <mergeCell ref="BC32:BC33"/>
    <mergeCell ref="BC46:BC47"/>
    <mergeCell ref="AH6:AH7"/>
    <mergeCell ref="AH8:AH9"/>
    <mergeCell ref="AH10:AH11"/>
    <mergeCell ref="AH12:AH13"/>
    <mergeCell ref="AH14:AH15"/>
    <mergeCell ref="AH16:AH17"/>
    <mergeCell ref="AH18:AH19"/>
    <mergeCell ref="AH20:AH21"/>
    <mergeCell ref="AH22:AH23"/>
    <mergeCell ref="AH24:AH25"/>
    <mergeCell ref="AH26:AH27"/>
    <mergeCell ref="AH28:AH29"/>
    <mergeCell ref="AH30:AH31"/>
    <mergeCell ref="AH32:AH33"/>
    <mergeCell ref="AI44:AI45"/>
    <mergeCell ref="AJ44:AJ45"/>
    <mergeCell ref="AI32:AI33"/>
    <mergeCell ref="AH44:AH45"/>
    <mergeCell ref="BC38:BH38"/>
    <mergeCell ref="BG26:BG27"/>
    <mergeCell ref="BD26:BD27"/>
    <mergeCell ref="BG12:BG13"/>
    <mergeCell ref="BD14:BD15"/>
    <mergeCell ref="BE14:BE15"/>
    <mergeCell ref="BF14:BF15"/>
    <mergeCell ref="BG14:BG15"/>
    <mergeCell ref="BD16:BD17"/>
    <mergeCell ref="BE16:BE17"/>
    <mergeCell ref="BF16:BF17"/>
    <mergeCell ref="BG16:BG17"/>
    <mergeCell ref="BD18:BD19"/>
    <mergeCell ref="BE18:BE19"/>
    <mergeCell ref="BF18:BF19"/>
    <mergeCell ref="BG18:BG19"/>
    <mergeCell ref="BD20:BD21"/>
    <mergeCell ref="BE20:BE21"/>
    <mergeCell ref="BF20:BF21"/>
    <mergeCell ref="BG20:BG21"/>
    <mergeCell ref="BF12:BF13"/>
    <mergeCell ref="AN50:AN51"/>
    <mergeCell ref="BF26:BF27"/>
    <mergeCell ref="AJ32:AJ33"/>
    <mergeCell ref="AK32:AK33"/>
    <mergeCell ref="AL32:AL33"/>
    <mergeCell ref="AW44:AW45"/>
    <mergeCell ref="AY44:AY45"/>
    <mergeCell ref="AH4:AN4"/>
    <mergeCell ref="BC4:BH4"/>
    <mergeCell ref="BC40:BC41"/>
    <mergeCell ref="BD40:BD41"/>
    <mergeCell ref="BE40:BE41"/>
    <mergeCell ref="BF40:BF41"/>
    <mergeCell ref="BG40:BG41"/>
    <mergeCell ref="BC42:BC43"/>
    <mergeCell ref="BD42:BD43"/>
    <mergeCell ref="BE42:BE43"/>
    <mergeCell ref="BF42:BF43"/>
    <mergeCell ref="BG42:BG43"/>
    <mergeCell ref="BC44:BC45"/>
    <mergeCell ref="BD44:BD45"/>
    <mergeCell ref="BE44:BE45"/>
    <mergeCell ref="BF44:BF45"/>
    <mergeCell ref="BG44:BG45"/>
    <mergeCell ref="BD22:BD23"/>
    <mergeCell ref="BE22:BE23"/>
    <mergeCell ref="BF22:BF23"/>
    <mergeCell ref="BG22:BG23"/>
    <mergeCell ref="BD24:BD25"/>
    <mergeCell ref="BE24:BE25"/>
    <mergeCell ref="BF24:BF25"/>
    <mergeCell ref="BG24:BG25"/>
    <mergeCell ref="AN52:AN53"/>
    <mergeCell ref="BE26:BE27"/>
    <mergeCell ref="CU5:CW5"/>
    <mergeCell ref="CU39:CW39"/>
    <mergeCell ref="AH46:AH47"/>
    <mergeCell ref="AH48:AH49"/>
    <mergeCell ref="AH50:AH51"/>
    <mergeCell ref="AH52:AH53"/>
    <mergeCell ref="AI39:AL39"/>
    <mergeCell ref="AJ42:AJ43"/>
    <mergeCell ref="AI40:AI41"/>
    <mergeCell ref="AJ40:AJ41"/>
    <mergeCell ref="AK40:AK41"/>
    <mergeCell ref="AN46:AN47"/>
    <mergeCell ref="BF46:BF47"/>
    <mergeCell ref="BG46:BG47"/>
    <mergeCell ref="BC48:BC49"/>
    <mergeCell ref="BD48:BD49"/>
    <mergeCell ref="BE48:BE49"/>
    <mergeCell ref="BF48:BF49"/>
    <mergeCell ref="BG48:BG49"/>
    <mergeCell ref="BC50:BC51"/>
    <mergeCell ref="BD50:BD51"/>
    <mergeCell ref="BE50:BE51"/>
    <mergeCell ref="BF50:BF51"/>
    <mergeCell ref="BG50:BG51"/>
    <mergeCell ref="BC52:BC53"/>
    <mergeCell ref="BD52:BD53"/>
    <mergeCell ref="BE52:BE53"/>
    <mergeCell ref="BF52:BF53"/>
    <mergeCell ref="BG52:BG53"/>
    <mergeCell ref="AN48:AN49"/>
  </mergeCells>
  <phoneticPr fontId="4"/>
  <conditionalFormatting sqref="CM17:CM28">
    <cfRule type="top10" dxfId="1" priority="1" stopIfTrue="1" rank="1"/>
  </conditionalFormatting>
  <conditionalFormatting sqref="DM17:DM28">
    <cfRule type="top10" dxfId="0" priority="2" stopIfTrue="1" rank="1"/>
  </conditionalFormatting>
  <printOptions horizontalCentered="1" verticalCentered="1"/>
  <pageMargins left="0" right="0" top="0.39370078740157483" bottom="0.39370078740157483" header="0.51181102362204722" footer="0.51181102362204722"/>
  <pageSetup paperSize="9" scale="52" orientation="portrait" r:id="rId1"/>
  <headerFooter alignWithMargins="0"/>
  <colBreaks count="13" manualBreakCount="13">
    <brk id="22" max="52" man="1"/>
    <brk id="33" max="52" man="1"/>
    <brk id="60" max="52" man="1"/>
    <brk id="67" max="52" man="1"/>
    <brk id="92" max="52" man="1"/>
    <brk id="104" max="52" man="1"/>
    <brk id="118" max="52" man="1"/>
    <brk id="124" max="52" man="1"/>
    <brk id="132" max="52" man="1"/>
    <brk id="145" max="52" man="1"/>
    <brk id="159" max="52" man="1"/>
    <brk id="169" max="52" man="1"/>
    <brk id="251" max="52"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indexed="53"/>
  </sheetPr>
  <dimension ref="A1:EC563"/>
  <sheetViews>
    <sheetView view="pageBreakPreview" zoomScale="83" zoomScaleNormal="100" zoomScaleSheetLayoutView="83" workbookViewId="0">
      <pane xSplit="1" ySplit="1" topLeftCell="B2" activePane="bottomRight" state="frozen"/>
      <selection activeCell="B3" sqref="B3:M17"/>
      <selection pane="topRight" activeCell="B3" sqref="B3:M17"/>
      <selection pane="bottomLeft" activeCell="B3" sqref="B3:M17"/>
      <selection pane="bottomRight" activeCell="G24" sqref="G24:G25"/>
    </sheetView>
  </sheetViews>
  <sheetFormatPr defaultColWidth="7.88671875" defaultRowHeight="12"/>
  <cols>
    <col min="1" max="1" width="7.33203125" style="10" customWidth="1"/>
    <col min="2" max="2" width="8" style="10" customWidth="1"/>
    <col min="3" max="3" width="8.44140625" style="10" customWidth="1"/>
    <col min="4" max="4" width="6.6640625" style="10" customWidth="1"/>
    <col min="5" max="5" width="8.6640625" style="10" customWidth="1"/>
    <col min="6" max="67" width="9.6640625" style="10" customWidth="1"/>
    <col min="68" max="72" width="6.6640625" style="10" customWidth="1"/>
    <col min="73" max="73" width="6.44140625" style="893" customWidth="1"/>
    <col min="74" max="74" width="6.44140625" style="1" customWidth="1"/>
    <col min="75" max="75" width="6.44140625" style="893" customWidth="1"/>
    <col min="76" max="76" width="6.44140625" style="1" customWidth="1"/>
    <col min="77" max="77" width="6.44140625" style="893" customWidth="1"/>
    <col min="78" max="78" width="6.44140625" style="1" customWidth="1"/>
    <col min="79" max="79" width="6.44140625" style="893" customWidth="1"/>
    <col min="80" max="80" width="6.44140625" style="1" customWidth="1"/>
    <col min="81" max="81" width="6.44140625" style="893" customWidth="1"/>
    <col min="82" max="82" width="6.44140625" style="1" customWidth="1"/>
    <col min="83" max="83" width="6.44140625" style="893" customWidth="1"/>
    <col min="84" max="84" width="6.44140625" style="1" customWidth="1"/>
    <col min="85" max="85" width="6.44140625" style="893" customWidth="1"/>
    <col min="86" max="86" width="6.44140625" style="1" customWidth="1"/>
    <col min="87" max="87" width="6.44140625" style="893" customWidth="1"/>
    <col min="88" max="88" width="6.44140625" style="1" customWidth="1"/>
    <col min="89" max="96" width="6.6640625" style="1" customWidth="1"/>
    <col min="97" max="100" width="6.6640625" style="10" customWidth="1"/>
    <col min="101" max="106" width="7.88671875" style="10" customWidth="1"/>
    <col min="107" max="107" width="8.88671875" style="564" customWidth="1"/>
    <col min="108" max="16384" width="7.88671875" style="10"/>
  </cols>
  <sheetData>
    <row r="1" spans="1:133" s="610" customFormat="1" ht="14.25" customHeight="1">
      <c r="A1" s="677"/>
      <c r="B1" s="677"/>
      <c r="C1" s="677"/>
      <c r="F1" s="612" t="s">
        <v>877</v>
      </c>
      <c r="G1" s="621"/>
      <c r="H1" s="621"/>
      <c r="I1" s="621"/>
      <c r="J1" s="678"/>
      <c r="K1" s="679"/>
      <c r="X1" s="610">
        <v>6</v>
      </c>
      <c r="BH1" s="612" t="s">
        <v>877</v>
      </c>
      <c r="BI1" s="621"/>
      <c r="BJ1" s="621"/>
      <c r="BK1" s="621"/>
      <c r="BL1" s="678"/>
      <c r="BM1" s="678"/>
      <c r="BN1" s="679"/>
      <c r="BP1" s="614" t="s">
        <v>878</v>
      </c>
      <c r="BQ1" s="615"/>
      <c r="BR1" s="615"/>
      <c r="BS1" s="615"/>
      <c r="BT1" s="616"/>
      <c r="BU1" s="885" t="s">
        <v>896</v>
      </c>
      <c r="BV1" s="896"/>
      <c r="BW1" s="896"/>
      <c r="BX1" s="896"/>
      <c r="BY1" s="896"/>
      <c r="BZ1" s="899"/>
      <c r="CA1" s="900"/>
      <c r="CB1" s="900"/>
      <c r="CC1" s="883"/>
      <c r="CD1" s="883"/>
      <c r="CE1" s="883"/>
      <c r="CF1" s="883"/>
      <c r="CG1" s="883"/>
      <c r="CH1" s="883"/>
      <c r="CI1" s="883"/>
      <c r="CJ1" s="883"/>
      <c r="CK1" s="906" t="s">
        <v>655</v>
      </c>
      <c r="CL1" s="907"/>
      <c r="CM1" s="907"/>
      <c r="CN1" s="908"/>
      <c r="CO1" s="909"/>
      <c r="CP1" s="909"/>
      <c r="CQ1" s="909"/>
      <c r="CR1" s="909"/>
      <c r="CW1" s="614" t="s">
        <v>897</v>
      </c>
      <c r="CX1" s="615"/>
      <c r="CY1" s="615"/>
      <c r="CZ1" s="615"/>
      <c r="DA1" s="615"/>
      <c r="DB1" s="616"/>
      <c r="DC1" s="614" t="s">
        <v>898</v>
      </c>
      <c r="DD1" s="615"/>
      <c r="DE1" s="615"/>
      <c r="DF1" s="615"/>
      <c r="DG1" s="615"/>
      <c r="DH1" s="615"/>
      <c r="DI1" s="615"/>
      <c r="DJ1" s="615"/>
      <c r="DK1" s="615"/>
      <c r="DL1" s="613"/>
      <c r="DM1" s="612" t="s">
        <v>899</v>
      </c>
      <c r="DN1" s="621"/>
      <c r="DO1" s="621"/>
      <c r="DP1" s="621"/>
      <c r="DQ1" s="621"/>
      <c r="DR1" s="621"/>
      <c r="DS1" s="612" t="s">
        <v>900</v>
      </c>
      <c r="DT1" s="621"/>
      <c r="DU1" s="621"/>
      <c r="DV1" s="621"/>
      <c r="DW1" s="621"/>
      <c r="DX1" s="614" t="s">
        <v>656</v>
      </c>
      <c r="DY1" s="615"/>
      <c r="DZ1" s="615"/>
      <c r="EA1" s="615"/>
      <c r="EB1" s="615"/>
      <c r="EC1" s="616"/>
    </row>
    <row r="2" spans="1:133" s="610" customFormat="1" ht="14.25" customHeight="1" thickBot="1">
      <c r="A2" s="677"/>
      <c r="B2" s="677"/>
      <c r="C2" s="677"/>
      <c r="F2" s="627" t="s">
        <v>144</v>
      </c>
      <c r="G2" s="628"/>
      <c r="H2" s="628"/>
      <c r="I2" s="628"/>
      <c r="J2" s="680"/>
      <c r="K2" s="681"/>
      <c r="BH2" s="627" t="s">
        <v>143</v>
      </c>
      <c r="BI2" s="628"/>
      <c r="BJ2" s="628"/>
      <c r="BK2" s="628"/>
      <c r="BL2" s="680"/>
      <c r="BM2" s="680"/>
      <c r="BN2" s="681"/>
      <c r="BP2" s="1137" t="s">
        <v>367</v>
      </c>
      <c r="BQ2" s="1138"/>
      <c r="BR2" s="1138"/>
      <c r="BS2" s="1138"/>
      <c r="BT2" s="1139"/>
      <c r="BU2" s="886" t="s">
        <v>818</v>
      </c>
      <c r="BV2" s="897"/>
      <c r="BW2" s="897"/>
      <c r="BX2" s="897"/>
      <c r="BY2" s="897"/>
      <c r="BZ2" s="901"/>
      <c r="CA2" s="900"/>
      <c r="CB2" s="900"/>
      <c r="CC2" s="1077"/>
      <c r="CD2" s="1077"/>
      <c r="CE2" s="1077"/>
      <c r="CF2" s="1077"/>
      <c r="CG2" s="1077"/>
      <c r="CH2" s="1077"/>
      <c r="CI2" s="1077"/>
      <c r="CJ2" s="1077"/>
      <c r="CK2" s="910" t="s">
        <v>830</v>
      </c>
      <c r="CL2" s="911"/>
      <c r="CM2" s="911"/>
      <c r="CN2" s="912"/>
      <c r="CO2" s="909"/>
      <c r="CP2" s="909"/>
      <c r="CQ2" s="909"/>
      <c r="CR2" s="909"/>
      <c r="CW2" s="1137" t="s">
        <v>307</v>
      </c>
      <c r="CX2" s="1138"/>
      <c r="CY2" s="1138"/>
      <c r="CZ2" s="1138"/>
      <c r="DA2" s="1138"/>
      <c r="DB2" s="1139"/>
      <c r="DC2" s="623" t="s">
        <v>294</v>
      </c>
      <c r="DD2" s="624"/>
      <c r="DE2" s="624"/>
      <c r="DF2" s="624"/>
      <c r="DG2" s="624"/>
      <c r="DH2" s="624"/>
      <c r="DI2" s="624"/>
      <c r="DJ2" s="624"/>
      <c r="DK2" s="624"/>
      <c r="DL2" s="629"/>
      <c r="DM2" s="1145" t="s">
        <v>103</v>
      </c>
      <c r="DN2" s="1146"/>
      <c r="DO2" s="1146"/>
      <c r="DP2" s="1146"/>
      <c r="DQ2" s="1146"/>
      <c r="DR2" s="1146"/>
      <c r="DS2" s="1161" t="s">
        <v>104</v>
      </c>
      <c r="DT2" s="1162"/>
      <c r="DU2" s="1162"/>
      <c r="DV2" s="1162"/>
      <c r="DW2" s="1163"/>
      <c r="DX2" s="1137" t="s">
        <v>657</v>
      </c>
      <c r="DY2" s="1138"/>
      <c r="DZ2" s="1138"/>
      <c r="EA2" s="1138"/>
      <c r="EB2" s="1138"/>
      <c r="EC2" s="1139"/>
    </row>
    <row r="3" spans="1:133" s="5" customFormat="1" ht="12" customHeight="1">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887"/>
      <c r="BV3" s="898"/>
      <c r="BW3" s="898"/>
      <c r="BX3" s="898"/>
      <c r="BY3" s="898"/>
      <c r="BZ3" s="898"/>
      <c r="CA3" s="898"/>
      <c r="CB3" s="898"/>
      <c r="CC3" s="1077"/>
      <c r="CD3" s="1077"/>
      <c r="CE3" s="1077"/>
      <c r="CF3" s="1077"/>
      <c r="CG3" s="1077"/>
      <c r="CH3" s="1077"/>
      <c r="CI3" s="1077"/>
      <c r="CJ3" s="1077"/>
      <c r="CK3" s="905"/>
      <c r="CL3" s="905"/>
      <c r="CM3" s="905"/>
      <c r="CN3" s="905"/>
      <c r="CO3" s="905"/>
      <c r="CP3" s="905"/>
      <c r="CQ3" s="905"/>
      <c r="CR3" s="905"/>
      <c r="CS3" s="3"/>
      <c r="CT3" s="10"/>
      <c r="CU3" s="10"/>
      <c r="CV3" s="10"/>
      <c r="DC3" s="564"/>
      <c r="DM3" s="743"/>
      <c r="DN3" s="743"/>
      <c r="DO3" s="743"/>
      <c r="DP3" s="743"/>
      <c r="DQ3" s="743"/>
      <c r="DR3" s="743"/>
      <c r="DS3" s="743"/>
      <c r="DT3" s="743"/>
      <c r="DU3" s="743"/>
      <c r="DV3" s="743"/>
      <c r="DW3" s="743"/>
    </row>
    <row r="4" spans="1:133" s="682" customFormat="1" ht="40.5" customHeight="1">
      <c r="A4" s="630"/>
      <c r="B4" s="631"/>
      <c r="C4" s="1097" t="s">
        <v>650</v>
      </c>
      <c r="D4" s="1066" t="s">
        <v>558</v>
      </c>
      <c r="E4" s="1065" t="s">
        <v>557</v>
      </c>
      <c r="F4" s="1065" t="s">
        <v>466</v>
      </c>
      <c r="G4" s="1065"/>
      <c r="H4" s="1065"/>
      <c r="I4" s="1065"/>
      <c r="J4" s="1065"/>
      <c r="K4" s="1065"/>
      <c r="L4" s="1065"/>
      <c r="M4" s="1065"/>
      <c r="N4" s="1065"/>
      <c r="O4" s="636"/>
      <c r="P4" s="636"/>
      <c r="Q4" s="636"/>
      <c r="R4" s="636"/>
      <c r="S4" s="636"/>
      <c r="T4" s="636"/>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c r="AT4" s="636"/>
      <c r="AU4" s="636"/>
      <c r="AV4" s="636"/>
      <c r="AW4" s="636"/>
      <c r="AX4" s="636"/>
      <c r="AY4" s="636"/>
      <c r="AZ4" s="636"/>
      <c r="BA4" s="636"/>
      <c r="BB4" s="636"/>
      <c r="BC4" s="636"/>
      <c r="BD4" s="636"/>
      <c r="BE4" s="636"/>
      <c r="BF4" s="636"/>
      <c r="BG4" s="636"/>
      <c r="BH4" s="1065" t="s">
        <v>346</v>
      </c>
      <c r="BI4" s="1065"/>
      <c r="BJ4" s="1065"/>
      <c r="BK4" s="1065"/>
      <c r="BL4" s="1065"/>
      <c r="BM4" s="1065"/>
      <c r="BN4" s="1065"/>
      <c r="BO4" s="1065"/>
      <c r="BP4" s="1081" t="s">
        <v>366</v>
      </c>
      <c r="BQ4" s="1141"/>
      <c r="BR4" s="1141"/>
      <c r="BS4" s="1141"/>
      <c r="BT4" s="1142"/>
      <c r="BU4" s="1128" t="s">
        <v>819</v>
      </c>
      <c r="BV4" s="1129"/>
      <c r="BW4" s="1129"/>
      <c r="BX4" s="1130"/>
      <c r="BY4" s="1128" t="s">
        <v>820</v>
      </c>
      <c r="BZ4" s="1129"/>
      <c r="CA4" s="1129"/>
      <c r="CB4" s="1130"/>
      <c r="CC4" s="1128" t="s">
        <v>821</v>
      </c>
      <c r="CD4" s="1129"/>
      <c r="CE4" s="1129"/>
      <c r="CF4" s="1130"/>
      <c r="CG4" s="1078" t="s">
        <v>822</v>
      </c>
      <c r="CH4" s="1078"/>
      <c r="CI4" s="1078"/>
      <c r="CJ4" s="1078"/>
      <c r="CK4" s="1081" t="s">
        <v>831</v>
      </c>
      <c r="CL4" s="1082"/>
      <c r="CM4" s="1082"/>
      <c r="CN4" s="1083"/>
      <c r="CO4" s="1081" t="s">
        <v>832</v>
      </c>
      <c r="CP4" s="1082"/>
      <c r="CQ4" s="1082"/>
      <c r="CR4" s="1083"/>
      <c r="CS4" s="1081" t="s">
        <v>308</v>
      </c>
      <c r="CT4" s="1082"/>
      <c r="CU4" s="1082"/>
      <c r="CV4" s="1083"/>
      <c r="CW4" s="1081" t="s">
        <v>295</v>
      </c>
      <c r="CX4" s="1141"/>
      <c r="CY4" s="1141"/>
      <c r="CZ4" s="1141"/>
      <c r="DA4" s="1141"/>
      <c r="DB4" s="1142"/>
      <c r="DC4" s="1158" t="s">
        <v>156</v>
      </c>
      <c r="DD4" s="1159"/>
      <c r="DE4" s="1159"/>
      <c r="DF4" s="1160"/>
      <c r="DG4" s="1141" t="s">
        <v>835</v>
      </c>
      <c r="DH4" s="1142"/>
      <c r="DI4" s="1081" t="s">
        <v>467</v>
      </c>
      <c r="DJ4" s="1141"/>
      <c r="DK4" s="1141"/>
      <c r="DL4" s="1142"/>
      <c r="DM4" s="1081" t="s">
        <v>105</v>
      </c>
      <c r="DN4" s="1082" t="s">
        <v>106</v>
      </c>
      <c r="DO4" s="1082"/>
      <c r="DP4" s="1082"/>
      <c r="DQ4" s="1082"/>
      <c r="DR4" s="1083"/>
      <c r="DS4" s="1081" t="s">
        <v>107</v>
      </c>
      <c r="DT4" s="1141"/>
      <c r="DU4" s="1141"/>
      <c r="DV4" s="1141"/>
      <c r="DW4" s="1142"/>
      <c r="DX4" s="1081" t="s">
        <v>658</v>
      </c>
      <c r="DY4" s="1141"/>
      <c r="DZ4" s="1141"/>
      <c r="EA4" s="1141"/>
      <c r="EB4" s="1141"/>
      <c r="EC4" s="1142"/>
    </row>
    <row r="5" spans="1:133" s="682" customFormat="1" ht="40.5" customHeight="1">
      <c r="A5" s="630" t="s">
        <v>207</v>
      </c>
      <c r="B5" s="630" t="s">
        <v>207</v>
      </c>
      <c r="C5" s="1098"/>
      <c r="D5" s="1066"/>
      <c r="E5" s="1065"/>
      <c r="F5" s="632" t="s">
        <v>468</v>
      </c>
      <c r="G5" s="1027" t="s">
        <v>176</v>
      </c>
      <c r="H5" s="1028"/>
      <c r="I5" s="1028"/>
      <c r="J5" s="1028"/>
      <c r="K5" s="1028"/>
      <c r="L5" s="1029"/>
      <c r="M5" s="632" t="s">
        <v>341</v>
      </c>
      <c r="N5" s="633" t="s">
        <v>555</v>
      </c>
      <c r="O5" s="636"/>
      <c r="P5" s="636"/>
      <c r="Q5" s="636"/>
      <c r="R5" s="636"/>
      <c r="S5" s="636"/>
      <c r="T5" s="636"/>
      <c r="U5" s="636"/>
      <c r="V5" s="636"/>
      <c r="W5" s="636"/>
      <c r="X5" s="636"/>
      <c r="Y5" s="636"/>
      <c r="Z5" s="636"/>
      <c r="AA5" s="636"/>
      <c r="AB5" s="636"/>
      <c r="AC5" s="636"/>
      <c r="AD5" s="636"/>
      <c r="AE5" s="636"/>
      <c r="AF5" s="636"/>
      <c r="AG5" s="636"/>
      <c r="AH5" s="636"/>
      <c r="AI5" s="636"/>
      <c r="AJ5" s="636"/>
      <c r="AK5" s="636"/>
      <c r="AL5" s="636"/>
      <c r="AM5" s="636"/>
      <c r="AN5" s="636"/>
      <c r="AO5" s="636"/>
      <c r="AP5" s="636"/>
      <c r="AQ5" s="636"/>
      <c r="AR5" s="636"/>
      <c r="AS5" s="636"/>
      <c r="AT5" s="636"/>
      <c r="AU5" s="636"/>
      <c r="AV5" s="636"/>
      <c r="AW5" s="636"/>
      <c r="AX5" s="636"/>
      <c r="AY5" s="636"/>
      <c r="AZ5" s="636"/>
      <c r="BA5" s="636"/>
      <c r="BB5" s="636"/>
      <c r="BC5" s="636"/>
      <c r="BD5" s="636"/>
      <c r="BE5" s="636"/>
      <c r="BF5" s="636"/>
      <c r="BG5" s="636"/>
      <c r="BH5" s="632" t="s">
        <v>338</v>
      </c>
      <c r="BI5" s="632" t="s">
        <v>214</v>
      </c>
      <c r="BJ5" s="633" t="s">
        <v>339</v>
      </c>
      <c r="BK5" s="632" t="s">
        <v>141</v>
      </c>
      <c r="BL5" s="633" t="s">
        <v>469</v>
      </c>
      <c r="BM5" s="632" t="s">
        <v>637</v>
      </c>
      <c r="BN5" s="632" t="s">
        <v>446</v>
      </c>
      <c r="BO5" s="632" t="s">
        <v>397</v>
      </c>
      <c r="BP5" s="636"/>
      <c r="BQ5" s="632" t="s">
        <v>470</v>
      </c>
      <c r="BR5" s="632" t="s">
        <v>471</v>
      </c>
      <c r="BS5" s="633" t="s">
        <v>234</v>
      </c>
      <c r="BT5" s="633" t="s">
        <v>555</v>
      </c>
      <c r="BU5" s="643" t="s">
        <v>880</v>
      </c>
      <c r="BV5" s="644" t="s">
        <v>881</v>
      </c>
      <c r="BW5" s="643" t="s">
        <v>882</v>
      </c>
      <c r="BX5" s="644" t="s">
        <v>883</v>
      </c>
      <c r="BY5" s="643" t="s">
        <v>884</v>
      </c>
      <c r="BZ5" s="644" t="s">
        <v>885</v>
      </c>
      <c r="CA5" s="643" t="s">
        <v>886</v>
      </c>
      <c r="CB5" s="644" t="s">
        <v>887</v>
      </c>
      <c r="CC5" s="643" t="s">
        <v>888</v>
      </c>
      <c r="CD5" s="644" t="s">
        <v>889</v>
      </c>
      <c r="CE5" s="643" t="s">
        <v>890</v>
      </c>
      <c r="CF5" s="644" t="s">
        <v>891</v>
      </c>
      <c r="CG5" s="643" t="s">
        <v>892</v>
      </c>
      <c r="CH5" s="644" t="s">
        <v>893</v>
      </c>
      <c r="CI5" s="643" t="s">
        <v>894</v>
      </c>
      <c r="CJ5" s="644" t="s">
        <v>895</v>
      </c>
      <c r="CK5" s="636"/>
      <c r="CL5" s="904" t="s">
        <v>472</v>
      </c>
      <c r="CM5" s="904" t="s">
        <v>473</v>
      </c>
      <c r="CN5" s="904" t="s">
        <v>555</v>
      </c>
      <c r="CO5" s="636"/>
      <c r="CP5" s="904" t="s">
        <v>472</v>
      </c>
      <c r="CQ5" s="904" t="s">
        <v>473</v>
      </c>
      <c r="CR5" s="904" t="s">
        <v>555</v>
      </c>
      <c r="CS5" s="636"/>
      <c r="CT5" s="633" t="s">
        <v>472</v>
      </c>
      <c r="CU5" s="633" t="s">
        <v>473</v>
      </c>
      <c r="CV5" s="633" t="s">
        <v>555</v>
      </c>
      <c r="CW5" s="636"/>
      <c r="CX5" s="633" t="s">
        <v>296</v>
      </c>
      <c r="CY5" s="633" t="s">
        <v>297</v>
      </c>
      <c r="CZ5" s="632" t="s">
        <v>474</v>
      </c>
      <c r="DA5" s="633" t="s">
        <v>299</v>
      </c>
      <c r="DB5" s="633" t="s">
        <v>555</v>
      </c>
      <c r="DC5" s="636"/>
      <c r="DD5" s="633" t="s">
        <v>475</v>
      </c>
      <c r="DE5" s="633" t="s">
        <v>476</v>
      </c>
      <c r="DF5" s="633" t="s">
        <v>397</v>
      </c>
      <c r="DG5" s="641" t="s">
        <v>823</v>
      </c>
      <c r="DH5" s="641" t="s">
        <v>824</v>
      </c>
      <c r="DI5" s="636"/>
      <c r="DJ5" s="632" t="s">
        <v>477</v>
      </c>
      <c r="DK5" s="632" t="s">
        <v>478</v>
      </c>
      <c r="DL5" s="633" t="s">
        <v>397</v>
      </c>
      <c r="DM5" s="630"/>
      <c r="DN5" s="632" t="s">
        <v>109</v>
      </c>
      <c r="DO5" s="632" t="s">
        <v>110</v>
      </c>
      <c r="DP5" s="633" t="s">
        <v>111</v>
      </c>
      <c r="DQ5" s="814" t="s">
        <v>752</v>
      </c>
      <c r="DR5" s="633" t="s">
        <v>555</v>
      </c>
      <c r="DS5" s="630"/>
      <c r="DT5" s="633" t="s">
        <v>235</v>
      </c>
      <c r="DU5" s="633" t="s">
        <v>236</v>
      </c>
      <c r="DV5" s="814" t="s">
        <v>752</v>
      </c>
      <c r="DW5" s="814" t="s">
        <v>555</v>
      </c>
      <c r="DX5" s="636"/>
      <c r="DY5" s="780" t="s">
        <v>296</v>
      </c>
      <c r="DZ5" s="780" t="s">
        <v>297</v>
      </c>
      <c r="EA5" s="781" t="s">
        <v>474</v>
      </c>
      <c r="EB5" s="780" t="s">
        <v>299</v>
      </c>
      <c r="EC5" s="780" t="s">
        <v>555</v>
      </c>
    </row>
    <row r="6" spans="1:133" s="1" customFormat="1" ht="12" customHeight="1">
      <c r="A6" s="630" t="s">
        <v>479</v>
      </c>
      <c r="B6" s="636" t="s">
        <v>480</v>
      </c>
      <c r="C6" s="1065" t="s">
        <v>555</v>
      </c>
      <c r="D6" s="1100">
        <v>0</v>
      </c>
      <c r="E6" s="1077">
        <v>0</v>
      </c>
      <c r="F6" s="1059">
        <v>0</v>
      </c>
      <c r="G6" s="1048">
        <v>0</v>
      </c>
      <c r="H6" s="1068">
        <v>0</v>
      </c>
      <c r="I6" s="1068">
        <v>0</v>
      </c>
      <c r="J6" s="1068">
        <v>0</v>
      </c>
      <c r="K6" s="1068">
        <v>0</v>
      </c>
      <c r="L6" s="1068">
        <v>0</v>
      </c>
      <c r="M6" s="1153">
        <v>0</v>
      </c>
      <c r="N6" s="1051">
        <v>0</v>
      </c>
      <c r="O6" s="683"/>
      <c r="P6" s="683"/>
      <c r="Q6" s="683"/>
      <c r="R6" s="683"/>
      <c r="S6" s="683"/>
      <c r="T6" s="683"/>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c r="AT6" s="683"/>
      <c r="AU6" s="683"/>
      <c r="AV6" s="683"/>
      <c r="AW6" s="683"/>
      <c r="AX6" s="683"/>
      <c r="AY6" s="683"/>
      <c r="AZ6" s="683"/>
      <c r="BA6" s="683"/>
      <c r="BB6" s="683"/>
      <c r="BC6" s="683"/>
      <c r="BD6" s="683"/>
      <c r="BE6" s="683"/>
      <c r="BF6" s="683"/>
      <c r="BG6" s="683"/>
      <c r="BH6" s="1026">
        <v>0</v>
      </c>
      <c r="BI6" s="1026">
        <v>0</v>
      </c>
      <c r="BJ6" s="1026">
        <v>0</v>
      </c>
      <c r="BK6" s="1026">
        <v>0</v>
      </c>
      <c r="BL6" s="1026">
        <v>0</v>
      </c>
      <c r="BM6" s="1026">
        <v>0</v>
      </c>
      <c r="BN6" s="1026">
        <v>0</v>
      </c>
      <c r="BO6" s="1026">
        <v>0</v>
      </c>
      <c r="BP6" s="1151"/>
      <c r="BQ6" s="1026">
        <v>0</v>
      </c>
      <c r="BR6" s="1026">
        <v>0</v>
      </c>
      <c r="BS6" s="1026">
        <v>0</v>
      </c>
      <c r="BT6" s="1026">
        <v>0</v>
      </c>
      <c r="BU6" s="1077">
        <v>0</v>
      </c>
      <c r="BV6" s="1077">
        <v>0</v>
      </c>
      <c r="BW6" s="1077">
        <v>0</v>
      </c>
      <c r="BX6" s="1077">
        <v>0</v>
      </c>
      <c r="BY6" s="1127">
        <v>0</v>
      </c>
      <c r="BZ6" s="1127">
        <v>0</v>
      </c>
      <c r="CA6" s="1127">
        <v>0</v>
      </c>
      <c r="CB6" s="1127">
        <v>0</v>
      </c>
      <c r="CC6" s="1127">
        <v>0</v>
      </c>
      <c r="CD6" s="1127">
        <v>0</v>
      </c>
      <c r="CE6" s="1127">
        <v>0</v>
      </c>
      <c r="CF6" s="1127">
        <v>0</v>
      </c>
      <c r="CG6" s="1127">
        <v>0</v>
      </c>
      <c r="CH6" s="1127">
        <v>0</v>
      </c>
      <c r="CI6" s="1127">
        <v>0</v>
      </c>
      <c r="CJ6" s="1127">
        <v>0</v>
      </c>
      <c r="CK6" s="1151"/>
      <c r="CL6" s="1038">
        <v>0</v>
      </c>
      <c r="CM6" s="1038">
        <v>0</v>
      </c>
      <c r="CN6" s="1038">
        <v>0</v>
      </c>
      <c r="CO6" s="1048"/>
      <c r="CP6" s="1038">
        <v>0</v>
      </c>
      <c r="CQ6" s="1038">
        <v>0</v>
      </c>
      <c r="CR6" s="1038">
        <v>0</v>
      </c>
      <c r="CS6" s="1048"/>
      <c r="CT6" s="1038">
        <v>0</v>
      </c>
      <c r="CU6" s="1038">
        <v>0</v>
      </c>
      <c r="CV6" s="1038">
        <v>0</v>
      </c>
      <c r="CW6" s="1048"/>
      <c r="CX6" s="1026">
        <v>0</v>
      </c>
      <c r="CY6" s="1026">
        <v>0</v>
      </c>
      <c r="CZ6" s="1026">
        <v>0</v>
      </c>
      <c r="DA6" s="1026">
        <v>0</v>
      </c>
      <c r="DB6" s="1026">
        <v>0</v>
      </c>
      <c r="DC6" s="1048"/>
      <c r="DD6" s="1026">
        <v>0</v>
      </c>
      <c r="DE6" s="1026">
        <v>0</v>
      </c>
      <c r="DF6" s="1026">
        <v>0</v>
      </c>
      <c r="DG6" s="1127">
        <v>0</v>
      </c>
      <c r="DH6" s="1127">
        <v>0</v>
      </c>
      <c r="DI6" s="1048"/>
      <c r="DJ6" s="1026">
        <v>0</v>
      </c>
      <c r="DK6" s="1038">
        <v>0</v>
      </c>
      <c r="DL6" s="1038">
        <v>0</v>
      </c>
      <c r="DM6" s="1048"/>
      <c r="DN6" s="1038">
        <v>0</v>
      </c>
      <c r="DO6" s="1038">
        <v>0</v>
      </c>
      <c r="DP6" s="1038">
        <v>0</v>
      </c>
      <c r="DQ6" s="1038">
        <v>0</v>
      </c>
      <c r="DR6" s="1038">
        <v>0</v>
      </c>
      <c r="DS6" s="1048"/>
      <c r="DT6" s="1038">
        <v>0</v>
      </c>
      <c r="DU6" s="1038">
        <v>0</v>
      </c>
      <c r="DV6" s="1038">
        <v>0</v>
      </c>
      <c r="DW6" s="1038">
        <v>0</v>
      </c>
      <c r="DX6" s="1048"/>
      <c r="DY6" s="1026">
        <v>0</v>
      </c>
      <c r="DZ6" s="1026">
        <v>0</v>
      </c>
      <c r="EA6" s="1026">
        <v>0</v>
      </c>
      <c r="EB6" s="1026">
        <v>0</v>
      </c>
      <c r="EC6" s="1026">
        <v>0</v>
      </c>
    </row>
    <row r="7" spans="1:133" s="1" customFormat="1" ht="12" customHeight="1">
      <c r="A7" s="630" t="s">
        <v>207</v>
      </c>
      <c r="B7" s="630" t="s">
        <v>207</v>
      </c>
      <c r="C7" s="1065"/>
      <c r="D7" s="1100"/>
      <c r="E7" s="1077"/>
      <c r="F7" s="1061"/>
      <c r="G7" s="1048"/>
      <c r="H7" s="1069"/>
      <c r="I7" s="1069"/>
      <c r="J7" s="1069"/>
      <c r="K7" s="1069"/>
      <c r="L7" s="1069"/>
      <c r="M7" s="1154"/>
      <c r="N7" s="1052"/>
      <c r="O7" s="683"/>
      <c r="P7" s="683"/>
      <c r="Q7" s="683"/>
      <c r="R7" s="683"/>
      <c r="S7" s="683"/>
      <c r="T7" s="683"/>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c r="AT7" s="683"/>
      <c r="AU7" s="683"/>
      <c r="AV7" s="683"/>
      <c r="AW7" s="683"/>
      <c r="AX7" s="683"/>
      <c r="AY7" s="683"/>
      <c r="AZ7" s="683"/>
      <c r="BA7" s="683"/>
      <c r="BB7" s="683"/>
      <c r="BC7" s="683"/>
      <c r="BD7" s="683"/>
      <c r="BE7" s="683"/>
      <c r="BF7" s="683"/>
      <c r="BG7" s="683"/>
      <c r="BH7" s="1026"/>
      <c r="BI7" s="1026"/>
      <c r="BJ7" s="1026"/>
      <c r="BK7" s="1026"/>
      <c r="BL7" s="1026"/>
      <c r="BM7" s="1026"/>
      <c r="BN7" s="1026"/>
      <c r="BO7" s="1026"/>
      <c r="BP7" s="1151"/>
      <c r="BQ7" s="1026"/>
      <c r="BR7" s="1026"/>
      <c r="BS7" s="1026"/>
      <c r="BT7" s="1026"/>
      <c r="BU7" s="1077"/>
      <c r="BV7" s="1077"/>
      <c r="BW7" s="1077"/>
      <c r="BX7" s="1077"/>
      <c r="BY7" s="1108"/>
      <c r="BZ7" s="1108"/>
      <c r="CA7" s="1108"/>
      <c r="CB7" s="1108"/>
      <c r="CC7" s="1108"/>
      <c r="CD7" s="1108"/>
      <c r="CE7" s="1108"/>
      <c r="CF7" s="1108"/>
      <c r="CG7" s="1108"/>
      <c r="CH7" s="1108"/>
      <c r="CI7" s="1108"/>
      <c r="CJ7" s="1108"/>
      <c r="CK7" s="1151"/>
      <c r="CL7" s="1039"/>
      <c r="CM7" s="1039"/>
      <c r="CN7" s="1039"/>
      <c r="CO7" s="1048"/>
      <c r="CP7" s="1039"/>
      <c r="CQ7" s="1039"/>
      <c r="CR7" s="1039"/>
      <c r="CS7" s="1048"/>
      <c r="CT7" s="1039"/>
      <c r="CU7" s="1039"/>
      <c r="CV7" s="1039"/>
      <c r="CW7" s="1048"/>
      <c r="CX7" s="1026"/>
      <c r="CY7" s="1026"/>
      <c r="CZ7" s="1026"/>
      <c r="DA7" s="1026"/>
      <c r="DB7" s="1026"/>
      <c r="DC7" s="1048"/>
      <c r="DD7" s="1026"/>
      <c r="DE7" s="1026"/>
      <c r="DF7" s="1026"/>
      <c r="DG7" s="1108"/>
      <c r="DH7" s="1108"/>
      <c r="DI7" s="1048"/>
      <c r="DJ7" s="1026"/>
      <c r="DK7" s="1039"/>
      <c r="DL7" s="1039"/>
      <c r="DM7" s="1048"/>
      <c r="DN7" s="1039"/>
      <c r="DO7" s="1039"/>
      <c r="DP7" s="1039"/>
      <c r="DQ7" s="1039"/>
      <c r="DR7" s="1039"/>
      <c r="DS7" s="1048"/>
      <c r="DT7" s="1039"/>
      <c r="DU7" s="1039"/>
      <c r="DV7" s="1039"/>
      <c r="DW7" s="1039"/>
      <c r="DX7" s="1048"/>
      <c r="DY7" s="1026"/>
      <c r="DZ7" s="1026"/>
      <c r="EA7" s="1026"/>
      <c r="EB7" s="1026"/>
      <c r="EC7" s="1026"/>
    </row>
    <row r="8" spans="1:133" s="1" customFormat="1" ht="12" customHeight="1">
      <c r="A8" s="630" t="s">
        <v>481</v>
      </c>
      <c r="B8" s="636" t="s">
        <v>482</v>
      </c>
      <c r="C8" s="1065" t="s">
        <v>542</v>
      </c>
      <c r="D8" s="1100">
        <v>139</v>
      </c>
      <c r="E8" s="1077">
        <v>2280</v>
      </c>
      <c r="F8" s="1059">
        <v>47</v>
      </c>
      <c r="G8" s="1048">
        <v>34</v>
      </c>
      <c r="H8" s="1068">
        <v>2</v>
      </c>
      <c r="I8" s="1068">
        <v>5</v>
      </c>
      <c r="J8" s="1068">
        <v>0</v>
      </c>
      <c r="K8" s="1068">
        <v>3</v>
      </c>
      <c r="L8" s="1068">
        <v>3</v>
      </c>
      <c r="M8" s="1153">
        <v>76</v>
      </c>
      <c r="N8" s="1051">
        <v>16</v>
      </c>
      <c r="O8" s="1135"/>
      <c r="P8" s="684"/>
      <c r="Q8" s="684"/>
      <c r="R8" s="684"/>
      <c r="S8" s="684"/>
      <c r="T8" s="684"/>
      <c r="U8" s="684"/>
      <c r="V8" s="684"/>
      <c r="W8" s="684"/>
      <c r="X8" s="1135"/>
      <c r="Y8" s="684"/>
      <c r="Z8" s="684"/>
      <c r="AA8" s="684"/>
      <c r="AB8" s="684"/>
      <c r="AC8" s="684"/>
      <c r="AD8" s="684"/>
      <c r="AE8" s="684"/>
      <c r="AF8" s="829"/>
      <c r="AG8" s="1135"/>
      <c r="AH8" s="829"/>
      <c r="AI8" s="829"/>
      <c r="AJ8" s="829"/>
      <c r="AK8" s="829"/>
      <c r="AL8" s="829"/>
      <c r="AM8" s="829"/>
      <c r="AN8" s="829"/>
      <c r="AO8" s="829"/>
      <c r="AP8" s="1135"/>
      <c r="AQ8" s="848"/>
      <c r="AR8" s="848"/>
      <c r="AS8" s="848"/>
      <c r="AT8" s="848"/>
      <c r="AU8" s="848"/>
      <c r="AV8" s="848"/>
      <c r="AW8" s="848"/>
      <c r="AX8" s="848"/>
      <c r="AY8" s="1135"/>
      <c r="AZ8" s="829"/>
      <c r="BA8" s="829"/>
      <c r="BB8" s="829"/>
      <c r="BC8" s="829"/>
      <c r="BD8" s="829"/>
      <c r="BE8" s="829"/>
      <c r="BF8" s="829"/>
      <c r="BG8" s="829"/>
      <c r="BH8" s="1026">
        <v>34</v>
      </c>
      <c r="BI8" s="1026">
        <v>6</v>
      </c>
      <c r="BJ8" s="1026">
        <v>15</v>
      </c>
      <c r="BK8" s="1026">
        <v>11</v>
      </c>
      <c r="BL8" s="1026">
        <v>8</v>
      </c>
      <c r="BM8" s="1026">
        <v>21</v>
      </c>
      <c r="BN8" s="1026">
        <v>76</v>
      </c>
      <c r="BO8" s="1026">
        <v>16</v>
      </c>
      <c r="BP8" s="1151"/>
      <c r="BQ8" s="1026">
        <v>16</v>
      </c>
      <c r="BR8" s="1026">
        <v>6</v>
      </c>
      <c r="BS8" s="1026">
        <v>96</v>
      </c>
      <c r="BT8" s="1026">
        <v>21</v>
      </c>
      <c r="BU8" s="1077">
        <v>0</v>
      </c>
      <c r="BV8" s="1077">
        <v>4</v>
      </c>
      <c r="BW8" s="1077">
        <v>0</v>
      </c>
      <c r="BX8" s="1077">
        <v>1</v>
      </c>
      <c r="BY8" s="1127">
        <v>0</v>
      </c>
      <c r="BZ8" s="1127">
        <v>4</v>
      </c>
      <c r="CA8" s="1127">
        <v>0</v>
      </c>
      <c r="CB8" s="1127">
        <v>0</v>
      </c>
      <c r="CC8" s="1127">
        <v>2</v>
      </c>
      <c r="CD8" s="1127">
        <v>0</v>
      </c>
      <c r="CE8" s="1127">
        <v>0</v>
      </c>
      <c r="CF8" s="1127">
        <v>0</v>
      </c>
      <c r="CG8" s="1127">
        <v>1</v>
      </c>
      <c r="CH8" s="1127">
        <v>0</v>
      </c>
      <c r="CI8" s="1127">
        <v>0</v>
      </c>
      <c r="CJ8" s="1127">
        <v>3</v>
      </c>
      <c r="CK8" s="1151"/>
      <c r="CL8" s="1038">
        <v>90</v>
      </c>
      <c r="CM8" s="1038">
        <v>40</v>
      </c>
      <c r="CN8" s="1038">
        <v>9</v>
      </c>
      <c r="CO8" s="1151"/>
      <c r="CP8" s="1038">
        <v>104</v>
      </c>
      <c r="CQ8" s="1038">
        <v>24</v>
      </c>
      <c r="CR8" s="1038">
        <v>11</v>
      </c>
      <c r="CS8" s="1048"/>
      <c r="CT8" s="1038">
        <v>42</v>
      </c>
      <c r="CU8" s="1038">
        <v>85</v>
      </c>
      <c r="CV8" s="1038">
        <v>12</v>
      </c>
      <c r="CW8" s="1048"/>
      <c r="CX8" s="1026">
        <v>3</v>
      </c>
      <c r="CY8" s="1026">
        <v>10</v>
      </c>
      <c r="CZ8" s="1026">
        <v>46</v>
      </c>
      <c r="DA8" s="1026">
        <v>72</v>
      </c>
      <c r="DB8" s="1026">
        <v>8</v>
      </c>
      <c r="DC8" s="1048"/>
      <c r="DD8" s="1026">
        <v>58</v>
      </c>
      <c r="DE8" s="1026">
        <v>65</v>
      </c>
      <c r="DF8" s="1026">
        <v>16</v>
      </c>
      <c r="DG8" s="1127">
        <v>25</v>
      </c>
      <c r="DH8" s="1127">
        <v>10</v>
      </c>
      <c r="DI8" s="1048"/>
      <c r="DJ8" s="1026">
        <v>23</v>
      </c>
      <c r="DK8" s="1038">
        <v>39</v>
      </c>
      <c r="DL8" s="1026">
        <v>3</v>
      </c>
      <c r="DM8" s="1048"/>
      <c r="DN8" s="1038">
        <v>11</v>
      </c>
      <c r="DO8" s="1038">
        <v>19</v>
      </c>
      <c r="DP8" s="1038">
        <v>27</v>
      </c>
      <c r="DQ8" s="1038">
        <v>82</v>
      </c>
      <c r="DR8" s="1038">
        <v>0</v>
      </c>
      <c r="DS8" s="1048"/>
      <c r="DT8" s="1038">
        <v>9</v>
      </c>
      <c r="DU8" s="1038">
        <v>41</v>
      </c>
      <c r="DV8" s="1038">
        <v>82</v>
      </c>
      <c r="DW8" s="1038">
        <v>9</v>
      </c>
      <c r="DX8" s="1048"/>
      <c r="DY8" s="1026">
        <v>4</v>
      </c>
      <c r="DZ8" s="1026">
        <v>10</v>
      </c>
      <c r="EA8" s="1026">
        <v>48</v>
      </c>
      <c r="EB8" s="1026">
        <v>62</v>
      </c>
      <c r="EC8" s="1026">
        <v>15</v>
      </c>
    </row>
    <row r="9" spans="1:133" s="1" customFormat="1" ht="12" customHeight="1">
      <c r="A9" s="630" t="s">
        <v>207</v>
      </c>
      <c r="B9" s="630" t="s">
        <v>207</v>
      </c>
      <c r="C9" s="1065"/>
      <c r="D9" s="1100"/>
      <c r="E9" s="1077"/>
      <c r="F9" s="1061"/>
      <c r="G9" s="1048"/>
      <c r="H9" s="1069"/>
      <c r="I9" s="1069"/>
      <c r="J9" s="1069"/>
      <c r="K9" s="1069"/>
      <c r="L9" s="1069"/>
      <c r="M9" s="1154"/>
      <c r="N9" s="1052"/>
      <c r="O9" s="1135"/>
      <c r="P9" s="684"/>
      <c r="Q9" s="684"/>
      <c r="R9" s="684"/>
      <c r="S9" s="684"/>
      <c r="T9" s="684"/>
      <c r="U9" s="684"/>
      <c r="V9" s="684"/>
      <c r="W9" s="684"/>
      <c r="X9" s="1135"/>
      <c r="Y9" s="684"/>
      <c r="Z9" s="684"/>
      <c r="AA9" s="684"/>
      <c r="AB9" s="684"/>
      <c r="AC9" s="684"/>
      <c r="AD9" s="684"/>
      <c r="AE9" s="684"/>
      <c r="AF9" s="829"/>
      <c r="AG9" s="1135"/>
      <c r="AH9" s="829"/>
      <c r="AI9" s="829"/>
      <c r="AJ9" s="829"/>
      <c r="AK9" s="829"/>
      <c r="AL9" s="829"/>
      <c r="AM9" s="829"/>
      <c r="AN9" s="829"/>
      <c r="AO9" s="829"/>
      <c r="AP9" s="1135"/>
      <c r="AQ9" s="848"/>
      <c r="AR9" s="848"/>
      <c r="AS9" s="848"/>
      <c r="AT9" s="848"/>
      <c r="AU9" s="848"/>
      <c r="AV9" s="848"/>
      <c r="AW9" s="848"/>
      <c r="AX9" s="848"/>
      <c r="AY9" s="1135"/>
      <c r="AZ9" s="829"/>
      <c r="BA9" s="829"/>
      <c r="BB9" s="829"/>
      <c r="BC9" s="829"/>
      <c r="BD9" s="829"/>
      <c r="BE9" s="829"/>
      <c r="BF9" s="829"/>
      <c r="BG9" s="829"/>
      <c r="BH9" s="1026"/>
      <c r="BI9" s="1026"/>
      <c r="BJ9" s="1026"/>
      <c r="BK9" s="1026"/>
      <c r="BL9" s="1026"/>
      <c r="BM9" s="1026"/>
      <c r="BN9" s="1026"/>
      <c r="BO9" s="1026"/>
      <c r="BP9" s="1151"/>
      <c r="BQ9" s="1026"/>
      <c r="BR9" s="1026"/>
      <c r="BS9" s="1026"/>
      <c r="BT9" s="1026"/>
      <c r="BU9" s="1077"/>
      <c r="BV9" s="1077"/>
      <c r="BW9" s="1077"/>
      <c r="BX9" s="1077"/>
      <c r="BY9" s="1108"/>
      <c r="BZ9" s="1108"/>
      <c r="CA9" s="1108"/>
      <c r="CB9" s="1108"/>
      <c r="CC9" s="1108"/>
      <c r="CD9" s="1108"/>
      <c r="CE9" s="1108"/>
      <c r="CF9" s="1108"/>
      <c r="CG9" s="1108"/>
      <c r="CH9" s="1108"/>
      <c r="CI9" s="1108"/>
      <c r="CJ9" s="1108"/>
      <c r="CK9" s="1151"/>
      <c r="CL9" s="1039"/>
      <c r="CM9" s="1039"/>
      <c r="CN9" s="1039"/>
      <c r="CO9" s="1151"/>
      <c r="CP9" s="1039"/>
      <c r="CQ9" s="1039"/>
      <c r="CR9" s="1039"/>
      <c r="CS9" s="1048"/>
      <c r="CT9" s="1039"/>
      <c r="CU9" s="1039"/>
      <c r="CV9" s="1039"/>
      <c r="CW9" s="1048"/>
      <c r="CX9" s="1026"/>
      <c r="CY9" s="1026"/>
      <c r="CZ9" s="1026"/>
      <c r="DA9" s="1026"/>
      <c r="DB9" s="1026"/>
      <c r="DC9" s="1048"/>
      <c r="DD9" s="1026"/>
      <c r="DE9" s="1026"/>
      <c r="DF9" s="1026"/>
      <c r="DG9" s="1108"/>
      <c r="DH9" s="1108"/>
      <c r="DI9" s="1048"/>
      <c r="DJ9" s="1026"/>
      <c r="DK9" s="1039"/>
      <c r="DL9" s="1026"/>
      <c r="DM9" s="1048"/>
      <c r="DN9" s="1039"/>
      <c r="DO9" s="1039"/>
      <c r="DP9" s="1039"/>
      <c r="DQ9" s="1039"/>
      <c r="DR9" s="1039"/>
      <c r="DS9" s="1048"/>
      <c r="DT9" s="1039"/>
      <c r="DU9" s="1039"/>
      <c r="DV9" s="1039"/>
      <c r="DW9" s="1039"/>
      <c r="DX9" s="1048"/>
      <c r="DY9" s="1026"/>
      <c r="DZ9" s="1026"/>
      <c r="EA9" s="1026"/>
      <c r="EB9" s="1026"/>
      <c r="EC9" s="1026"/>
    </row>
    <row r="10" spans="1:133" s="1" customFormat="1" ht="12" customHeight="1">
      <c r="A10" s="630" t="s">
        <v>483</v>
      </c>
      <c r="B10" s="636" t="s">
        <v>484</v>
      </c>
      <c r="C10" s="1065" t="s">
        <v>543</v>
      </c>
      <c r="D10" s="1100">
        <v>136</v>
      </c>
      <c r="E10" s="1077">
        <v>2237</v>
      </c>
      <c r="F10" s="1059">
        <v>67</v>
      </c>
      <c r="G10" s="1048">
        <v>45</v>
      </c>
      <c r="H10" s="1068">
        <v>8</v>
      </c>
      <c r="I10" s="1068">
        <v>4</v>
      </c>
      <c r="J10" s="1068">
        <v>3</v>
      </c>
      <c r="K10" s="1068">
        <v>5</v>
      </c>
      <c r="L10" s="1068">
        <v>2</v>
      </c>
      <c r="M10" s="1153">
        <v>47</v>
      </c>
      <c r="N10" s="1051">
        <v>22</v>
      </c>
      <c r="O10" s="683"/>
      <c r="P10" s="683"/>
      <c r="Q10" s="683"/>
      <c r="R10" s="683"/>
      <c r="S10" s="683"/>
      <c r="T10" s="683"/>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c r="AT10" s="683"/>
      <c r="AU10" s="683"/>
      <c r="AV10" s="683"/>
      <c r="AW10" s="683"/>
      <c r="AX10" s="683"/>
      <c r="AY10" s="683"/>
      <c r="AZ10" s="683"/>
      <c r="BA10" s="683"/>
      <c r="BB10" s="683"/>
      <c r="BC10" s="683"/>
      <c r="BD10" s="683"/>
      <c r="BE10" s="683"/>
      <c r="BF10" s="683"/>
      <c r="BG10" s="683"/>
      <c r="BH10" s="1026">
        <v>45</v>
      </c>
      <c r="BI10" s="1026">
        <v>16</v>
      </c>
      <c r="BJ10" s="1026">
        <v>19</v>
      </c>
      <c r="BK10" s="1026">
        <v>9</v>
      </c>
      <c r="BL10" s="1026">
        <v>13</v>
      </c>
      <c r="BM10" s="1026">
        <v>21</v>
      </c>
      <c r="BN10" s="1026">
        <v>48</v>
      </c>
      <c r="BO10" s="1026">
        <v>22</v>
      </c>
      <c r="BP10" s="1151"/>
      <c r="BQ10" s="1026">
        <v>21</v>
      </c>
      <c r="BR10" s="1026">
        <v>12</v>
      </c>
      <c r="BS10" s="1026">
        <v>83</v>
      </c>
      <c r="BT10" s="1026">
        <v>20</v>
      </c>
      <c r="BU10" s="1077">
        <v>0</v>
      </c>
      <c r="BV10" s="1077">
        <v>3</v>
      </c>
      <c r="BW10" s="1077">
        <v>0</v>
      </c>
      <c r="BX10" s="1077">
        <v>1</v>
      </c>
      <c r="BY10" s="1127">
        <v>0</v>
      </c>
      <c r="BZ10" s="1127">
        <v>1</v>
      </c>
      <c r="CA10" s="1127">
        <v>0</v>
      </c>
      <c r="CB10" s="1127">
        <v>0</v>
      </c>
      <c r="CC10" s="1127">
        <v>0</v>
      </c>
      <c r="CD10" s="1127">
        <v>0</v>
      </c>
      <c r="CE10" s="1127">
        <v>0</v>
      </c>
      <c r="CF10" s="1127">
        <v>0</v>
      </c>
      <c r="CG10" s="1127">
        <v>2</v>
      </c>
      <c r="CH10" s="1127">
        <v>0</v>
      </c>
      <c r="CI10" s="1127">
        <v>0</v>
      </c>
      <c r="CJ10" s="1127">
        <v>1</v>
      </c>
      <c r="CK10" s="1151"/>
      <c r="CL10" s="1038">
        <v>76</v>
      </c>
      <c r="CM10" s="1038">
        <v>42</v>
      </c>
      <c r="CN10" s="1038">
        <v>18</v>
      </c>
      <c r="CO10" s="1151"/>
      <c r="CP10" s="1038">
        <v>94</v>
      </c>
      <c r="CQ10" s="1038">
        <v>24</v>
      </c>
      <c r="CR10" s="1038">
        <v>18</v>
      </c>
      <c r="CS10" s="1048"/>
      <c r="CT10" s="1038">
        <v>30</v>
      </c>
      <c r="CU10" s="1038">
        <v>84</v>
      </c>
      <c r="CV10" s="1038">
        <v>22</v>
      </c>
      <c r="CW10" s="1048"/>
      <c r="CX10" s="1026">
        <v>6</v>
      </c>
      <c r="CY10" s="1026">
        <v>8</v>
      </c>
      <c r="CZ10" s="1026">
        <v>49</v>
      </c>
      <c r="DA10" s="1026">
        <v>57</v>
      </c>
      <c r="DB10" s="1026">
        <v>16</v>
      </c>
      <c r="DC10" s="1048"/>
      <c r="DD10" s="1026">
        <v>60</v>
      </c>
      <c r="DE10" s="1026">
        <v>58</v>
      </c>
      <c r="DF10" s="1026">
        <v>18</v>
      </c>
      <c r="DG10" s="1127">
        <v>3</v>
      </c>
      <c r="DH10" s="1127">
        <v>5</v>
      </c>
      <c r="DI10" s="1048"/>
      <c r="DJ10" s="1026">
        <v>20</v>
      </c>
      <c r="DK10" s="1038">
        <v>29</v>
      </c>
      <c r="DL10" s="1026">
        <v>9</v>
      </c>
      <c r="DM10" s="1048"/>
      <c r="DN10" s="1038">
        <v>7</v>
      </c>
      <c r="DO10" s="1038">
        <v>19</v>
      </c>
      <c r="DP10" s="1038">
        <v>20</v>
      </c>
      <c r="DQ10" s="1038">
        <v>87</v>
      </c>
      <c r="DR10" s="1038">
        <v>3</v>
      </c>
      <c r="DS10" s="1048"/>
      <c r="DT10" s="1038">
        <v>5</v>
      </c>
      <c r="DU10" s="1038">
        <v>35</v>
      </c>
      <c r="DV10" s="1038">
        <v>87</v>
      </c>
      <c r="DW10" s="1038">
        <v>10</v>
      </c>
      <c r="DX10" s="1048"/>
      <c r="DY10" s="1026">
        <v>4</v>
      </c>
      <c r="DZ10" s="1026">
        <v>8</v>
      </c>
      <c r="EA10" s="1026">
        <v>56</v>
      </c>
      <c r="EB10" s="1026">
        <v>46</v>
      </c>
      <c r="EC10" s="1026">
        <v>22</v>
      </c>
    </row>
    <row r="11" spans="1:133" s="1" customFormat="1" ht="12" customHeight="1">
      <c r="A11" s="630" t="s">
        <v>207</v>
      </c>
      <c r="B11" s="630" t="s">
        <v>207</v>
      </c>
      <c r="C11" s="1065"/>
      <c r="D11" s="1100"/>
      <c r="E11" s="1077"/>
      <c r="F11" s="1061"/>
      <c r="G11" s="1048"/>
      <c r="H11" s="1069"/>
      <c r="I11" s="1069"/>
      <c r="J11" s="1069"/>
      <c r="K11" s="1069"/>
      <c r="L11" s="1069"/>
      <c r="M11" s="1154"/>
      <c r="N11" s="1052"/>
      <c r="O11" s="683"/>
      <c r="P11" s="683"/>
      <c r="Q11" s="683"/>
      <c r="R11" s="683"/>
      <c r="S11" s="683"/>
      <c r="T11" s="683"/>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c r="AT11" s="683"/>
      <c r="AU11" s="683"/>
      <c r="AV11" s="683"/>
      <c r="AW11" s="683"/>
      <c r="AX11" s="683"/>
      <c r="AY11" s="683"/>
      <c r="AZ11" s="683"/>
      <c r="BA11" s="683"/>
      <c r="BB11" s="683"/>
      <c r="BC11" s="683"/>
      <c r="BD11" s="683"/>
      <c r="BE11" s="683"/>
      <c r="BF11" s="683"/>
      <c r="BG11" s="683"/>
      <c r="BH11" s="1026"/>
      <c r="BI11" s="1026"/>
      <c r="BJ11" s="1026"/>
      <c r="BK11" s="1026"/>
      <c r="BL11" s="1026"/>
      <c r="BM11" s="1026"/>
      <c r="BN11" s="1026"/>
      <c r="BO11" s="1026"/>
      <c r="BP11" s="1151"/>
      <c r="BQ11" s="1026"/>
      <c r="BR11" s="1026"/>
      <c r="BS11" s="1026"/>
      <c r="BT11" s="1026"/>
      <c r="BU11" s="1077"/>
      <c r="BV11" s="1077"/>
      <c r="BW11" s="1077"/>
      <c r="BX11" s="1077"/>
      <c r="BY11" s="1108"/>
      <c r="BZ11" s="1108"/>
      <c r="CA11" s="1108"/>
      <c r="CB11" s="1108"/>
      <c r="CC11" s="1108"/>
      <c r="CD11" s="1108"/>
      <c r="CE11" s="1108"/>
      <c r="CF11" s="1108"/>
      <c r="CG11" s="1108"/>
      <c r="CH11" s="1108"/>
      <c r="CI11" s="1108"/>
      <c r="CJ11" s="1108"/>
      <c r="CK11" s="1151"/>
      <c r="CL11" s="1039"/>
      <c r="CM11" s="1039"/>
      <c r="CN11" s="1039"/>
      <c r="CO11" s="1151"/>
      <c r="CP11" s="1039"/>
      <c r="CQ11" s="1039"/>
      <c r="CR11" s="1039"/>
      <c r="CS11" s="1048"/>
      <c r="CT11" s="1039"/>
      <c r="CU11" s="1039"/>
      <c r="CV11" s="1039"/>
      <c r="CW11" s="1048"/>
      <c r="CX11" s="1026"/>
      <c r="CY11" s="1026"/>
      <c r="CZ11" s="1026"/>
      <c r="DA11" s="1026"/>
      <c r="DB11" s="1026"/>
      <c r="DC11" s="1048"/>
      <c r="DD11" s="1026"/>
      <c r="DE11" s="1026"/>
      <c r="DF11" s="1026"/>
      <c r="DG11" s="1108"/>
      <c r="DH11" s="1108"/>
      <c r="DI11" s="1048"/>
      <c r="DJ11" s="1026"/>
      <c r="DK11" s="1039"/>
      <c r="DL11" s="1026"/>
      <c r="DM11" s="1048"/>
      <c r="DN11" s="1039"/>
      <c r="DO11" s="1039"/>
      <c r="DP11" s="1039"/>
      <c r="DQ11" s="1039"/>
      <c r="DR11" s="1039"/>
      <c r="DS11" s="1048"/>
      <c r="DT11" s="1039"/>
      <c r="DU11" s="1039"/>
      <c r="DV11" s="1039"/>
      <c r="DW11" s="1039"/>
      <c r="DX11" s="1048"/>
      <c r="DY11" s="1026"/>
      <c r="DZ11" s="1026"/>
      <c r="EA11" s="1026"/>
      <c r="EB11" s="1026"/>
      <c r="EC11" s="1026"/>
    </row>
    <row r="12" spans="1:133" s="1" customFormat="1" ht="12" customHeight="1">
      <c r="A12" s="630" t="s">
        <v>485</v>
      </c>
      <c r="B12" s="636" t="s">
        <v>486</v>
      </c>
      <c r="C12" s="1132" t="s">
        <v>198</v>
      </c>
      <c r="D12" s="1100">
        <v>27</v>
      </c>
      <c r="E12" s="1077">
        <v>709</v>
      </c>
      <c r="F12" s="1059">
        <v>15</v>
      </c>
      <c r="G12" s="1048">
        <v>11</v>
      </c>
      <c r="H12" s="1068">
        <v>1</v>
      </c>
      <c r="I12" s="1068">
        <v>0</v>
      </c>
      <c r="J12" s="1068">
        <v>2</v>
      </c>
      <c r="K12" s="1068">
        <v>0</v>
      </c>
      <c r="L12" s="1068">
        <v>1</v>
      </c>
      <c r="M12" s="1153">
        <v>9</v>
      </c>
      <c r="N12" s="1051">
        <v>3</v>
      </c>
      <c r="O12" s="683"/>
      <c r="P12" s="683"/>
      <c r="Q12" s="683"/>
      <c r="R12" s="683"/>
      <c r="S12" s="683"/>
      <c r="T12" s="683"/>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c r="AT12" s="683"/>
      <c r="AU12" s="683"/>
      <c r="AV12" s="683"/>
      <c r="AW12" s="683"/>
      <c r="AX12" s="683"/>
      <c r="AY12" s="683"/>
      <c r="AZ12" s="683"/>
      <c r="BA12" s="683"/>
      <c r="BB12" s="683"/>
      <c r="BC12" s="683"/>
      <c r="BD12" s="683"/>
      <c r="BE12" s="683"/>
      <c r="BF12" s="683"/>
      <c r="BG12" s="683"/>
      <c r="BH12" s="1026">
        <v>11</v>
      </c>
      <c r="BI12" s="1026">
        <v>2</v>
      </c>
      <c r="BJ12" s="1026">
        <v>2</v>
      </c>
      <c r="BK12" s="1026">
        <v>5</v>
      </c>
      <c r="BL12" s="1026">
        <v>0</v>
      </c>
      <c r="BM12" s="1026">
        <v>5</v>
      </c>
      <c r="BN12" s="1026">
        <v>9</v>
      </c>
      <c r="BO12" s="1026">
        <v>3</v>
      </c>
      <c r="BP12" s="1151"/>
      <c r="BQ12" s="1026">
        <v>7</v>
      </c>
      <c r="BR12" s="1026">
        <v>3</v>
      </c>
      <c r="BS12" s="1026">
        <v>16</v>
      </c>
      <c r="BT12" s="1026">
        <v>1</v>
      </c>
      <c r="BU12" s="1077">
        <v>0</v>
      </c>
      <c r="BV12" s="1077">
        <v>2</v>
      </c>
      <c r="BW12" s="1077">
        <v>0</v>
      </c>
      <c r="BX12" s="1077">
        <v>1</v>
      </c>
      <c r="BY12" s="1127">
        <v>0</v>
      </c>
      <c r="BZ12" s="1127">
        <v>1</v>
      </c>
      <c r="CA12" s="1127">
        <v>0</v>
      </c>
      <c r="CB12" s="1127">
        <v>0</v>
      </c>
      <c r="CC12" s="1127">
        <v>0</v>
      </c>
      <c r="CD12" s="1127">
        <v>0</v>
      </c>
      <c r="CE12" s="1127">
        <v>0</v>
      </c>
      <c r="CF12" s="1127">
        <v>0</v>
      </c>
      <c r="CG12" s="1127">
        <v>0</v>
      </c>
      <c r="CH12" s="1127">
        <v>0</v>
      </c>
      <c r="CI12" s="1127">
        <v>0</v>
      </c>
      <c r="CJ12" s="1127">
        <v>0</v>
      </c>
      <c r="CK12" s="1151"/>
      <c r="CL12" s="1038">
        <v>17</v>
      </c>
      <c r="CM12" s="1038">
        <v>9</v>
      </c>
      <c r="CN12" s="1038">
        <v>1</v>
      </c>
      <c r="CO12" s="1151"/>
      <c r="CP12" s="1038">
        <v>23</v>
      </c>
      <c r="CQ12" s="1038">
        <v>3</v>
      </c>
      <c r="CR12" s="1038">
        <v>1</v>
      </c>
      <c r="CS12" s="1048"/>
      <c r="CT12" s="1038">
        <v>14</v>
      </c>
      <c r="CU12" s="1038">
        <v>11</v>
      </c>
      <c r="CV12" s="1038">
        <v>2</v>
      </c>
      <c r="CW12" s="1048"/>
      <c r="CX12" s="1026">
        <v>1</v>
      </c>
      <c r="CY12" s="1026">
        <v>0</v>
      </c>
      <c r="CZ12" s="1026">
        <v>12</v>
      </c>
      <c r="DA12" s="1026">
        <v>11</v>
      </c>
      <c r="DB12" s="1026">
        <v>3</v>
      </c>
      <c r="DC12" s="1048"/>
      <c r="DD12" s="1026">
        <v>14</v>
      </c>
      <c r="DE12" s="1026">
        <v>10</v>
      </c>
      <c r="DF12" s="1026">
        <v>3</v>
      </c>
      <c r="DG12" s="1127">
        <v>0</v>
      </c>
      <c r="DH12" s="1127">
        <v>2</v>
      </c>
      <c r="DI12" s="1048"/>
      <c r="DJ12" s="1026">
        <v>4</v>
      </c>
      <c r="DK12" s="1038">
        <v>8</v>
      </c>
      <c r="DL12" s="1026">
        <v>-2</v>
      </c>
      <c r="DM12" s="1048"/>
      <c r="DN12" s="1038">
        <v>4</v>
      </c>
      <c r="DO12" s="1038">
        <v>4</v>
      </c>
      <c r="DP12" s="1038">
        <v>1</v>
      </c>
      <c r="DQ12" s="1038">
        <v>17</v>
      </c>
      <c r="DR12" s="1038">
        <v>1</v>
      </c>
      <c r="DS12" s="1048"/>
      <c r="DT12" s="1038">
        <v>3</v>
      </c>
      <c r="DU12" s="1038">
        <v>6</v>
      </c>
      <c r="DV12" s="1038">
        <v>17</v>
      </c>
      <c r="DW12" s="1038">
        <v>1</v>
      </c>
      <c r="DX12" s="1048"/>
      <c r="DY12" s="1026">
        <v>1</v>
      </c>
      <c r="DZ12" s="1026">
        <v>0</v>
      </c>
      <c r="EA12" s="1026">
        <v>19</v>
      </c>
      <c r="EB12" s="1026">
        <v>5</v>
      </c>
      <c r="EC12" s="1026">
        <v>2</v>
      </c>
    </row>
    <row r="13" spans="1:133" s="1" customFormat="1" ht="12" customHeight="1">
      <c r="A13" s="630" t="s">
        <v>207</v>
      </c>
      <c r="B13" s="630" t="s">
        <v>207</v>
      </c>
      <c r="C13" s="1133"/>
      <c r="D13" s="1100"/>
      <c r="E13" s="1077"/>
      <c r="F13" s="1061"/>
      <c r="G13" s="1048"/>
      <c r="H13" s="1069"/>
      <c r="I13" s="1069"/>
      <c r="J13" s="1069"/>
      <c r="K13" s="1069"/>
      <c r="L13" s="1069"/>
      <c r="M13" s="1154"/>
      <c r="N13" s="1052"/>
      <c r="O13" s="683"/>
      <c r="P13" s="683"/>
      <c r="Q13" s="683"/>
      <c r="R13" s="683"/>
      <c r="S13" s="683"/>
      <c r="T13" s="683"/>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c r="AT13" s="683"/>
      <c r="AU13" s="683"/>
      <c r="AV13" s="683"/>
      <c r="AW13" s="683"/>
      <c r="AX13" s="683"/>
      <c r="AY13" s="683"/>
      <c r="AZ13" s="683"/>
      <c r="BA13" s="683"/>
      <c r="BB13" s="683"/>
      <c r="BC13" s="683"/>
      <c r="BD13" s="683"/>
      <c r="BE13" s="683"/>
      <c r="BF13" s="683"/>
      <c r="BG13" s="683"/>
      <c r="BH13" s="1026"/>
      <c r="BI13" s="1026"/>
      <c r="BJ13" s="1026"/>
      <c r="BK13" s="1026"/>
      <c r="BL13" s="1026"/>
      <c r="BM13" s="1026"/>
      <c r="BN13" s="1026"/>
      <c r="BO13" s="1026"/>
      <c r="BP13" s="1151"/>
      <c r="BQ13" s="1026"/>
      <c r="BR13" s="1026"/>
      <c r="BS13" s="1026"/>
      <c r="BT13" s="1026"/>
      <c r="BU13" s="1077"/>
      <c r="BV13" s="1077"/>
      <c r="BW13" s="1077"/>
      <c r="BX13" s="1077"/>
      <c r="BY13" s="1108"/>
      <c r="BZ13" s="1108"/>
      <c r="CA13" s="1108"/>
      <c r="CB13" s="1108"/>
      <c r="CC13" s="1108"/>
      <c r="CD13" s="1108"/>
      <c r="CE13" s="1108"/>
      <c r="CF13" s="1108"/>
      <c r="CG13" s="1108"/>
      <c r="CH13" s="1108"/>
      <c r="CI13" s="1108"/>
      <c r="CJ13" s="1108"/>
      <c r="CK13" s="1151"/>
      <c r="CL13" s="1039"/>
      <c r="CM13" s="1039"/>
      <c r="CN13" s="1039"/>
      <c r="CO13" s="1151"/>
      <c r="CP13" s="1039"/>
      <c r="CQ13" s="1039"/>
      <c r="CR13" s="1039"/>
      <c r="CS13" s="1048"/>
      <c r="CT13" s="1039"/>
      <c r="CU13" s="1039"/>
      <c r="CV13" s="1039"/>
      <c r="CW13" s="1048"/>
      <c r="CX13" s="1026"/>
      <c r="CY13" s="1026"/>
      <c r="CZ13" s="1026"/>
      <c r="DA13" s="1026"/>
      <c r="DB13" s="1026"/>
      <c r="DC13" s="1048"/>
      <c r="DD13" s="1026"/>
      <c r="DE13" s="1026"/>
      <c r="DF13" s="1026"/>
      <c r="DG13" s="1108"/>
      <c r="DH13" s="1108"/>
      <c r="DI13" s="1048"/>
      <c r="DJ13" s="1026"/>
      <c r="DK13" s="1039"/>
      <c r="DL13" s="1026"/>
      <c r="DM13" s="1048"/>
      <c r="DN13" s="1039"/>
      <c r="DO13" s="1039"/>
      <c r="DP13" s="1039"/>
      <c r="DQ13" s="1039"/>
      <c r="DR13" s="1039"/>
      <c r="DS13" s="1048"/>
      <c r="DT13" s="1039"/>
      <c r="DU13" s="1039"/>
      <c r="DV13" s="1039"/>
      <c r="DW13" s="1039"/>
      <c r="DX13" s="1048"/>
      <c r="DY13" s="1026"/>
      <c r="DZ13" s="1026"/>
      <c r="EA13" s="1026"/>
      <c r="EB13" s="1026"/>
      <c r="EC13" s="1026"/>
    </row>
    <row r="14" spans="1:133" s="1" customFormat="1" ht="12" customHeight="1">
      <c r="A14" s="630" t="s">
        <v>487</v>
      </c>
      <c r="B14" s="636" t="s">
        <v>488</v>
      </c>
      <c r="C14" s="1065" t="s">
        <v>540</v>
      </c>
      <c r="D14" s="1100">
        <v>155</v>
      </c>
      <c r="E14" s="1077">
        <v>3541</v>
      </c>
      <c r="F14" s="1059">
        <v>93</v>
      </c>
      <c r="G14" s="1048">
        <v>66</v>
      </c>
      <c r="H14" s="1068">
        <v>6</v>
      </c>
      <c r="I14" s="1068">
        <v>11</v>
      </c>
      <c r="J14" s="1068">
        <v>4</v>
      </c>
      <c r="K14" s="1068">
        <v>4</v>
      </c>
      <c r="L14" s="1068">
        <v>2</v>
      </c>
      <c r="M14" s="1153">
        <v>47</v>
      </c>
      <c r="N14" s="1051">
        <v>15</v>
      </c>
      <c r="O14" s="683"/>
      <c r="P14" s="683"/>
      <c r="Q14" s="683"/>
      <c r="R14" s="683"/>
      <c r="S14" s="683"/>
      <c r="T14" s="683"/>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c r="AT14" s="683"/>
      <c r="AU14" s="683"/>
      <c r="AV14" s="683"/>
      <c r="AW14" s="683"/>
      <c r="AX14" s="683"/>
      <c r="AY14" s="683"/>
      <c r="AZ14" s="683"/>
      <c r="BA14" s="683"/>
      <c r="BB14" s="683"/>
      <c r="BC14" s="683"/>
      <c r="BD14" s="683"/>
      <c r="BE14" s="683"/>
      <c r="BF14" s="683"/>
      <c r="BG14" s="683"/>
      <c r="BH14" s="1026">
        <v>66</v>
      </c>
      <c r="BI14" s="1026">
        <v>17</v>
      </c>
      <c r="BJ14" s="1026">
        <v>31</v>
      </c>
      <c r="BK14" s="1026">
        <v>18</v>
      </c>
      <c r="BL14" s="1026">
        <v>6</v>
      </c>
      <c r="BM14" s="1026">
        <v>25</v>
      </c>
      <c r="BN14" s="1026">
        <v>47</v>
      </c>
      <c r="BO14" s="1026">
        <v>15</v>
      </c>
      <c r="BP14" s="1151"/>
      <c r="BQ14" s="1026">
        <v>29</v>
      </c>
      <c r="BR14" s="1026">
        <v>16</v>
      </c>
      <c r="BS14" s="1026">
        <v>97</v>
      </c>
      <c r="BT14" s="1026">
        <v>13</v>
      </c>
      <c r="BU14" s="1077">
        <v>0</v>
      </c>
      <c r="BV14" s="1077">
        <v>9</v>
      </c>
      <c r="BW14" s="1077">
        <v>0</v>
      </c>
      <c r="BX14" s="1077">
        <v>6</v>
      </c>
      <c r="BY14" s="1127">
        <v>0</v>
      </c>
      <c r="BZ14" s="1127">
        <v>10</v>
      </c>
      <c r="CA14" s="1127">
        <v>0</v>
      </c>
      <c r="CB14" s="1127">
        <v>10</v>
      </c>
      <c r="CC14" s="1127">
        <v>0</v>
      </c>
      <c r="CD14" s="1127">
        <v>1</v>
      </c>
      <c r="CE14" s="1127">
        <v>0</v>
      </c>
      <c r="CF14" s="1127">
        <v>0</v>
      </c>
      <c r="CG14" s="1127">
        <v>0</v>
      </c>
      <c r="CH14" s="1127">
        <v>3</v>
      </c>
      <c r="CI14" s="1127">
        <v>0</v>
      </c>
      <c r="CJ14" s="1127">
        <v>2</v>
      </c>
      <c r="CK14" s="1151"/>
      <c r="CL14" s="1038">
        <v>100</v>
      </c>
      <c r="CM14" s="1038">
        <v>44</v>
      </c>
      <c r="CN14" s="1038">
        <v>11</v>
      </c>
      <c r="CO14" s="1151"/>
      <c r="CP14" s="1038">
        <v>117</v>
      </c>
      <c r="CQ14" s="1038">
        <v>28</v>
      </c>
      <c r="CR14" s="1038">
        <v>10</v>
      </c>
      <c r="CS14" s="1048"/>
      <c r="CT14" s="1038">
        <v>66</v>
      </c>
      <c r="CU14" s="1038">
        <v>78</v>
      </c>
      <c r="CV14" s="1038">
        <v>11</v>
      </c>
      <c r="CW14" s="1048"/>
      <c r="CX14" s="1026">
        <v>13</v>
      </c>
      <c r="CY14" s="1026">
        <v>14</v>
      </c>
      <c r="CZ14" s="1026">
        <v>47</v>
      </c>
      <c r="DA14" s="1026">
        <v>71</v>
      </c>
      <c r="DB14" s="1026">
        <v>10</v>
      </c>
      <c r="DC14" s="1048"/>
      <c r="DD14" s="1026">
        <v>96</v>
      </c>
      <c r="DE14" s="1026">
        <v>55</v>
      </c>
      <c r="DF14" s="1026">
        <v>4</v>
      </c>
      <c r="DG14" s="1127">
        <v>5</v>
      </c>
      <c r="DH14" s="1127">
        <v>51</v>
      </c>
      <c r="DI14" s="1048"/>
      <c r="DJ14" s="1026">
        <v>36</v>
      </c>
      <c r="DK14" s="1038">
        <v>16</v>
      </c>
      <c r="DL14" s="1026">
        <v>3</v>
      </c>
      <c r="DM14" s="1048"/>
      <c r="DN14" s="1038">
        <v>9</v>
      </c>
      <c r="DO14" s="1038">
        <v>14</v>
      </c>
      <c r="DP14" s="1038">
        <v>29</v>
      </c>
      <c r="DQ14" s="1038">
        <v>95</v>
      </c>
      <c r="DR14" s="1038">
        <v>8</v>
      </c>
      <c r="DS14" s="1048"/>
      <c r="DT14" s="1038">
        <v>9</v>
      </c>
      <c r="DU14" s="1038">
        <v>33</v>
      </c>
      <c r="DV14" s="1038">
        <v>95</v>
      </c>
      <c r="DW14" s="1038">
        <v>18</v>
      </c>
      <c r="DX14" s="1048"/>
      <c r="DY14" s="1026">
        <v>7</v>
      </c>
      <c r="DZ14" s="1026">
        <v>15</v>
      </c>
      <c r="EA14" s="1026">
        <v>60</v>
      </c>
      <c r="EB14" s="1026">
        <v>63</v>
      </c>
      <c r="EC14" s="1026">
        <v>10</v>
      </c>
    </row>
    <row r="15" spans="1:133" s="1" customFormat="1" ht="12" customHeight="1">
      <c r="A15" s="630" t="s">
        <v>207</v>
      </c>
      <c r="B15" s="630" t="s">
        <v>207</v>
      </c>
      <c r="C15" s="1065"/>
      <c r="D15" s="1100"/>
      <c r="E15" s="1077"/>
      <c r="F15" s="1061"/>
      <c r="G15" s="1048"/>
      <c r="H15" s="1069"/>
      <c r="I15" s="1069"/>
      <c r="J15" s="1069"/>
      <c r="K15" s="1069"/>
      <c r="L15" s="1069"/>
      <c r="M15" s="1154"/>
      <c r="N15" s="1052"/>
      <c r="O15" s="683"/>
      <c r="P15" s="683"/>
      <c r="Q15" s="683"/>
      <c r="R15" s="683"/>
      <c r="S15" s="683"/>
      <c r="T15" s="683"/>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c r="AT15" s="683"/>
      <c r="AU15" s="683"/>
      <c r="AV15" s="683"/>
      <c r="AW15" s="683"/>
      <c r="AX15" s="683"/>
      <c r="AY15" s="683"/>
      <c r="AZ15" s="683"/>
      <c r="BA15" s="683"/>
      <c r="BB15" s="683"/>
      <c r="BC15" s="683"/>
      <c r="BD15" s="683"/>
      <c r="BE15" s="683"/>
      <c r="BF15" s="683"/>
      <c r="BG15" s="683"/>
      <c r="BH15" s="1026"/>
      <c r="BI15" s="1026"/>
      <c r="BJ15" s="1026"/>
      <c r="BK15" s="1026"/>
      <c r="BL15" s="1026"/>
      <c r="BM15" s="1026"/>
      <c r="BN15" s="1026"/>
      <c r="BO15" s="1026"/>
      <c r="BP15" s="1151"/>
      <c r="BQ15" s="1026"/>
      <c r="BR15" s="1026"/>
      <c r="BS15" s="1026"/>
      <c r="BT15" s="1026"/>
      <c r="BU15" s="1077"/>
      <c r="BV15" s="1077"/>
      <c r="BW15" s="1077"/>
      <c r="BX15" s="1077"/>
      <c r="BY15" s="1108"/>
      <c r="BZ15" s="1108"/>
      <c r="CA15" s="1108"/>
      <c r="CB15" s="1108"/>
      <c r="CC15" s="1108"/>
      <c r="CD15" s="1108"/>
      <c r="CE15" s="1108"/>
      <c r="CF15" s="1108"/>
      <c r="CG15" s="1108"/>
      <c r="CH15" s="1108"/>
      <c r="CI15" s="1108"/>
      <c r="CJ15" s="1108"/>
      <c r="CK15" s="1151"/>
      <c r="CL15" s="1039"/>
      <c r="CM15" s="1039"/>
      <c r="CN15" s="1039"/>
      <c r="CO15" s="1151"/>
      <c r="CP15" s="1039"/>
      <c r="CQ15" s="1039"/>
      <c r="CR15" s="1039"/>
      <c r="CS15" s="1048"/>
      <c r="CT15" s="1039"/>
      <c r="CU15" s="1039"/>
      <c r="CV15" s="1039"/>
      <c r="CW15" s="1048"/>
      <c r="CX15" s="1026"/>
      <c r="CY15" s="1026"/>
      <c r="CZ15" s="1026"/>
      <c r="DA15" s="1026"/>
      <c r="DB15" s="1026"/>
      <c r="DC15" s="1048"/>
      <c r="DD15" s="1026"/>
      <c r="DE15" s="1026"/>
      <c r="DF15" s="1026"/>
      <c r="DG15" s="1108"/>
      <c r="DH15" s="1108"/>
      <c r="DI15" s="1048"/>
      <c r="DJ15" s="1026"/>
      <c r="DK15" s="1039"/>
      <c r="DL15" s="1026"/>
      <c r="DM15" s="1048"/>
      <c r="DN15" s="1039"/>
      <c r="DO15" s="1039"/>
      <c r="DP15" s="1039"/>
      <c r="DQ15" s="1039"/>
      <c r="DR15" s="1039"/>
      <c r="DS15" s="1048"/>
      <c r="DT15" s="1039"/>
      <c r="DU15" s="1039"/>
      <c r="DV15" s="1039"/>
      <c r="DW15" s="1039"/>
      <c r="DX15" s="1048"/>
      <c r="DY15" s="1026"/>
      <c r="DZ15" s="1026"/>
      <c r="EA15" s="1026"/>
      <c r="EB15" s="1026"/>
      <c r="EC15" s="1026"/>
    </row>
    <row r="16" spans="1:133" s="1" customFormat="1" ht="12" customHeight="1">
      <c r="A16" s="630" t="s">
        <v>489</v>
      </c>
      <c r="B16" s="636" t="s">
        <v>490</v>
      </c>
      <c r="C16" s="1066" t="s">
        <v>199</v>
      </c>
      <c r="D16" s="1100">
        <v>41</v>
      </c>
      <c r="E16" s="1077">
        <v>578</v>
      </c>
      <c r="F16" s="1059">
        <v>14</v>
      </c>
      <c r="G16" s="1048">
        <v>9</v>
      </c>
      <c r="H16" s="1068">
        <v>2</v>
      </c>
      <c r="I16" s="1068">
        <v>1</v>
      </c>
      <c r="J16" s="1068">
        <v>2</v>
      </c>
      <c r="K16" s="1068">
        <v>0</v>
      </c>
      <c r="L16" s="1068">
        <v>0</v>
      </c>
      <c r="M16" s="1153">
        <v>21</v>
      </c>
      <c r="N16" s="1051">
        <v>6</v>
      </c>
      <c r="O16" s="683"/>
      <c r="P16" s="683"/>
      <c r="Q16" s="683"/>
      <c r="R16" s="683"/>
      <c r="S16" s="683"/>
      <c r="T16" s="683"/>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c r="AT16" s="683"/>
      <c r="AU16" s="683"/>
      <c r="AV16" s="683"/>
      <c r="AW16" s="683"/>
      <c r="AX16" s="683"/>
      <c r="AY16" s="683"/>
      <c r="AZ16" s="683"/>
      <c r="BA16" s="683"/>
      <c r="BB16" s="683"/>
      <c r="BC16" s="683"/>
      <c r="BD16" s="683"/>
      <c r="BE16" s="683"/>
      <c r="BF16" s="683"/>
      <c r="BG16" s="683"/>
      <c r="BH16" s="1026">
        <v>9</v>
      </c>
      <c r="BI16" s="1026">
        <v>4</v>
      </c>
      <c r="BJ16" s="1026">
        <v>1</v>
      </c>
      <c r="BK16" s="1026">
        <v>5</v>
      </c>
      <c r="BL16" s="1026">
        <v>0</v>
      </c>
      <c r="BM16" s="1026">
        <v>3</v>
      </c>
      <c r="BN16" s="1026">
        <v>21</v>
      </c>
      <c r="BO16" s="1026">
        <v>6</v>
      </c>
      <c r="BP16" s="1151"/>
      <c r="BQ16" s="1026">
        <v>2</v>
      </c>
      <c r="BR16" s="1026">
        <v>6</v>
      </c>
      <c r="BS16" s="1026">
        <v>27</v>
      </c>
      <c r="BT16" s="1026">
        <v>6</v>
      </c>
      <c r="BU16" s="1077">
        <v>0</v>
      </c>
      <c r="BV16" s="1077">
        <v>1</v>
      </c>
      <c r="BW16" s="1077">
        <v>0</v>
      </c>
      <c r="BX16" s="1077">
        <v>0</v>
      </c>
      <c r="BY16" s="1127">
        <v>0</v>
      </c>
      <c r="BZ16" s="1127">
        <v>1</v>
      </c>
      <c r="CA16" s="1127">
        <v>0</v>
      </c>
      <c r="CB16" s="1127">
        <v>0</v>
      </c>
      <c r="CC16" s="1127">
        <v>1</v>
      </c>
      <c r="CD16" s="1127">
        <v>0</v>
      </c>
      <c r="CE16" s="1127">
        <v>0</v>
      </c>
      <c r="CF16" s="1127">
        <v>1</v>
      </c>
      <c r="CG16" s="1127">
        <v>0</v>
      </c>
      <c r="CH16" s="1127">
        <v>0</v>
      </c>
      <c r="CI16" s="1127">
        <v>0</v>
      </c>
      <c r="CJ16" s="1127">
        <v>0</v>
      </c>
      <c r="CK16" s="1151"/>
      <c r="CL16" s="1038">
        <v>31</v>
      </c>
      <c r="CM16" s="1038">
        <v>7</v>
      </c>
      <c r="CN16" s="1038">
        <v>3</v>
      </c>
      <c r="CO16" s="1151"/>
      <c r="CP16" s="1038">
        <v>30</v>
      </c>
      <c r="CQ16" s="1038">
        <v>7</v>
      </c>
      <c r="CR16" s="1038">
        <v>4</v>
      </c>
      <c r="CS16" s="1048"/>
      <c r="CT16" s="1038">
        <v>10</v>
      </c>
      <c r="CU16" s="1038">
        <v>23</v>
      </c>
      <c r="CV16" s="1038">
        <v>8</v>
      </c>
      <c r="CW16" s="1048"/>
      <c r="CX16" s="1026">
        <v>0</v>
      </c>
      <c r="CY16" s="1026">
        <v>3</v>
      </c>
      <c r="CZ16" s="1026">
        <v>11</v>
      </c>
      <c r="DA16" s="1026">
        <v>26</v>
      </c>
      <c r="DB16" s="1026">
        <v>1</v>
      </c>
      <c r="DC16" s="1048"/>
      <c r="DD16" s="1026">
        <v>13</v>
      </c>
      <c r="DE16" s="1026">
        <v>28</v>
      </c>
      <c r="DF16" s="1026">
        <v>0</v>
      </c>
      <c r="DG16" s="1127">
        <v>4</v>
      </c>
      <c r="DH16" s="1127">
        <v>0</v>
      </c>
      <c r="DI16" s="1048"/>
      <c r="DJ16" s="1026">
        <v>11</v>
      </c>
      <c r="DK16" s="1038">
        <v>15</v>
      </c>
      <c r="DL16" s="1026">
        <v>2</v>
      </c>
      <c r="DM16" s="1048"/>
      <c r="DN16" s="1038">
        <v>0</v>
      </c>
      <c r="DO16" s="1038">
        <v>3</v>
      </c>
      <c r="DP16" s="1038">
        <v>7</v>
      </c>
      <c r="DQ16" s="1038">
        <v>30</v>
      </c>
      <c r="DR16" s="1038">
        <v>1</v>
      </c>
      <c r="DS16" s="1048"/>
      <c r="DT16" s="1038">
        <v>1</v>
      </c>
      <c r="DU16" s="1038">
        <v>7</v>
      </c>
      <c r="DV16" s="1038">
        <v>30</v>
      </c>
      <c r="DW16" s="1038">
        <v>3</v>
      </c>
      <c r="DX16" s="1048"/>
      <c r="DY16" s="1026">
        <v>1</v>
      </c>
      <c r="DZ16" s="1026">
        <v>2</v>
      </c>
      <c r="EA16" s="1026">
        <v>15</v>
      </c>
      <c r="EB16" s="1026">
        <v>20</v>
      </c>
      <c r="EC16" s="1026">
        <v>3</v>
      </c>
    </row>
    <row r="17" spans="1:133" s="1" customFormat="1" ht="12" customHeight="1">
      <c r="A17" s="630" t="s">
        <v>207</v>
      </c>
      <c r="B17" s="630" t="s">
        <v>207</v>
      </c>
      <c r="C17" s="1065"/>
      <c r="D17" s="1100"/>
      <c r="E17" s="1077"/>
      <c r="F17" s="1061"/>
      <c r="G17" s="1048"/>
      <c r="H17" s="1069"/>
      <c r="I17" s="1069"/>
      <c r="J17" s="1069"/>
      <c r="K17" s="1069"/>
      <c r="L17" s="1069"/>
      <c r="M17" s="1154"/>
      <c r="N17" s="1052"/>
      <c r="O17" s="683"/>
      <c r="P17" s="683"/>
      <c r="Q17" s="683"/>
      <c r="R17" s="683"/>
      <c r="S17" s="683"/>
      <c r="T17" s="683"/>
      <c r="U17" s="683"/>
      <c r="V17" s="683"/>
      <c r="W17" s="683"/>
      <c r="X17" s="683"/>
      <c r="Y17" s="683"/>
      <c r="Z17" s="683"/>
      <c r="AA17" s="683"/>
      <c r="AB17" s="683"/>
      <c r="AC17" s="683"/>
      <c r="AD17" s="683"/>
      <c r="AE17" s="683"/>
      <c r="AF17" s="683"/>
      <c r="AG17" s="683"/>
      <c r="AH17" s="683"/>
      <c r="AI17" s="683"/>
      <c r="AJ17" s="683"/>
      <c r="AK17" s="683"/>
      <c r="AL17" s="683"/>
      <c r="AM17" s="683"/>
      <c r="AN17" s="683"/>
      <c r="AO17" s="683"/>
      <c r="AP17" s="683"/>
      <c r="AQ17" s="683"/>
      <c r="AR17" s="683"/>
      <c r="AS17" s="683"/>
      <c r="AT17" s="683"/>
      <c r="AU17" s="683"/>
      <c r="AV17" s="683"/>
      <c r="AW17" s="683"/>
      <c r="AX17" s="683"/>
      <c r="AY17" s="683"/>
      <c r="AZ17" s="683"/>
      <c r="BA17" s="683"/>
      <c r="BB17" s="683"/>
      <c r="BC17" s="683"/>
      <c r="BD17" s="683"/>
      <c r="BE17" s="683"/>
      <c r="BF17" s="683"/>
      <c r="BG17" s="683"/>
      <c r="BH17" s="1026"/>
      <c r="BI17" s="1026"/>
      <c r="BJ17" s="1026"/>
      <c r="BK17" s="1026"/>
      <c r="BL17" s="1026"/>
      <c r="BM17" s="1026"/>
      <c r="BN17" s="1026"/>
      <c r="BO17" s="1026"/>
      <c r="BP17" s="1151"/>
      <c r="BQ17" s="1026"/>
      <c r="BR17" s="1026"/>
      <c r="BS17" s="1026"/>
      <c r="BT17" s="1026"/>
      <c r="BU17" s="1077"/>
      <c r="BV17" s="1077"/>
      <c r="BW17" s="1077"/>
      <c r="BX17" s="1077"/>
      <c r="BY17" s="1108"/>
      <c r="BZ17" s="1108"/>
      <c r="CA17" s="1108"/>
      <c r="CB17" s="1108"/>
      <c r="CC17" s="1108"/>
      <c r="CD17" s="1108"/>
      <c r="CE17" s="1108"/>
      <c r="CF17" s="1108"/>
      <c r="CG17" s="1108"/>
      <c r="CH17" s="1108"/>
      <c r="CI17" s="1108"/>
      <c r="CJ17" s="1108"/>
      <c r="CK17" s="1151"/>
      <c r="CL17" s="1039"/>
      <c r="CM17" s="1039"/>
      <c r="CN17" s="1039"/>
      <c r="CO17" s="1151"/>
      <c r="CP17" s="1039"/>
      <c r="CQ17" s="1039"/>
      <c r="CR17" s="1039"/>
      <c r="CS17" s="1048"/>
      <c r="CT17" s="1039"/>
      <c r="CU17" s="1039"/>
      <c r="CV17" s="1039"/>
      <c r="CW17" s="1048"/>
      <c r="CX17" s="1026"/>
      <c r="CY17" s="1026"/>
      <c r="CZ17" s="1026"/>
      <c r="DA17" s="1026"/>
      <c r="DB17" s="1026"/>
      <c r="DC17" s="1048"/>
      <c r="DD17" s="1026"/>
      <c r="DE17" s="1026"/>
      <c r="DF17" s="1026"/>
      <c r="DG17" s="1108"/>
      <c r="DH17" s="1108"/>
      <c r="DI17" s="1048"/>
      <c r="DJ17" s="1026"/>
      <c r="DK17" s="1039"/>
      <c r="DL17" s="1026"/>
      <c r="DM17" s="1048"/>
      <c r="DN17" s="1039"/>
      <c r="DO17" s="1039"/>
      <c r="DP17" s="1039"/>
      <c r="DQ17" s="1039"/>
      <c r="DR17" s="1039"/>
      <c r="DS17" s="1048"/>
      <c r="DT17" s="1039"/>
      <c r="DU17" s="1039"/>
      <c r="DV17" s="1039"/>
      <c r="DW17" s="1039"/>
      <c r="DX17" s="1048"/>
      <c r="DY17" s="1026"/>
      <c r="DZ17" s="1026"/>
      <c r="EA17" s="1026"/>
      <c r="EB17" s="1026"/>
      <c r="EC17" s="1026"/>
    </row>
    <row r="18" spans="1:133" s="1" customFormat="1" ht="12" customHeight="1">
      <c r="A18" s="630" t="s">
        <v>491</v>
      </c>
      <c r="B18" s="636" t="s">
        <v>492</v>
      </c>
      <c r="C18" s="1065" t="s">
        <v>544</v>
      </c>
      <c r="D18" s="1100">
        <v>15</v>
      </c>
      <c r="E18" s="1077">
        <v>84</v>
      </c>
      <c r="F18" s="1059">
        <v>4</v>
      </c>
      <c r="G18" s="1048">
        <v>3</v>
      </c>
      <c r="H18" s="1068">
        <v>0</v>
      </c>
      <c r="I18" s="1068">
        <v>0</v>
      </c>
      <c r="J18" s="1068">
        <v>1</v>
      </c>
      <c r="K18" s="1068">
        <v>0</v>
      </c>
      <c r="L18" s="1068">
        <v>0</v>
      </c>
      <c r="M18" s="1153">
        <v>10</v>
      </c>
      <c r="N18" s="1051">
        <v>1</v>
      </c>
      <c r="O18" s="683"/>
      <c r="P18" s="683"/>
      <c r="Q18" s="683"/>
      <c r="R18" s="683"/>
      <c r="S18" s="683"/>
      <c r="T18" s="683"/>
      <c r="U18" s="683"/>
      <c r="V18" s="683"/>
      <c r="W18" s="683"/>
      <c r="X18" s="683"/>
      <c r="Y18" s="683"/>
      <c r="Z18" s="683"/>
      <c r="AA18" s="683"/>
      <c r="AB18" s="683"/>
      <c r="AC18" s="683"/>
      <c r="AD18" s="683"/>
      <c r="AE18" s="683"/>
      <c r="AF18" s="683"/>
      <c r="AG18" s="683"/>
      <c r="AH18" s="683"/>
      <c r="AI18" s="683"/>
      <c r="AJ18" s="683"/>
      <c r="AK18" s="683"/>
      <c r="AL18" s="683"/>
      <c r="AM18" s="683"/>
      <c r="AN18" s="683"/>
      <c r="AO18" s="683"/>
      <c r="AP18" s="683"/>
      <c r="AQ18" s="683"/>
      <c r="AR18" s="683"/>
      <c r="AS18" s="683"/>
      <c r="AT18" s="683"/>
      <c r="AU18" s="683"/>
      <c r="AV18" s="683"/>
      <c r="AW18" s="683"/>
      <c r="AX18" s="683"/>
      <c r="AY18" s="683"/>
      <c r="AZ18" s="683"/>
      <c r="BA18" s="683"/>
      <c r="BB18" s="683"/>
      <c r="BC18" s="683"/>
      <c r="BD18" s="683"/>
      <c r="BE18" s="683"/>
      <c r="BF18" s="683"/>
      <c r="BG18" s="683"/>
      <c r="BH18" s="1026">
        <v>3</v>
      </c>
      <c r="BI18" s="1026">
        <v>0</v>
      </c>
      <c r="BJ18" s="1026">
        <v>1</v>
      </c>
      <c r="BK18" s="1026">
        <v>1</v>
      </c>
      <c r="BL18" s="1026">
        <v>1</v>
      </c>
      <c r="BM18" s="1026">
        <v>2</v>
      </c>
      <c r="BN18" s="1026">
        <v>10</v>
      </c>
      <c r="BO18" s="1026">
        <v>1</v>
      </c>
      <c r="BP18" s="1151"/>
      <c r="BQ18" s="1026">
        <v>2</v>
      </c>
      <c r="BR18" s="1026">
        <v>0</v>
      </c>
      <c r="BS18" s="1026">
        <v>12</v>
      </c>
      <c r="BT18" s="1026">
        <v>1</v>
      </c>
      <c r="BU18" s="1077">
        <v>0</v>
      </c>
      <c r="BV18" s="1077">
        <v>0</v>
      </c>
      <c r="BW18" s="1077">
        <v>0</v>
      </c>
      <c r="BX18" s="1077">
        <v>0</v>
      </c>
      <c r="BY18" s="1127">
        <v>0</v>
      </c>
      <c r="BZ18" s="1127">
        <v>0</v>
      </c>
      <c r="CA18" s="1127">
        <v>0</v>
      </c>
      <c r="CB18" s="1127">
        <v>0</v>
      </c>
      <c r="CC18" s="1127">
        <v>0</v>
      </c>
      <c r="CD18" s="1127">
        <v>0</v>
      </c>
      <c r="CE18" s="1127">
        <v>0</v>
      </c>
      <c r="CF18" s="1127">
        <v>0</v>
      </c>
      <c r="CG18" s="1127">
        <v>0</v>
      </c>
      <c r="CH18" s="1127">
        <v>0</v>
      </c>
      <c r="CI18" s="1127">
        <v>0</v>
      </c>
      <c r="CJ18" s="1127">
        <v>0</v>
      </c>
      <c r="CK18" s="1151"/>
      <c r="CL18" s="1038">
        <v>7</v>
      </c>
      <c r="CM18" s="1038">
        <v>6</v>
      </c>
      <c r="CN18" s="1038">
        <v>2</v>
      </c>
      <c r="CO18" s="1151"/>
      <c r="CP18" s="1038">
        <v>8</v>
      </c>
      <c r="CQ18" s="1038">
        <v>5</v>
      </c>
      <c r="CR18" s="1038">
        <v>2</v>
      </c>
      <c r="CS18" s="1048"/>
      <c r="CT18" s="1038">
        <v>2</v>
      </c>
      <c r="CU18" s="1038">
        <v>11</v>
      </c>
      <c r="CV18" s="1038">
        <v>2</v>
      </c>
      <c r="CW18" s="1048"/>
      <c r="CX18" s="1026">
        <v>0</v>
      </c>
      <c r="CY18" s="1026">
        <v>1</v>
      </c>
      <c r="CZ18" s="1026">
        <v>11</v>
      </c>
      <c r="DA18" s="1026">
        <v>3</v>
      </c>
      <c r="DB18" s="1026">
        <v>0</v>
      </c>
      <c r="DC18" s="1048"/>
      <c r="DD18" s="1026">
        <v>4</v>
      </c>
      <c r="DE18" s="1026">
        <v>10</v>
      </c>
      <c r="DF18" s="1026">
        <v>1</v>
      </c>
      <c r="DG18" s="1127">
        <v>0</v>
      </c>
      <c r="DH18" s="1127">
        <v>0</v>
      </c>
      <c r="DI18" s="1048"/>
      <c r="DJ18" s="1026">
        <v>3</v>
      </c>
      <c r="DK18" s="1038">
        <v>5</v>
      </c>
      <c r="DL18" s="1026">
        <v>2</v>
      </c>
      <c r="DM18" s="1048"/>
      <c r="DN18" s="1038">
        <v>1</v>
      </c>
      <c r="DO18" s="1038">
        <v>0</v>
      </c>
      <c r="DP18" s="1038">
        <v>1</v>
      </c>
      <c r="DQ18" s="1038">
        <v>12</v>
      </c>
      <c r="DR18" s="1038">
        <v>1</v>
      </c>
      <c r="DS18" s="1048"/>
      <c r="DT18" s="1038">
        <v>0</v>
      </c>
      <c r="DU18" s="1038">
        <v>2</v>
      </c>
      <c r="DV18" s="1038">
        <v>12</v>
      </c>
      <c r="DW18" s="1038">
        <v>1</v>
      </c>
      <c r="DX18" s="1048"/>
      <c r="DY18" s="1026">
        <v>0</v>
      </c>
      <c r="DZ18" s="1026">
        <v>1</v>
      </c>
      <c r="EA18" s="1026">
        <v>11</v>
      </c>
      <c r="EB18" s="1026">
        <v>2</v>
      </c>
      <c r="EC18" s="1026">
        <v>1</v>
      </c>
    </row>
    <row r="19" spans="1:133" s="1" customFormat="1" ht="12" customHeight="1">
      <c r="A19" s="630" t="s">
        <v>207</v>
      </c>
      <c r="B19" s="630" t="s">
        <v>207</v>
      </c>
      <c r="C19" s="1065"/>
      <c r="D19" s="1100"/>
      <c r="E19" s="1077"/>
      <c r="F19" s="1061"/>
      <c r="G19" s="1048"/>
      <c r="H19" s="1069"/>
      <c r="I19" s="1069"/>
      <c r="J19" s="1069"/>
      <c r="K19" s="1069"/>
      <c r="L19" s="1069"/>
      <c r="M19" s="1154"/>
      <c r="N19" s="1052"/>
      <c r="O19" s="685"/>
      <c r="P19" s="685"/>
      <c r="Q19" s="685"/>
      <c r="R19" s="685"/>
      <c r="S19" s="685"/>
      <c r="T19" s="685"/>
      <c r="U19" s="685"/>
      <c r="V19" s="685"/>
      <c r="W19" s="685"/>
      <c r="X19" s="685"/>
      <c r="Y19" s="685"/>
      <c r="Z19" s="685"/>
      <c r="AA19" s="685"/>
      <c r="AB19" s="685"/>
      <c r="AC19" s="685"/>
      <c r="AD19" s="685"/>
      <c r="AE19" s="685"/>
      <c r="AF19" s="685"/>
      <c r="AG19" s="685"/>
      <c r="AH19" s="685"/>
      <c r="AI19" s="685"/>
      <c r="AJ19" s="685"/>
      <c r="AK19" s="685"/>
      <c r="AL19" s="685"/>
      <c r="AM19" s="685"/>
      <c r="AN19" s="685"/>
      <c r="AO19" s="685"/>
      <c r="AP19" s="685"/>
      <c r="AQ19" s="685"/>
      <c r="AR19" s="685"/>
      <c r="AS19" s="685"/>
      <c r="AT19" s="685"/>
      <c r="AU19" s="685"/>
      <c r="AV19" s="685"/>
      <c r="AW19" s="685"/>
      <c r="AX19" s="685"/>
      <c r="AY19" s="685"/>
      <c r="AZ19" s="685"/>
      <c r="BA19" s="685"/>
      <c r="BB19" s="685"/>
      <c r="BC19" s="685"/>
      <c r="BD19" s="685"/>
      <c r="BE19" s="685"/>
      <c r="BF19" s="685"/>
      <c r="BG19" s="685"/>
      <c r="BH19" s="1026"/>
      <c r="BI19" s="1026"/>
      <c r="BJ19" s="1026"/>
      <c r="BK19" s="1026"/>
      <c r="BL19" s="1026"/>
      <c r="BM19" s="1026"/>
      <c r="BN19" s="1026"/>
      <c r="BO19" s="1026"/>
      <c r="BP19" s="1151"/>
      <c r="BQ19" s="1026"/>
      <c r="BR19" s="1026"/>
      <c r="BS19" s="1026"/>
      <c r="BT19" s="1026"/>
      <c r="BU19" s="1077"/>
      <c r="BV19" s="1077"/>
      <c r="BW19" s="1077"/>
      <c r="BX19" s="1077"/>
      <c r="BY19" s="1108"/>
      <c r="BZ19" s="1108"/>
      <c r="CA19" s="1108"/>
      <c r="CB19" s="1108"/>
      <c r="CC19" s="1108"/>
      <c r="CD19" s="1108"/>
      <c r="CE19" s="1108"/>
      <c r="CF19" s="1108"/>
      <c r="CG19" s="1108"/>
      <c r="CH19" s="1108"/>
      <c r="CI19" s="1108"/>
      <c r="CJ19" s="1108"/>
      <c r="CK19" s="1151"/>
      <c r="CL19" s="1039"/>
      <c r="CM19" s="1039"/>
      <c r="CN19" s="1039"/>
      <c r="CO19" s="1151"/>
      <c r="CP19" s="1039"/>
      <c r="CQ19" s="1039"/>
      <c r="CR19" s="1039"/>
      <c r="CS19" s="1048"/>
      <c r="CT19" s="1039"/>
      <c r="CU19" s="1039"/>
      <c r="CV19" s="1039"/>
      <c r="CW19" s="1048"/>
      <c r="CX19" s="1026"/>
      <c r="CY19" s="1026"/>
      <c r="CZ19" s="1026"/>
      <c r="DA19" s="1026"/>
      <c r="DB19" s="1026"/>
      <c r="DC19" s="1048"/>
      <c r="DD19" s="1026"/>
      <c r="DE19" s="1026"/>
      <c r="DF19" s="1026"/>
      <c r="DG19" s="1108"/>
      <c r="DH19" s="1108"/>
      <c r="DI19" s="1048"/>
      <c r="DJ19" s="1026"/>
      <c r="DK19" s="1039"/>
      <c r="DL19" s="1026"/>
      <c r="DM19" s="1048"/>
      <c r="DN19" s="1039"/>
      <c r="DO19" s="1039"/>
      <c r="DP19" s="1039"/>
      <c r="DQ19" s="1039"/>
      <c r="DR19" s="1039"/>
      <c r="DS19" s="1048"/>
      <c r="DT19" s="1039"/>
      <c r="DU19" s="1039"/>
      <c r="DV19" s="1039"/>
      <c r="DW19" s="1039"/>
      <c r="DX19" s="1048"/>
      <c r="DY19" s="1026"/>
      <c r="DZ19" s="1026"/>
      <c r="EA19" s="1026"/>
      <c r="EB19" s="1026"/>
      <c r="EC19" s="1026"/>
    </row>
    <row r="20" spans="1:133" s="1" customFormat="1" ht="12" customHeight="1">
      <c r="A20" s="630" t="s">
        <v>493</v>
      </c>
      <c r="B20" s="636" t="s">
        <v>494</v>
      </c>
      <c r="C20" s="1066" t="s">
        <v>200</v>
      </c>
      <c r="D20" s="1100">
        <v>20</v>
      </c>
      <c r="E20" s="1077">
        <v>288</v>
      </c>
      <c r="F20" s="1059">
        <v>13</v>
      </c>
      <c r="G20" s="1048">
        <v>8</v>
      </c>
      <c r="H20" s="1068">
        <v>3</v>
      </c>
      <c r="I20" s="1068">
        <v>1</v>
      </c>
      <c r="J20" s="1068">
        <v>0</v>
      </c>
      <c r="K20" s="1068">
        <v>1</v>
      </c>
      <c r="L20" s="1068">
        <v>0</v>
      </c>
      <c r="M20" s="1153">
        <v>7</v>
      </c>
      <c r="N20" s="1051">
        <v>0</v>
      </c>
      <c r="O20" s="685"/>
      <c r="P20" s="685"/>
      <c r="Q20" s="685"/>
      <c r="R20" s="685"/>
      <c r="S20" s="685"/>
      <c r="T20" s="685"/>
      <c r="U20" s="685"/>
      <c r="V20" s="685"/>
      <c r="W20" s="685"/>
      <c r="X20" s="685"/>
      <c r="Y20" s="685"/>
      <c r="Z20" s="685"/>
      <c r="AA20" s="685"/>
      <c r="AB20" s="685"/>
      <c r="AC20" s="685"/>
      <c r="AD20" s="685"/>
      <c r="AE20" s="685"/>
      <c r="AF20" s="685"/>
      <c r="AG20" s="685"/>
      <c r="AH20" s="685"/>
      <c r="AI20" s="685"/>
      <c r="AJ20" s="685"/>
      <c r="AK20" s="685"/>
      <c r="AL20" s="685"/>
      <c r="AM20" s="685"/>
      <c r="AN20" s="685"/>
      <c r="AO20" s="685"/>
      <c r="AP20" s="685"/>
      <c r="AQ20" s="685"/>
      <c r="AR20" s="685"/>
      <c r="AS20" s="685"/>
      <c r="AT20" s="685"/>
      <c r="AU20" s="685"/>
      <c r="AV20" s="685"/>
      <c r="AW20" s="685"/>
      <c r="AX20" s="685"/>
      <c r="AY20" s="685"/>
      <c r="AZ20" s="685"/>
      <c r="BA20" s="685"/>
      <c r="BB20" s="685"/>
      <c r="BC20" s="685"/>
      <c r="BD20" s="685"/>
      <c r="BE20" s="685"/>
      <c r="BF20" s="685"/>
      <c r="BG20" s="685"/>
      <c r="BH20" s="1026">
        <v>8</v>
      </c>
      <c r="BI20" s="1026">
        <v>6</v>
      </c>
      <c r="BJ20" s="1026">
        <v>5</v>
      </c>
      <c r="BK20" s="1026">
        <v>2</v>
      </c>
      <c r="BL20" s="1026">
        <v>1</v>
      </c>
      <c r="BM20" s="1026">
        <v>7</v>
      </c>
      <c r="BN20" s="1026">
        <v>7</v>
      </c>
      <c r="BO20" s="1026">
        <v>0</v>
      </c>
      <c r="BP20" s="1151"/>
      <c r="BQ20" s="1026">
        <v>5</v>
      </c>
      <c r="BR20" s="1026">
        <v>0</v>
      </c>
      <c r="BS20" s="1026">
        <v>13</v>
      </c>
      <c r="BT20" s="1026">
        <v>2</v>
      </c>
      <c r="BU20" s="1077">
        <v>0</v>
      </c>
      <c r="BV20" s="1077">
        <v>2</v>
      </c>
      <c r="BW20" s="1077">
        <v>0</v>
      </c>
      <c r="BX20" s="1077">
        <v>0</v>
      </c>
      <c r="BY20" s="1127">
        <v>0</v>
      </c>
      <c r="BZ20" s="1127">
        <v>1</v>
      </c>
      <c r="CA20" s="1127">
        <v>0</v>
      </c>
      <c r="CB20" s="1127">
        <v>0</v>
      </c>
      <c r="CC20" s="1127">
        <v>0</v>
      </c>
      <c r="CD20" s="1127">
        <v>0</v>
      </c>
      <c r="CE20" s="1127">
        <v>0</v>
      </c>
      <c r="CF20" s="1127">
        <v>0</v>
      </c>
      <c r="CG20" s="1127">
        <v>0</v>
      </c>
      <c r="CH20" s="1127">
        <v>0</v>
      </c>
      <c r="CI20" s="1127">
        <v>0</v>
      </c>
      <c r="CJ20" s="1127">
        <v>0</v>
      </c>
      <c r="CK20" s="1151"/>
      <c r="CL20" s="1038">
        <v>15</v>
      </c>
      <c r="CM20" s="1038">
        <v>4</v>
      </c>
      <c r="CN20" s="1038">
        <v>1</v>
      </c>
      <c r="CO20" s="1151"/>
      <c r="CP20" s="1038">
        <v>16</v>
      </c>
      <c r="CQ20" s="1038">
        <v>2</v>
      </c>
      <c r="CR20" s="1038">
        <v>2</v>
      </c>
      <c r="CS20" s="1048"/>
      <c r="CT20" s="1038">
        <v>4</v>
      </c>
      <c r="CU20" s="1038">
        <v>14</v>
      </c>
      <c r="CV20" s="1038">
        <v>2</v>
      </c>
      <c r="CW20" s="1048"/>
      <c r="CX20" s="1026">
        <v>1</v>
      </c>
      <c r="CY20" s="1026">
        <v>0</v>
      </c>
      <c r="CZ20" s="1026">
        <v>11</v>
      </c>
      <c r="DA20" s="1026">
        <v>6</v>
      </c>
      <c r="DB20" s="1026">
        <v>2</v>
      </c>
      <c r="DC20" s="1048"/>
      <c r="DD20" s="1026">
        <v>13</v>
      </c>
      <c r="DE20" s="1026">
        <v>6</v>
      </c>
      <c r="DF20" s="1026">
        <v>1</v>
      </c>
      <c r="DG20" s="1127">
        <v>1</v>
      </c>
      <c r="DH20" s="1127">
        <v>3</v>
      </c>
      <c r="DI20" s="1048"/>
      <c r="DJ20" s="1026">
        <v>4</v>
      </c>
      <c r="DK20" s="1038">
        <v>4</v>
      </c>
      <c r="DL20" s="1026">
        <v>-2</v>
      </c>
      <c r="DM20" s="1048"/>
      <c r="DN20" s="1038">
        <v>1</v>
      </c>
      <c r="DO20" s="1038">
        <v>2</v>
      </c>
      <c r="DP20" s="1038">
        <v>4</v>
      </c>
      <c r="DQ20" s="1038">
        <v>13</v>
      </c>
      <c r="DR20" s="1038">
        <v>0</v>
      </c>
      <c r="DS20" s="1048"/>
      <c r="DT20" s="1038">
        <v>1</v>
      </c>
      <c r="DU20" s="1038">
        <v>6</v>
      </c>
      <c r="DV20" s="1038">
        <v>13</v>
      </c>
      <c r="DW20" s="1038">
        <v>0</v>
      </c>
      <c r="DX20" s="1048"/>
      <c r="DY20" s="1026">
        <v>1</v>
      </c>
      <c r="DZ20" s="1026">
        <v>0</v>
      </c>
      <c r="EA20" s="1026">
        <v>11</v>
      </c>
      <c r="EB20" s="1026">
        <v>6</v>
      </c>
      <c r="EC20" s="1026">
        <v>2</v>
      </c>
    </row>
    <row r="21" spans="1:133" s="1" customFormat="1" ht="12" customHeight="1">
      <c r="A21" s="630" t="s">
        <v>207</v>
      </c>
      <c r="B21" s="630" t="s">
        <v>207</v>
      </c>
      <c r="C21" s="1065"/>
      <c r="D21" s="1100"/>
      <c r="E21" s="1077"/>
      <c r="F21" s="1061"/>
      <c r="G21" s="1048"/>
      <c r="H21" s="1069"/>
      <c r="I21" s="1069"/>
      <c r="J21" s="1069"/>
      <c r="K21" s="1069"/>
      <c r="L21" s="1069"/>
      <c r="M21" s="1154"/>
      <c r="N21" s="1052"/>
      <c r="O21" s="685"/>
      <c r="P21" s="685"/>
      <c r="Q21" s="685"/>
      <c r="R21" s="685"/>
      <c r="S21" s="685"/>
      <c r="T21" s="685"/>
      <c r="U21" s="685"/>
      <c r="V21" s="685"/>
      <c r="W21" s="685"/>
      <c r="X21" s="685"/>
      <c r="Y21" s="685"/>
      <c r="Z21" s="685"/>
      <c r="AA21" s="685"/>
      <c r="AB21" s="685"/>
      <c r="AC21" s="685"/>
      <c r="AD21" s="685"/>
      <c r="AE21" s="685"/>
      <c r="AF21" s="685"/>
      <c r="AG21" s="685"/>
      <c r="AH21" s="685"/>
      <c r="AI21" s="685"/>
      <c r="AJ21" s="685"/>
      <c r="AK21" s="685"/>
      <c r="AL21" s="685"/>
      <c r="AM21" s="685"/>
      <c r="AN21" s="685"/>
      <c r="AO21" s="685"/>
      <c r="AP21" s="685"/>
      <c r="AQ21" s="685"/>
      <c r="AR21" s="685"/>
      <c r="AS21" s="685"/>
      <c r="AT21" s="685"/>
      <c r="AU21" s="685"/>
      <c r="AV21" s="685"/>
      <c r="AW21" s="685"/>
      <c r="AX21" s="685"/>
      <c r="AY21" s="685"/>
      <c r="AZ21" s="685"/>
      <c r="BA21" s="685"/>
      <c r="BB21" s="685"/>
      <c r="BC21" s="685"/>
      <c r="BD21" s="685"/>
      <c r="BE21" s="685"/>
      <c r="BF21" s="685"/>
      <c r="BG21" s="685"/>
      <c r="BH21" s="1026"/>
      <c r="BI21" s="1026"/>
      <c r="BJ21" s="1026"/>
      <c r="BK21" s="1026"/>
      <c r="BL21" s="1026"/>
      <c r="BM21" s="1026"/>
      <c r="BN21" s="1026"/>
      <c r="BO21" s="1026"/>
      <c r="BP21" s="1151"/>
      <c r="BQ21" s="1026"/>
      <c r="BR21" s="1026"/>
      <c r="BS21" s="1026"/>
      <c r="BT21" s="1026"/>
      <c r="BU21" s="1077"/>
      <c r="BV21" s="1077"/>
      <c r="BW21" s="1077"/>
      <c r="BX21" s="1077"/>
      <c r="BY21" s="1108"/>
      <c r="BZ21" s="1108"/>
      <c r="CA21" s="1108"/>
      <c r="CB21" s="1108"/>
      <c r="CC21" s="1108"/>
      <c r="CD21" s="1108"/>
      <c r="CE21" s="1108"/>
      <c r="CF21" s="1108"/>
      <c r="CG21" s="1108"/>
      <c r="CH21" s="1108"/>
      <c r="CI21" s="1108"/>
      <c r="CJ21" s="1108"/>
      <c r="CK21" s="1151"/>
      <c r="CL21" s="1039"/>
      <c r="CM21" s="1039"/>
      <c r="CN21" s="1039"/>
      <c r="CO21" s="1151"/>
      <c r="CP21" s="1039"/>
      <c r="CQ21" s="1039"/>
      <c r="CR21" s="1039"/>
      <c r="CS21" s="1048"/>
      <c r="CT21" s="1039"/>
      <c r="CU21" s="1039"/>
      <c r="CV21" s="1039"/>
      <c r="CW21" s="1048"/>
      <c r="CX21" s="1026"/>
      <c r="CY21" s="1026"/>
      <c r="CZ21" s="1026"/>
      <c r="DA21" s="1026"/>
      <c r="DB21" s="1026"/>
      <c r="DC21" s="1048"/>
      <c r="DD21" s="1026"/>
      <c r="DE21" s="1026"/>
      <c r="DF21" s="1026"/>
      <c r="DG21" s="1108"/>
      <c r="DH21" s="1108"/>
      <c r="DI21" s="1048"/>
      <c r="DJ21" s="1026"/>
      <c r="DK21" s="1039"/>
      <c r="DL21" s="1026"/>
      <c r="DM21" s="1048"/>
      <c r="DN21" s="1039"/>
      <c r="DO21" s="1039"/>
      <c r="DP21" s="1039"/>
      <c r="DQ21" s="1039"/>
      <c r="DR21" s="1039"/>
      <c r="DS21" s="1048"/>
      <c r="DT21" s="1039"/>
      <c r="DU21" s="1039"/>
      <c r="DV21" s="1039"/>
      <c r="DW21" s="1039"/>
      <c r="DX21" s="1048"/>
      <c r="DY21" s="1026"/>
      <c r="DZ21" s="1026"/>
      <c r="EA21" s="1026"/>
      <c r="EB21" s="1026"/>
      <c r="EC21" s="1026"/>
    </row>
    <row r="22" spans="1:133" s="1" customFormat="1" ht="12" customHeight="1">
      <c r="A22" s="630" t="s">
        <v>514</v>
      </c>
      <c r="B22" s="636" t="s">
        <v>515</v>
      </c>
      <c r="C22" s="1066" t="s">
        <v>201</v>
      </c>
      <c r="D22" s="1100">
        <v>179</v>
      </c>
      <c r="E22" s="1077">
        <v>2087</v>
      </c>
      <c r="F22" s="1059">
        <v>67</v>
      </c>
      <c r="G22" s="1048">
        <v>47</v>
      </c>
      <c r="H22" s="1068">
        <v>7</v>
      </c>
      <c r="I22" s="1068">
        <v>5</v>
      </c>
      <c r="J22" s="1068">
        <v>4</v>
      </c>
      <c r="K22" s="1068">
        <v>3</v>
      </c>
      <c r="L22" s="1068">
        <v>1</v>
      </c>
      <c r="M22" s="1153">
        <v>100</v>
      </c>
      <c r="N22" s="1051">
        <v>12</v>
      </c>
      <c r="O22" s="685"/>
      <c r="P22" s="685"/>
      <c r="Q22" s="685"/>
      <c r="R22" s="685"/>
      <c r="S22" s="685"/>
      <c r="T22" s="685"/>
      <c r="U22" s="685"/>
      <c r="V22" s="685"/>
      <c r="W22" s="685"/>
      <c r="X22" s="685"/>
      <c r="Y22" s="685"/>
      <c r="Z22" s="685"/>
      <c r="AA22" s="685"/>
      <c r="AB22" s="685"/>
      <c r="AC22" s="685"/>
      <c r="AD22" s="685"/>
      <c r="AE22" s="685"/>
      <c r="AF22" s="685"/>
      <c r="AG22" s="685"/>
      <c r="AH22" s="685"/>
      <c r="AI22" s="685"/>
      <c r="AJ22" s="685"/>
      <c r="AK22" s="685"/>
      <c r="AL22" s="685"/>
      <c r="AM22" s="685"/>
      <c r="AN22" s="685"/>
      <c r="AO22" s="685"/>
      <c r="AP22" s="685"/>
      <c r="AQ22" s="685"/>
      <c r="AR22" s="685"/>
      <c r="AS22" s="685"/>
      <c r="AT22" s="685"/>
      <c r="AU22" s="685"/>
      <c r="AV22" s="685"/>
      <c r="AW22" s="685"/>
      <c r="AX22" s="685"/>
      <c r="AY22" s="685"/>
      <c r="AZ22" s="685"/>
      <c r="BA22" s="685"/>
      <c r="BB22" s="685"/>
      <c r="BC22" s="685"/>
      <c r="BD22" s="685"/>
      <c r="BE22" s="685"/>
      <c r="BF22" s="685"/>
      <c r="BG22" s="685"/>
      <c r="BH22" s="1026">
        <v>47</v>
      </c>
      <c r="BI22" s="1026">
        <v>14</v>
      </c>
      <c r="BJ22" s="1026">
        <v>22</v>
      </c>
      <c r="BK22" s="1026">
        <v>18</v>
      </c>
      <c r="BL22" s="1026">
        <v>14</v>
      </c>
      <c r="BM22" s="1026">
        <v>19</v>
      </c>
      <c r="BN22" s="1026">
        <v>101</v>
      </c>
      <c r="BO22" s="1026">
        <v>12</v>
      </c>
      <c r="BP22" s="1151"/>
      <c r="BQ22" s="1026">
        <v>18</v>
      </c>
      <c r="BR22" s="1026">
        <v>15</v>
      </c>
      <c r="BS22" s="1026">
        <v>130</v>
      </c>
      <c r="BT22" s="1026">
        <v>16</v>
      </c>
      <c r="BU22" s="1077">
        <v>0</v>
      </c>
      <c r="BV22" s="1077">
        <v>2</v>
      </c>
      <c r="BW22" s="1077">
        <v>0</v>
      </c>
      <c r="BX22" s="1077">
        <v>3</v>
      </c>
      <c r="BY22" s="1127">
        <v>0</v>
      </c>
      <c r="BZ22" s="1127">
        <v>1</v>
      </c>
      <c r="CA22" s="1127">
        <v>0</v>
      </c>
      <c r="CB22" s="1127">
        <v>1</v>
      </c>
      <c r="CC22" s="1127">
        <v>0</v>
      </c>
      <c r="CD22" s="1127">
        <v>0</v>
      </c>
      <c r="CE22" s="1127">
        <v>0</v>
      </c>
      <c r="CF22" s="1127">
        <v>0</v>
      </c>
      <c r="CG22" s="1127">
        <v>1</v>
      </c>
      <c r="CH22" s="1127">
        <v>0</v>
      </c>
      <c r="CI22" s="1127">
        <v>0</v>
      </c>
      <c r="CJ22" s="1127">
        <v>0</v>
      </c>
      <c r="CK22" s="1151"/>
      <c r="CL22" s="1038">
        <v>111</v>
      </c>
      <c r="CM22" s="1038">
        <v>57</v>
      </c>
      <c r="CN22" s="1038">
        <v>11</v>
      </c>
      <c r="CO22" s="1151"/>
      <c r="CP22" s="1038">
        <v>130</v>
      </c>
      <c r="CQ22" s="1038">
        <v>36</v>
      </c>
      <c r="CR22" s="1038">
        <v>13</v>
      </c>
      <c r="CS22" s="1048"/>
      <c r="CT22" s="1038">
        <v>43</v>
      </c>
      <c r="CU22" s="1038">
        <v>117</v>
      </c>
      <c r="CV22" s="1038">
        <v>19</v>
      </c>
      <c r="CW22" s="1048"/>
      <c r="CX22" s="1026">
        <v>2</v>
      </c>
      <c r="CY22" s="1026">
        <v>10</v>
      </c>
      <c r="CZ22" s="1026">
        <v>52</v>
      </c>
      <c r="DA22" s="1026">
        <v>101</v>
      </c>
      <c r="DB22" s="1026">
        <v>14</v>
      </c>
      <c r="DC22" s="1048"/>
      <c r="DD22" s="1026">
        <v>70</v>
      </c>
      <c r="DE22" s="1026">
        <v>93</v>
      </c>
      <c r="DF22" s="1026">
        <v>16</v>
      </c>
      <c r="DG22" s="1127">
        <v>4</v>
      </c>
      <c r="DH22" s="1127">
        <v>4</v>
      </c>
      <c r="DI22" s="1048"/>
      <c r="DJ22" s="1026">
        <v>33</v>
      </c>
      <c r="DK22" s="1038">
        <v>53</v>
      </c>
      <c r="DL22" s="1026">
        <v>7</v>
      </c>
      <c r="DM22" s="1048"/>
      <c r="DN22" s="1038">
        <v>11</v>
      </c>
      <c r="DO22" s="1038">
        <v>18</v>
      </c>
      <c r="DP22" s="1038">
        <v>29</v>
      </c>
      <c r="DQ22" s="1038">
        <v>118</v>
      </c>
      <c r="DR22" s="1038">
        <v>3</v>
      </c>
      <c r="DS22" s="1048"/>
      <c r="DT22" s="1038">
        <v>4</v>
      </c>
      <c r="DU22" s="1038">
        <v>44</v>
      </c>
      <c r="DV22" s="1038">
        <v>118</v>
      </c>
      <c r="DW22" s="1038">
        <v>13</v>
      </c>
      <c r="DX22" s="1048"/>
      <c r="DY22" s="1026">
        <v>1</v>
      </c>
      <c r="DZ22" s="1026">
        <v>15</v>
      </c>
      <c r="EA22" s="1026">
        <v>62</v>
      </c>
      <c r="EB22" s="1026">
        <v>86</v>
      </c>
      <c r="EC22" s="1026">
        <v>15</v>
      </c>
    </row>
    <row r="23" spans="1:133" s="1" customFormat="1" ht="12" customHeight="1">
      <c r="A23" s="630" t="s">
        <v>207</v>
      </c>
      <c r="B23" s="630" t="s">
        <v>207</v>
      </c>
      <c r="C23" s="1065"/>
      <c r="D23" s="1100"/>
      <c r="E23" s="1077"/>
      <c r="F23" s="1061"/>
      <c r="G23" s="1048"/>
      <c r="H23" s="1069"/>
      <c r="I23" s="1069"/>
      <c r="J23" s="1069"/>
      <c r="K23" s="1069"/>
      <c r="L23" s="1069"/>
      <c r="M23" s="1154"/>
      <c r="N23" s="1052"/>
      <c r="O23" s="685"/>
      <c r="P23" s="685"/>
      <c r="Q23" s="685"/>
      <c r="R23" s="685"/>
      <c r="S23" s="685"/>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c r="AT23" s="685"/>
      <c r="AU23" s="685"/>
      <c r="AV23" s="685"/>
      <c r="AW23" s="685"/>
      <c r="AX23" s="685"/>
      <c r="AY23" s="685"/>
      <c r="AZ23" s="685"/>
      <c r="BA23" s="685"/>
      <c r="BB23" s="685"/>
      <c r="BC23" s="685"/>
      <c r="BD23" s="685"/>
      <c r="BE23" s="685"/>
      <c r="BF23" s="685"/>
      <c r="BG23" s="685"/>
      <c r="BH23" s="1026"/>
      <c r="BI23" s="1026"/>
      <c r="BJ23" s="1026"/>
      <c r="BK23" s="1026"/>
      <c r="BL23" s="1026"/>
      <c r="BM23" s="1026"/>
      <c r="BN23" s="1026"/>
      <c r="BO23" s="1026"/>
      <c r="BP23" s="1151"/>
      <c r="BQ23" s="1026"/>
      <c r="BR23" s="1026"/>
      <c r="BS23" s="1026"/>
      <c r="BT23" s="1026"/>
      <c r="BU23" s="1077"/>
      <c r="BV23" s="1077"/>
      <c r="BW23" s="1077"/>
      <c r="BX23" s="1077"/>
      <c r="BY23" s="1108"/>
      <c r="BZ23" s="1108"/>
      <c r="CA23" s="1108"/>
      <c r="CB23" s="1108"/>
      <c r="CC23" s="1108"/>
      <c r="CD23" s="1108"/>
      <c r="CE23" s="1108"/>
      <c r="CF23" s="1108"/>
      <c r="CG23" s="1108"/>
      <c r="CH23" s="1108"/>
      <c r="CI23" s="1108"/>
      <c r="CJ23" s="1108"/>
      <c r="CK23" s="1151"/>
      <c r="CL23" s="1039"/>
      <c r="CM23" s="1039"/>
      <c r="CN23" s="1039"/>
      <c r="CO23" s="1151"/>
      <c r="CP23" s="1039"/>
      <c r="CQ23" s="1039"/>
      <c r="CR23" s="1039"/>
      <c r="CS23" s="1048"/>
      <c r="CT23" s="1039"/>
      <c r="CU23" s="1039"/>
      <c r="CV23" s="1039"/>
      <c r="CW23" s="1048"/>
      <c r="CX23" s="1026"/>
      <c r="CY23" s="1026"/>
      <c r="CZ23" s="1026"/>
      <c r="DA23" s="1026"/>
      <c r="DB23" s="1026"/>
      <c r="DC23" s="1048"/>
      <c r="DD23" s="1026"/>
      <c r="DE23" s="1026"/>
      <c r="DF23" s="1026"/>
      <c r="DG23" s="1108"/>
      <c r="DH23" s="1108"/>
      <c r="DI23" s="1048"/>
      <c r="DJ23" s="1026"/>
      <c r="DK23" s="1039"/>
      <c r="DL23" s="1026"/>
      <c r="DM23" s="1048"/>
      <c r="DN23" s="1039"/>
      <c r="DO23" s="1039"/>
      <c r="DP23" s="1039"/>
      <c r="DQ23" s="1039"/>
      <c r="DR23" s="1039"/>
      <c r="DS23" s="1048"/>
      <c r="DT23" s="1039"/>
      <c r="DU23" s="1039"/>
      <c r="DV23" s="1039"/>
      <c r="DW23" s="1039"/>
      <c r="DX23" s="1048"/>
      <c r="DY23" s="1026"/>
      <c r="DZ23" s="1026"/>
      <c r="EA23" s="1026"/>
      <c r="EB23" s="1026"/>
      <c r="EC23" s="1026"/>
    </row>
    <row r="24" spans="1:133" s="1" customFormat="1" ht="12" customHeight="1">
      <c r="A24" s="630" t="s">
        <v>516</v>
      </c>
      <c r="B24" s="636" t="s">
        <v>517</v>
      </c>
      <c r="C24" s="1065" t="s">
        <v>536</v>
      </c>
      <c r="D24" s="1100">
        <v>23</v>
      </c>
      <c r="E24" s="1077">
        <v>549</v>
      </c>
      <c r="F24" s="1059">
        <v>10</v>
      </c>
      <c r="G24" s="1048">
        <v>10</v>
      </c>
      <c r="H24" s="1068">
        <v>0</v>
      </c>
      <c r="I24" s="1068">
        <v>0</v>
      </c>
      <c r="J24" s="1068">
        <v>0</v>
      </c>
      <c r="K24" s="1068">
        <v>0</v>
      </c>
      <c r="L24" s="1068">
        <v>0</v>
      </c>
      <c r="M24" s="1153">
        <v>10</v>
      </c>
      <c r="N24" s="1051">
        <v>3</v>
      </c>
      <c r="O24" s="685"/>
      <c r="P24" s="685"/>
      <c r="Q24" s="685"/>
      <c r="R24" s="685"/>
      <c r="S24" s="685"/>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c r="AT24" s="685"/>
      <c r="AU24" s="685"/>
      <c r="AV24" s="685"/>
      <c r="AW24" s="685"/>
      <c r="AX24" s="685"/>
      <c r="AY24" s="685"/>
      <c r="AZ24" s="685"/>
      <c r="BA24" s="685"/>
      <c r="BB24" s="685"/>
      <c r="BC24" s="685"/>
      <c r="BD24" s="685"/>
      <c r="BE24" s="685"/>
      <c r="BF24" s="685"/>
      <c r="BG24" s="685"/>
      <c r="BH24" s="1026">
        <v>10</v>
      </c>
      <c r="BI24" s="1026">
        <v>0</v>
      </c>
      <c r="BJ24" s="1026">
        <v>4</v>
      </c>
      <c r="BK24" s="1026">
        <v>0</v>
      </c>
      <c r="BL24" s="1026">
        <v>0</v>
      </c>
      <c r="BM24" s="1026">
        <v>5</v>
      </c>
      <c r="BN24" s="1026">
        <v>10</v>
      </c>
      <c r="BO24" s="1026">
        <v>3</v>
      </c>
      <c r="BP24" s="1151"/>
      <c r="BQ24" s="1026">
        <v>1</v>
      </c>
      <c r="BR24" s="1026">
        <v>0</v>
      </c>
      <c r="BS24" s="1026">
        <v>19</v>
      </c>
      <c r="BT24" s="1026">
        <v>3</v>
      </c>
      <c r="BU24" s="1077">
        <v>0</v>
      </c>
      <c r="BV24" s="1077">
        <v>0</v>
      </c>
      <c r="BW24" s="1077">
        <v>0</v>
      </c>
      <c r="BX24" s="1077">
        <v>0</v>
      </c>
      <c r="BY24" s="1127">
        <v>0</v>
      </c>
      <c r="BZ24" s="1127">
        <v>0</v>
      </c>
      <c r="CA24" s="1127">
        <v>0</v>
      </c>
      <c r="CB24" s="1127">
        <v>0</v>
      </c>
      <c r="CC24" s="1127">
        <v>0</v>
      </c>
      <c r="CD24" s="1127">
        <v>0</v>
      </c>
      <c r="CE24" s="1127">
        <v>0</v>
      </c>
      <c r="CF24" s="1127">
        <v>0</v>
      </c>
      <c r="CG24" s="1127">
        <v>0</v>
      </c>
      <c r="CH24" s="1127">
        <v>0</v>
      </c>
      <c r="CI24" s="1127">
        <v>0</v>
      </c>
      <c r="CJ24" s="1127">
        <v>0</v>
      </c>
      <c r="CK24" s="1151"/>
      <c r="CL24" s="1038">
        <v>15</v>
      </c>
      <c r="CM24" s="1038">
        <v>7</v>
      </c>
      <c r="CN24" s="1038">
        <v>1</v>
      </c>
      <c r="CO24" s="1151"/>
      <c r="CP24" s="1038">
        <v>17</v>
      </c>
      <c r="CQ24" s="1038">
        <v>5</v>
      </c>
      <c r="CR24" s="1038">
        <v>1</v>
      </c>
      <c r="CS24" s="1048"/>
      <c r="CT24" s="1038">
        <v>3</v>
      </c>
      <c r="CU24" s="1038">
        <v>18</v>
      </c>
      <c r="CV24" s="1038">
        <v>2</v>
      </c>
      <c r="CW24" s="1048"/>
      <c r="CX24" s="1026">
        <v>0</v>
      </c>
      <c r="CY24" s="1026">
        <v>1</v>
      </c>
      <c r="CZ24" s="1026">
        <v>9</v>
      </c>
      <c r="DA24" s="1026">
        <v>12</v>
      </c>
      <c r="DB24" s="1026">
        <v>1</v>
      </c>
      <c r="DC24" s="1048"/>
      <c r="DD24" s="1026">
        <v>8</v>
      </c>
      <c r="DE24" s="1026">
        <v>14</v>
      </c>
      <c r="DF24" s="1026">
        <v>1</v>
      </c>
      <c r="DG24" s="1127">
        <v>0</v>
      </c>
      <c r="DH24" s="1127">
        <v>0</v>
      </c>
      <c r="DI24" s="1048"/>
      <c r="DJ24" s="1026">
        <v>4</v>
      </c>
      <c r="DK24" s="1038">
        <v>8</v>
      </c>
      <c r="DL24" s="1026">
        <v>2</v>
      </c>
      <c r="DM24" s="1048"/>
      <c r="DN24" s="1038">
        <v>4</v>
      </c>
      <c r="DO24" s="1038">
        <v>3</v>
      </c>
      <c r="DP24" s="1038">
        <v>1</v>
      </c>
      <c r="DQ24" s="1038">
        <v>14</v>
      </c>
      <c r="DR24" s="1038">
        <v>1</v>
      </c>
      <c r="DS24" s="1048"/>
      <c r="DT24" s="1038">
        <v>2</v>
      </c>
      <c r="DU24" s="1038">
        <v>7</v>
      </c>
      <c r="DV24" s="1038">
        <v>14</v>
      </c>
      <c r="DW24" s="1038">
        <v>0</v>
      </c>
      <c r="DX24" s="1048"/>
      <c r="DY24" s="1026">
        <v>0</v>
      </c>
      <c r="DZ24" s="1026">
        <v>2</v>
      </c>
      <c r="EA24" s="1026">
        <v>11</v>
      </c>
      <c r="EB24" s="1026">
        <v>8</v>
      </c>
      <c r="EC24" s="1026">
        <v>2</v>
      </c>
    </row>
    <row r="25" spans="1:133" s="1" customFormat="1" ht="12" customHeight="1">
      <c r="A25" s="630" t="s">
        <v>207</v>
      </c>
      <c r="B25" s="630" t="s">
        <v>207</v>
      </c>
      <c r="C25" s="1065"/>
      <c r="D25" s="1100"/>
      <c r="E25" s="1077"/>
      <c r="F25" s="1061"/>
      <c r="G25" s="1048"/>
      <c r="H25" s="1069"/>
      <c r="I25" s="1069"/>
      <c r="J25" s="1069"/>
      <c r="K25" s="1069"/>
      <c r="L25" s="1069"/>
      <c r="M25" s="1154"/>
      <c r="N25" s="1052"/>
      <c r="O25" s="685"/>
      <c r="P25" s="685"/>
      <c r="Q25" s="685"/>
      <c r="R25" s="685"/>
      <c r="S25" s="685"/>
      <c r="T25" s="685"/>
      <c r="U25" s="685"/>
      <c r="V25" s="685"/>
      <c r="W25" s="685"/>
      <c r="X25" s="685"/>
      <c r="Y25" s="685"/>
      <c r="Z25" s="685"/>
      <c r="AA25" s="685"/>
      <c r="AB25" s="685"/>
      <c r="AC25" s="685"/>
      <c r="AD25" s="685"/>
      <c r="AE25" s="685"/>
      <c r="AF25" s="685"/>
      <c r="AG25" s="685"/>
      <c r="AH25" s="685"/>
      <c r="AI25" s="685"/>
      <c r="AJ25" s="685"/>
      <c r="AK25" s="685"/>
      <c r="AL25" s="685"/>
      <c r="AM25" s="685"/>
      <c r="AN25" s="685"/>
      <c r="AO25" s="685"/>
      <c r="AP25" s="685"/>
      <c r="AQ25" s="685"/>
      <c r="AR25" s="685"/>
      <c r="AS25" s="685"/>
      <c r="AT25" s="685"/>
      <c r="AU25" s="685"/>
      <c r="AV25" s="685"/>
      <c r="AW25" s="685"/>
      <c r="AX25" s="685"/>
      <c r="AY25" s="685"/>
      <c r="AZ25" s="685"/>
      <c r="BA25" s="685"/>
      <c r="BB25" s="685"/>
      <c r="BC25" s="685"/>
      <c r="BD25" s="685"/>
      <c r="BE25" s="685"/>
      <c r="BF25" s="685"/>
      <c r="BG25" s="685"/>
      <c r="BH25" s="1026"/>
      <c r="BI25" s="1026"/>
      <c r="BJ25" s="1026"/>
      <c r="BK25" s="1026"/>
      <c r="BL25" s="1026"/>
      <c r="BM25" s="1026"/>
      <c r="BN25" s="1026"/>
      <c r="BO25" s="1026"/>
      <c r="BP25" s="1151"/>
      <c r="BQ25" s="1026"/>
      <c r="BR25" s="1026"/>
      <c r="BS25" s="1026"/>
      <c r="BT25" s="1026"/>
      <c r="BU25" s="1077"/>
      <c r="BV25" s="1077"/>
      <c r="BW25" s="1077"/>
      <c r="BX25" s="1077"/>
      <c r="BY25" s="1108"/>
      <c r="BZ25" s="1108"/>
      <c r="CA25" s="1108"/>
      <c r="CB25" s="1108"/>
      <c r="CC25" s="1108"/>
      <c r="CD25" s="1108"/>
      <c r="CE25" s="1108"/>
      <c r="CF25" s="1108"/>
      <c r="CG25" s="1108"/>
      <c r="CH25" s="1108"/>
      <c r="CI25" s="1108"/>
      <c r="CJ25" s="1108"/>
      <c r="CK25" s="1151"/>
      <c r="CL25" s="1039"/>
      <c r="CM25" s="1039"/>
      <c r="CN25" s="1039"/>
      <c r="CO25" s="1151"/>
      <c r="CP25" s="1039"/>
      <c r="CQ25" s="1039"/>
      <c r="CR25" s="1039"/>
      <c r="CS25" s="1048"/>
      <c r="CT25" s="1039"/>
      <c r="CU25" s="1039"/>
      <c r="CV25" s="1039"/>
      <c r="CW25" s="1048"/>
      <c r="CX25" s="1026"/>
      <c r="CY25" s="1026"/>
      <c r="CZ25" s="1026"/>
      <c r="DA25" s="1026"/>
      <c r="DB25" s="1026"/>
      <c r="DC25" s="1048"/>
      <c r="DD25" s="1026"/>
      <c r="DE25" s="1026"/>
      <c r="DF25" s="1026"/>
      <c r="DG25" s="1108"/>
      <c r="DH25" s="1108"/>
      <c r="DI25" s="1048"/>
      <c r="DJ25" s="1026"/>
      <c r="DK25" s="1039"/>
      <c r="DL25" s="1026"/>
      <c r="DM25" s="1048"/>
      <c r="DN25" s="1039"/>
      <c r="DO25" s="1039"/>
      <c r="DP25" s="1039"/>
      <c r="DQ25" s="1039"/>
      <c r="DR25" s="1039"/>
      <c r="DS25" s="1048"/>
      <c r="DT25" s="1039"/>
      <c r="DU25" s="1039"/>
      <c r="DV25" s="1039"/>
      <c r="DW25" s="1039"/>
      <c r="DX25" s="1048"/>
      <c r="DY25" s="1026"/>
      <c r="DZ25" s="1026"/>
      <c r="EA25" s="1026"/>
      <c r="EB25" s="1026"/>
      <c r="EC25" s="1026"/>
    </row>
    <row r="26" spans="1:133" s="1" customFormat="1" ht="12" customHeight="1">
      <c r="A26" s="630" t="s">
        <v>518</v>
      </c>
      <c r="B26" s="636" t="s">
        <v>519</v>
      </c>
      <c r="C26" s="1066" t="s">
        <v>205</v>
      </c>
      <c r="D26" s="1100">
        <v>11</v>
      </c>
      <c r="E26" s="1077">
        <v>207</v>
      </c>
      <c r="F26" s="1059">
        <v>8</v>
      </c>
      <c r="G26" s="1048">
        <v>2</v>
      </c>
      <c r="H26" s="1068">
        <v>0</v>
      </c>
      <c r="I26" s="1068">
        <v>1</v>
      </c>
      <c r="J26" s="1068">
        <v>1</v>
      </c>
      <c r="K26" s="1068">
        <v>3</v>
      </c>
      <c r="L26" s="1068">
        <v>1</v>
      </c>
      <c r="M26" s="1153">
        <v>2</v>
      </c>
      <c r="N26" s="1051">
        <v>1</v>
      </c>
      <c r="O26" s="685"/>
      <c r="P26" s="685"/>
      <c r="Q26" s="685"/>
      <c r="R26" s="685"/>
      <c r="S26" s="685"/>
      <c r="T26" s="685"/>
      <c r="U26" s="685"/>
      <c r="V26" s="685"/>
      <c r="W26" s="685"/>
      <c r="X26" s="685"/>
      <c r="Y26" s="685"/>
      <c r="Z26" s="685"/>
      <c r="AA26" s="685"/>
      <c r="AB26" s="685"/>
      <c r="AC26" s="685"/>
      <c r="AD26" s="685"/>
      <c r="AE26" s="685"/>
      <c r="AF26" s="685"/>
      <c r="AG26" s="685"/>
      <c r="AH26" s="685"/>
      <c r="AI26" s="685"/>
      <c r="AJ26" s="685"/>
      <c r="AK26" s="685"/>
      <c r="AL26" s="685"/>
      <c r="AM26" s="685"/>
      <c r="AN26" s="685"/>
      <c r="AO26" s="685"/>
      <c r="AP26" s="685"/>
      <c r="AQ26" s="685"/>
      <c r="AR26" s="685"/>
      <c r="AS26" s="685"/>
      <c r="AT26" s="685"/>
      <c r="AU26" s="685"/>
      <c r="AV26" s="685"/>
      <c r="AW26" s="685"/>
      <c r="AX26" s="685"/>
      <c r="AY26" s="685"/>
      <c r="AZ26" s="685"/>
      <c r="BA26" s="685"/>
      <c r="BB26" s="685"/>
      <c r="BC26" s="685"/>
      <c r="BD26" s="685"/>
      <c r="BE26" s="685"/>
      <c r="BF26" s="685"/>
      <c r="BG26" s="685"/>
      <c r="BH26" s="1026">
        <v>2</v>
      </c>
      <c r="BI26" s="1026">
        <v>1</v>
      </c>
      <c r="BJ26" s="1026">
        <v>1</v>
      </c>
      <c r="BK26" s="1026">
        <v>1</v>
      </c>
      <c r="BL26" s="1026">
        <v>3</v>
      </c>
      <c r="BM26" s="1026">
        <v>5</v>
      </c>
      <c r="BN26" s="1026">
        <v>2</v>
      </c>
      <c r="BO26" s="1026">
        <v>1</v>
      </c>
      <c r="BP26" s="1151"/>
      <c r="BQ26" s="1026">
        <v>2</v>
      </c>
      <c r="BR26" s="1026">
        <v>0</v>
      </c>
      <c r="BS26" s="1026">
        <v>8</v>
      </c>
      <c r="BT26" s="1026">
        <v>1</v>
      </c>
      <c r="BU26" s="1077">
        <v>0</v>
      </c>
      <c r="BV26" s="1077">
        <v>0</v>
      </c>
      <c r="BW26" s="1077">
        <v>0</v>
      </c>
      <c r="BX26" s="1077">
        <v>0</v>
      </c>
      <c r="BY26" s="1127">
        <v>0</v>
      </c>
      <c r="BZ26" s="1127">
        <v>0</v>
      </c>
      <c r="CA26" s="1127">
        <v>0</v>
      </c>
      <c r="CB26" s="1127">
        <v>0</v>
      </c>
      <c r="CC26" s="1127">
        <v>0</v>
      </c>
      <c r="CD26" s="1127">
        <v>0</v>
      </c>
      <c r="CE26" s="1127">
        <v>0</v>
      </c>
      <c r="CF26" s="1127">
        <v>0</v>
      </c>
      <c r="CG26" s="1127">
        <v>0</v>
      </c>
      <c r="CH26" s="1127">
        <v>0</v>
      </c>
      <c r="CI26" s="1127">
        <v>0</v>
      </c>
      <c r="CJ26" s="1127">
        <v>0</v>
      </c>
      <c r="CK26" s="1151"/>
      <c r="CL26" s="1038">
        <v>6</v>
      </c>
      <c r="CM26" s="1038">
        <v>4</v>
      </c>
      <c r="CN26" s="1038">
        <v>1</v>
      </c>
      <c r="CO26" s="1151"/>
      <c r="CP26" s="1038">
        <v>9</v>
      </c>
      <c r="CQ26" s="1038">
        <v>0</v>
      </c>
      <c r="CR26" s="1038">
        <v>2</v>
      </c>
      <c r="CS26" s="1048"/>
      <c r="CT26" s="1038">
        <v>4</v>
      </c>
      <c r="CU26" s="1038">
        <v>6</v>
      </c>
      <c r="CV26" s="1038">
        <v>1</v>
      </c>
      <c r="CW26" s="1048"/>
      <c r="CX26" s="1026">
        <v>0</v>
      </c>
      <c r="CY26" s="1026">
        <v>1</v>
      </c>
      <c r="CZ26" s="1026">
        <v>2</v>
      </c>
      <c r="DA26" s="1026">
        <v>6</v>
      </c>
      <c r="DB26" s="1026">
        <v>2</v>
      </c>
      <c r="DC26" s="1048"/>
      <c r="DD26" s="1026">
        <v>6</v>
      </c>
      <c r="DE26" s="1026">
        <v>5</v>
      </c>
      <c r="DF26" s="1026">
        <v>0</v>
      </c>
      <c r="DG26" s="1127">
        <v>0</v>
      </c>
      <c r="DH26" s="1127">
        <v>0</v>
      </c>
      <c r="DI26" s="1048"/>
      <c r="DJ26" s="1026">
        <v>2</v>
      </c>
      <c r="DK26" s="1038">
        <v>3</v>
      </c>
      <c r="DL26" s="1026">
        <v>0</v>
      </c>
      <c r="DM26" s="1048"/>
      <c r="DN26" s="1038">
        <v>1</v>
      </c>
      <c r="DO26" s="1038">
        <v>1</v>
      </c>
      <c r="DP26" s="1038">
        <v>1</v>
      </c>
      <c r="DQ26" s="1038">
        <v>8</v>
      </c>
      <c r="DR26" s="1038">
        <v>0</v>
      </c>
      <c r="DS26" s="1048"/>
      <c r="DT26" s="1038">
        <v>1</v>
      </c>
      <c r="DU26" s="1038">
        <v>2</v>
      </c>
      <c r="DV26" s="1038">
        <v>8</v>
      </c>
      <c r="DW26" s="1038">
        <v>0</v>
      </c>
      <c r="DX26" s="1048"/>
      <c r="DY26" s="1026">
        <v>0</v>
      </c>
      <c r="DZ26" s="1026">
        <v>2</v>
      </c>
      <c r="EA26" s="1026">
        <v>3</v>
      </c>
      <c r="EB26" s="1026">
        <v>4</v>
      </c>
      <c r="EC26" s="1026">
        <v>2</v>
      </c>
    </row>
    <row r="27" spans="1:133" s="1" customFormat="1" ht="12" customHeight="1">
      <c r="A27" s="630" t="s">
        <v>207</v>
      </c>
      <c r="B27" s="630" t="s">
        <v>207</v>
      </c>
      <c r="C27" s="1065"/>
      <c r="D27" s="1100"/>
      <c r="E27" s="1077"/>
      <c r="F27" s="1061"/>
      <c r="G27" s="1048"/>
      <c r="H27" s="1069"/>
      <c r="I27" s="1069"/>
      <c r="J27" s="1069"/>
      <c r="K27" s="1069"/>
      <c r="L27" s="1069"/>
      <c r="M27" s="1154"/>
      <c r="N27" s="1052"/>
      <c r="O27" s="685"/>
      <c r="P27" s="685"/>
      <c r="Q27" s="685"/>
      <c r="R27" s="685"/>
      <c r="S27" s="685"/>
      <c r="T27" s="685"/>
      <c r="U27" s="685"/>
      <c r="V27" s="685"/>
      <c r="W27" s="685"/>
      <c r="X27" s="685"/>
      <c r="Y27" s="685"/>
      <c r="Z27" s="685"/>
      <c r="AA27" s="685"/>
      <c r="AB27" s="685"/>
      <c r="AC27" s="685"/>
      <c r="AD27" s="685"/>
      <c r="AE27" s="685"/>
      <c r="AF27" s="685"/>
      <c r="AG27" s="685"/>
      <c r="AH27" s="685"/>
      <c r="AI27" s="685"/>
      <c r="AJ27" s="685"/>
      <c r="AK27" s="685"/>
      <c r="AL27" s="685"/>
      <c r="AM27" s="685"/>
      <c r="AN27" s="685"/>
      <c r="AO27" s="685"/>
      <c r="AP27" s="685"/>
      <c r="AQ27" s="685"/>
      <c r="AR27" s="685"/>
      <c r="AS27" s="685"/>
      <c r="AT27" s="685"/>
      <c r="AU27" s="685"/>
      <c r="AV27" s="685"/>
      <c r="AW27" s="685"/>
      <c r="AX27" s="685"/>
      <c r="AY27" s="685"/>
      <c r="AZ27" s="685"/>
      <c r="BA27" s="685"/>
      <c r="BB27" s="685"/>
      <c r="BC27" s="685"/>
      <c r="BD27" s="685"/>
      <c r="BE27" s="685"/>
      <c r="BF27" s="685"/>
      <c r="BG27" s="685"/>
      <c r="BH27" s="1026"/>
      <c r="BI27" s="1026"/>
      <c r="BJ27" s="1026"/>
      <c r="BK27" s="1026"/>
      <c r="BL27" s="1026"/>
      <c r="BM27" s="1026"/>
      <c r="BN27" s="1026"/>
      <c r="BO27" s="1026"/>
      <c r="BP27" s="1151"/>
      <c r="BQ27" s="1026"/>
      <c r="BR27" s="1026"/>
      <c r="BS27" s="1026"/>
      <c r="BT27" s="1026"/>
      <c r="BU27" s="1077"/>
      <c r="BV27" s="1077"/>
      <c r="BW27" s="1077"/>
      <c r="BX27" s="1077"/>
      <c r="BY27" s="1108"/>
      <c r="BZ27" s="1108"/>
      <c r="CA27" s="1108"/>
      <c r="CB27" s="1108"/>
      <c r="CC27" s="1108"/>
      <c r="CD27" s="1108"/>
      <c r="CE27" s="1108"/>
      <c r="CF27" s="1108"/>
      <c r="CG27" s="1108"/>
      <c r="CH27" s="1108"/>
      <c r="CI27" s="1108"/>
      <c r="CJ27" s="1108"/>
      <c r="CK27" s="1151"/>
      <c r="CL27" s="1039"/>
      <c r="CM27" s="1039"/>
      <c r="CN27" s="1039"/>
      <c r="CO27" s="1151"/>
      <c r="CP27" s="1039"/>
      <c r="CQ27" s="1039"/>
      <c r="CR27" s="1039"/>
      <c r="CS27" s="1048"/>
      <c r="CT27" s="1039"/>
      <c r="CU27" s="1039"/>
      <c r="CV27" s="1039"/>
      <c r="CW27" s="1048"/>
      <c r="CX27" s="1026"/>
      <c r="CY27" s="1026"/>
      <c r="CZ27" s="1026"/>
      <c r="DA27" s="1026"/>
      <c r="DB27" s="1026"/>
      <c r="DC27" s="1048"/>
      <c r="DD27" s="1026"/>
      <c r="DE27" s="1026"/>
      <c r="DF27" s="1026"/>
      <c r="DG27" s="1108"/>
      <c r="DH27" s="1108"/>
      <c r="DI27" s="1048"/>
      <c r="DJ27" s="1026"/>
      <c r="DK27" s="1039"/>
      <c r="DL27" s="1026"/>
      <c r="DM27" s="1048"/>
      <c r="DN27" s="1039"/>
      <c r="DO27" s="1039"/>
      <c r="DP27" s="1039"/>
      <c r="DQ27" s="1039"/>
      <c r="DR27" s="1039"/>
      <c r="DS27" s="1048"/>
      <c r="DT27" s="1039"/>
      <c r="DU27" s="1039"/>
      <c r="DV27" s="1039"/>
      <c r="DW27" s="1039"/>
      <c r="DX27" s="1048"/>
      <c r="DY27" s="1026"/>
      <c r="DZ27" s="1026"/>
      <c r="EA27" s="1026"/>
      <c r="EB27" s="1026"/>
      <c r="EC27" s="1026"/>
    </row>
    <row r="28" spans="1:133" s="1" customFormat="1" ht="12" customHeight="1">
      <c r="A28" s="630" t="s">
        <v>520</v>
      </c>
      <c r="B28" s="636" t="s">
        <v>521</v>
      </c>
      <c r="C28" s="1065" t="s">
        <v>545</v>
      </c>
      <c r="D28" s="1100">
        <v>156</v>
      </c>
      <c r="E28" s="1077">
        <v>2453</v>
      </c>
      <c r="F28" s="1059">
        <v>65</v>
      </c>
      <c r="G28" s="1048">
        <v>38</v>
      </c>
      <c r="H28" s="1068">
        <v>9</v>
      </c>
      <c r="I28" s="1068">
        <v>7</v>
      </c>
      <c r="J28" s="1068">
        <v>6</v>
      </c>
      <c r="K28" s="1068">
        <v>0</v>
      </c>
      <c r="L28" s="1068">
        <v>5</v>
      </c>
      <c r="M28" s="1153">
        <v>74</v>
      </c>
      <c r="N28" s="1051">
        <v>17</v>
      </c>
      <c r="O28" s="685"/>
      <c r="P28" s="685"/>
      <c r="Q28" s="685"/>
      <c r="R28" s="685"/>
      <c r="S28" s="685"/>
      <c r="T28" s="685"/>
      <c r="U28" s="685"/>
      <c r="V28" s="685"/>
      <c r="W28" s="685"/>
      <c r="X28" s="685"/>
      <c r="Y28" s="685"/>
      <c r="Z28" s="685"/>
      <c r="AA28" s="685"/>
      <c r="AB28" s="685"/>
      <c r="AC28" s="685"/>
      <c r="AD28" s="685"/>
      <c r="AE28" s="685"/>
      <c r="AF28" s="685"/>
      <c r="AG28" s="685"/>
      <c r="AH28" s="685"/>
      <c r="AI28" s="685"/>
      <c r="AJ28" s="685"/>
      <c r="AK28" s="685"/>
      <c r="AL28" s="685"/>
      <c r="AM28" s="685"/>
      <c r="AN28" s="685"/>
      <c r="AO28" s="685"/>
      <c r="AP28" s="685"/>
      <c r="AQ28" s="685"/>
      <c r="AR28" s="685"/>
      <c r="AS28" s="685"/>
      <c r="AT28" s="685"/>
      <c r="AU28" s="685"/>
      <c r="AV28" s="685"/>
      <c r="AW28" s="685"/>
      <c r="AX28" s="685"/>
      <c r="AY28" s="685"/>
      <c r="AZ28" s="685"/>
      <c r="BA28" s="685"/>
      <c r="BB28" s="685"/>
      <c r="BC28" s="685"/>
      <c r="BD28" s="685"/>
      <c r="BE28" s="685"/>
      <c r="BF28" s="685"/>
      <c r="BG28" s="685"/>
      <c r="BH28" s="1026">
        <v>38</v>
      </c>
      <c r="BI28" s="1026">
        <v>16</v>
      </c>
      <c r="BJ28" s="1026">
        <v>21</v>
      </c>
      <c r="BK28" s="1026">
        <v>19</v>
      </c>
      <c r="BL28" s="1026">
        <v>5</v>
      </c>
      <c r="BM28" s="1026">
        <v>21</v>
      </c>
      <c r="BN28" s="1026">
        <v>75</v>
      </c>
      <c r="BO28" s="1026">
        <v>17</v>
      </c>
      <c r="BP28" s="1151"/>
      <c r="BQ28" s="1026">
        <v>19</v>
      </c>
      <c r="BR28" s="1026">
        <v>8</v>
      </c>
      <c r="BS28" s="1026">
        <v>117</v>
      </c>
      <c r="BT28" s="1026">
        <v>12</v>
      </c>
      <c r="BU28" s="1077">
        <v>0</v>
      </c>
      <c r="BV28" s="1077">
        <v>0</v>
      </c>
      <c r="BW28" s="1077">
        <v>0</v>
      </c>
      <c r="BX28" s="1077">
        <v>2</v>
      </c>
      <c r="BY28" s="1127">
        <v>0</v>
      </c>
      <c r="BZ28" s="1127">
        <v>1</v>
      </c>
      <c r="CA28" s="1127">
        <v>0</v>
      </c>
      <c r="CB28" s="1127">
        <v>2</v>
      </c>
      <c r="CC28" s="1127">
        <v>0</v>
      </c>
      <c r="CD28" s="1127">
        <v>1</v>
      </c>
      <c r="CE28" s="1127">
        <v>0</v>
      </c>
      <c r="CF28" s="1127">
        <v>1</v>
      </c>
      <c r="CG28" s="1127">
        <v>0</v>
      </c>
      <c r="CH28" s="1127">
        <v>0</v>
      </c>
      <c r="CI28" s="1127">
        <v>0</v>
      </c>
      <c r="CJ28" s="1127">
        <v>0</v>
      </c>
      <c r="CK28" s="1151"/>
      <c r="CL28" s="1038">
        <v>102</v>
      </c>
      <c r="CM28" s="1038">
        <v>41</v>
      </c>
      <c r="CN28" s="1038">
        <v>13</v>
      </c>
      <c r="CO28" s="1151"/>
      <c r="CP28" s="1038">
        <v>118</v>
      </c>
      <c r="CQ28" s="1038">
        <v>26</v>
      </c>
      <c r="CR28" s="1038">
        <v>12</v>
      </c>
      <c r="CS28" s="1048"/>
      <c r="CT28" s="1038">
        <v>46</v>
      </c>
      <c r="CU28" s="1038">
        <v>93</v>
      </c>
      <c r="CV28" s="1038">
        <v>17</v>
      </c>
      <c r="CW28" s="1048"/>
      <c r="CX28" s="1026">
        <v>5</v>
      </c>
      <c r="CY28" s="1026">
        <v>11</v>
      </c>
      <c r="CZ28" s="1026">
        <v>54</v>
      </c>
      <c r="DA28" s="1026">
        <v>72</v>
      </c>
      <c r="DB28" s="1026">
        <v>14</v>
      </c>
      <c r="DC28" s="1048"/>
      <c r="DD28" s="1026">
        <v>57</v>
      </c>
      <c r="DE28" s="1026">
        <v>88</v>
      </c>
      <c r="DF28" s="1026">
        <v>11</v>
      </c>
      <c r="DG28" s="1127">
        <v>5</v>
      </c>
      <c r="DH28" s="1127">
        <v>6</v>
      </c>
      <c r="DI28" s="1048"/>
      <c r="DJ28" s="1026">
        <v>35</v>
      </c>
      <c r="DK28" s="1038">
        <v>51</v>
      </c>
      <c r="DL28" s="1026">
        <v>2</v>
      </c>
      <c r="DM28" s="1048"/>
      <c r="DN28" s="1038">
        <v>10</v>
      </c>
      <c r="DO28" s="1038">
        <v>20</v>
      </c>
      <c r="DP28" s="1038">
        <v>26</v>
      </c>
      <c r="DQ28" s="1038">
        <v>96</v>
      </c>
      <c r="DR28" s="1038">
        <v>4</v>
      </c>
      <c r="DS28" s="1048"/>
      <c r="DT28" s="1038">
        <v>4</v>
      </c>
      <c r="DU28" s="1038">
        <v>43</v>
      </c>
      <c r="DV28" s="1038">
        <v>96</v>
      </c>
      <c r="DW28" s="1038">
        <v>13</v>
      </c>
      <c r="DX28" s="1048"/>
      <c r="DY28" s="1026">
        <v>4</v>
      </c>
      <c r="DZ28" s="1026">
        <v>11</v>
      </c>
      <c r="EA28" s="1026">
        <v>64</v>
      </c>
      <c r="EB28" s="1026">
        <v>62</v>
      </c>
      <c r="EC28" s="1026">
        <v>15</v>
      </c>
    </row>
    <row r="29" spans="1:133" s="1" customFormat="1" ht="12" customHeight="1">
      <c r="A29" s="630" t="s">
        <v>207</v>
      </c>
      <c r="B29" s="630" t="s">
        <v>207</v>
      </c>
      <c r="C29" s="1065"/>
      <c r="D29" s="1100"/>
      <c r="E29" s="1077"/>
      <c r="F29" s="1061"/>
      <c r="G29" s="1048"/>
      <c r="H29" s="1069"/>
      <c r="I29" s="1069"/>
      <c r="J29" s="1069"/>
      <c r="K29" s="1069"/>
      <c r="L29" s="1069"/>
      <c r="M29" s="1154"/>
      <c r="N29" s="1052"/>
      <c r="O29" s="685"/>
      <c r="P29" s="685"/>
      <c r="Q29" s="685"/>
      <c r="R29" s="685"/>
      <c r="S29" s="685"/>
      <c r="T29" s="685"/>
      <c r="U29" s="685"/>
      <c r="V29" s="685"/>
      <c r="W29" s="685"/>
      <c r="X29" s="685"/>
      <c r="Y29" s="685"/>
      <c r="Z29" s="685"/>
      <c r="AA29" s="685"/>
      <c r="AB29" s="685"/>
      <c r="AC29" s="685"/>
      <c r="AD29" s="685"/>
      <c r="AE29" s="685"/>
      <c r="AF29" s="685"/>
      <c r="AG29" s="685"/>
      <c r="AH29" s="685"/>
      <c r="AI29" s="685"/>
      <c r="AJ29" s="685"/>
      <c r="AK29" s="685"/>
      <c r="AL29" s="685"/>
      <c r="AM29" s="685"/>
      <c r="AN29" s="685"/>
      <c r="AO29" s="685"/>
      <c r="AP29" s="685"/>
      <c r="AQ29" s="685"/>
      <c r="AR29" s="685"/>
      <c r="AS29" s="685"/>
      <c r="AT29" s="685"/>
      <c r="AU29" s="685"/>
      <c r="AV29" s="685"/>
      <c r="AW29" s="685"/>
      <c r="AX29" s="685"/>
      <c r="AY29" s="685"/>
      <c r="AZ29" s="685"/>
      <c r="BA29" s="685"/>
      <c r="BB29" s="685"/>
      <c r="BC29" s="685"/>
      <c r="BD29" s="685"/>
      <c r="BE29" s="685"/>
      <c r="BF29" s="685"/>
      <c r="BG29" s="685"/>
      <c r="BH29" s="1026"/>
      <c r="BI29" s="1026"/>
      <c r="BJ29" s="1026"/>
      <c r="BK29" s="1026"/>
      <c r="BL29" s="1026"/>
      <c r="BM29" s="1026"/>
      <c r="BN29" s="1026"/>
      <c r="BO29" s="1026"/>
      <c r="BP29" s="1151"/>
      <c r="BQ29" s="1026"/>
      <c r="BR29" s="1026"/>
      <c r="BS29" s="1026"/>
      <c r="BT29" s="1026"/>
      <c r="BU29" s="1077"/>
      <c r="BV29" s="1077"/>
      <c r="BW29" s="1077"/>
      <c r="BX29" s="1077"/>
      <c r="BY29" s="1108"/>
      <c r="BZ29" s="1108"/>
      <c r="CA29" s="1108"/>
      <c r="CB29" s="1108"/>
      <c r="CC29" s="1108"/>
      <c r="CD29" s="1108"/>
      <c r="CE29" s="1108"/>
      <c r="CF29" s="1108"/>
      <c r="CG29" s="1108"/>
      <c r="CH29" s="1108"/>
      <c r="CI29" s="1108"/>
      <c r="CJ29" s="1108"/>
      <c r="CK29" s="1151"/>
      <c r="CL29" s="1039"/>
      <c r="CM29" s="1039"/>
      <c r="CN29" s="1039"/>
      <c r="CO29" s="1151"/>
      <c r="CP29" s="1039"/>
      <c r="CQ29" s="1039"/>
      <c r="CR29" s="1039"/>
      <c r="CS29" s="1048"/>
      <c r="CT29" s="1039"/>
      <c r="CU29" s="1039"/>
      <c r="CV29" s="1039"/>
      <c r="CW29" s="1048"/>
      <c r="CX29" s="1026"/>
      <c r="CY29" s="1026"/>
      <c r="CZ29" s="1026"/>
      <c r="DA29" s="1026"/>
      <c r="DB29" s="1026"/>
      <c r="DC29" s="1048"/>
      <c r="DD29" s="1026"/>
      <c r="DE29" s="1026"/>
      <c r="DF29" s="1026"/>
      <c r="DG29" s="1108"/>
      <c r="DH29" s="1108"/>
      <c r="DI29" s="1048"/>
      <c r="DJ29" s="1026"/>
      <c r="DK29" s="1039"/>
      <c r="DL29" s="1026"/>
      <c r="DM29" s="1048"/>
      <c r="DN29" s="1039"/>
      <c r="DO29" s="1039"/>
      <c r="DP29" s="1039"/>
      <c r="DQ29" s="1039"/>
      <c r="DR29" s="1039"/>
      <c r="DS29" s="1048"/>
      <c r="DT29" s="1039"/>
      <c r="DU29" s="1039"/>
      <c r="DV29" s="1039"/>
      <c r="DW29" s="1039"/>
      <c r="DX29" s="1048"/>
      <c r="DY29" s="1026"/>
      <c r="DZ29" s="1026"/>
      <c r="EA29" s="1026"/>
      <c r="EB29" s="1026"/>
      <c r="EC29" s="1026"/>
    </row>
    <row r="30" spans="1:133" s="1" customFormat="1" ht="12" customHeight="1">
      <c r="A30" s="630" t="s">
        <v>522</v>
      </c>
      <c r="B30" s="636" t="s">
        <v>523</v>
      </c>
      <c r="C30" s="1065" t="s">
        <v>546</v>
      </c>
      <c r="D30" s="1100">
        <v>217</v>
      </c>
      <c r="E30" s="1077">
        <v>2382</v>
      </c>
      <c r="F30" s="1059">
        <v>75</v>
      </c>
      <c r="G30" s="1048">
        <v>50</v>
      </c>
      <c r="H30" s="1068">
        <v>2</v>
      </c>
      <c r="I30" s="1068">
        <v>13</v>
      </c>
      <c r="J30" s="1068">
        <v>3</v>
      </c>
      <c r="K30" s="1068">
        <v>5</v>
      </c>
      <c r="L30" s="1068">
        <v>2</v>
      </c>
      <c r="M30" s="1153">
        <v>122</v>
      </c>
      <c r="N30" s="1051">
        <v>20</v>
      </c>
      <c r="O30" s="685"/>
      <c r="P30" s="685"/>
      <c r="Q30" s="685"/>
      <c r="R30" s="685"/>
      <c r="S30" s="685"/>
      <c r="T30" s="685"/>
      <c r="U30" s="685"/>
      <c r="V30" s="685"/>
      <c r="W30" s="685"/>
      <c r="X30" s="685"/>
      <c r="Y30" s="685"/>
      <c r="Z30" s="685"/>
      <c r="AA30" s="685"/>
      <c r="AB30" s="685"/>
      <c r="AC30" s="685"/>
      <c r="AD30" s="685"/>
      <c r="AE30" s="685"/>
      <c r="AF30" s="685"/>
      <c r="AG30" s="685"/>
      <c r="AH30" s="685"/>
      <c r="AI30" s="685"/>
      <c r="AJ30" s="685"/>
      <c r="AK30" s="685"/>
      <c r="AL30" s="685"/>
      <c r="AM30" s="685"/>
      <c r="AN30" s="685"/>
      <c r="AO30" s="685"/>
      <c r="AP30" s="685"/>
      <c r="AQ30" s="685"/>
      <c r="AR30" s="685"/>
      <c r="AS30" s="685"/>
      <c r="AT30" s="685"/>
      <c r="AU30" s="685"/>
      <c r="AV30" s="685"/>
      <c r="AW30" s="685"/>
      <c r="AX30" s="685"/>
      <c r="AY30" s="685"/>
      <c r="AZ30" s="685"/>
      <c r="BA30" s="685"/>
      <c r="BB30" s="685"/>
      <c r="BC30" s="685"/>
      <c r="BD30" s="685"/>
      <c r="BE30" s="685"/>
      <c r="BF30" s="685"/>
      <c r="BG30" s="685"/>
      <c r="BH30" s="1026">
        <v>50</v>
      </c>
      <c r="BI30" s="1026">
        <v>9</v>
      </c>
      <c r="BJ30" s="1026">
        <v>30</v>
      </c>
      <c r="BK30" s="1026">
        <v>14</v>
      </c>
      <c r="BL30" s="1026">
        <v>18</v>
      </c>
      <c r="BM30" s="1026">
        <v>31</v>
      </c>
      <c r="BN30" s="1026">
        <v>122</v>
      </c>
      <c r="BO30" s="1026">
        <v>20</v>
      </c>
      <c r="BP30" s="1151"/>
      <c r="BQ30" s="1026">
        <v>36</v>
      </c>
      <c r="BR30" s="1026">
        <v>5</v>
      </c>
      <c r="BS30" s="1026">
        <v>156</v>
      </c>
      <c r="BT30" s="1026">
        <v>20</v>
      </c>
      <c r="BU30" s="1077">
        <v>0</v>
      </c>
      <c r="BV30" s="1077">
        <v>0</v>
      </c>
      <c r="BW30" s="1077">
        <v>0</v>
      </c>
      <c r="BX30" s="1077">
        <v>1</v>
      </c>
      <c r="BY30" s="1127">
        <v>0</v>
      </c>
      <c r="BZ30" s="1127">
        <v>0</v>
      </c>
      <c r="CA30" s="1127">
        <v>0</v>
      </c>
      <c r="CB30" s="1127">
        <v>1</v>
      </c>
      <c r="CC30" s="1127">
        <v>2</v>
      </c>
      <c r="CD30" s="1127">
        <v>0</v>
      </c>
      <c r="CE30" s="1127">
        <v>0</v>
      </c>
      <c r="CF30" s="1127">
        <v>0</v>
      </c>
      <c r="CG30" s="1127">
        <v>1</v>
      </c>
      <c r="CH30" s="1127">
        <v>1</v>
      </c>
      <c r="CI30" s="1127">
        <v>0</v>
      </c>
      <c r="CJ30" s="1127">
        <v>0</v>
      </c>
      <c r="CK30" s="1151"/>
      <c r="CL30" s="1038">
        <v>109</v>
      </c>
      <c r="CM30" s="1038">
        <v>85</v>
      </c>
      <c r="CN30" s="1038">
        <v>23</v>
      </c>
      <c r="CO30" s="1151"/>
      <c r="CP30" s="1038">
        <v>138</v>
      </c>
      <c r="CQ30" s="1038">
        <v>55</v>
      </c>
      <c r="CR30" s="1038">
        <v>24</v>
      </c>
      <c r="CS30" s="1048"/>
      <c r="CT30" s="1038">
        <v>53</v>
      </c>
      <c r="CU30" s="1038">
        <v>134</v>
      </c>
      <c r="CV30" s="1038">
        <v>30</v>
      </c>
      <c r="CW30" s="1048"/>
      <c r="CX30" s="1026">
        <v>9</v>
      </c>
      <c r="CY30" s="1026">
        <v>15</v>
      </c>
      <c r="CZ30" s="1026">
        <v>74</v>
      </c>
      <c r="DA30" s="1026">
        <v>98</v>
      </c>
      <c r="DB30" s="1026">
        <v>21</v>
      </c>
      <c r="DC30" s="1048"/>
      <c r="DD30" s="1026">
        <v>67</v>
      </c>
      <c r="DE30" s="1026">
        <v>112</v>
      </c>
      <c r="DF30" s="1026">
        <v>38</v>
      </c>
      <c r="DG30" s="1127">
        <v>4</v>
      </c>
      <c r="DH30" s="1127">
        <v>2</v>
      </c>
      <c r="DI30" s="1048"/>
      <c r="DJ30" s="1026">
        <v>40</v>
      </c>
      <c r="DK30" s="1038">
        <v>66</v>
      </c>
      <c r="DL30" s="1026">
        <v>6</v>
      </c>
      <c r="DM30" s="1048"/>
      <c r="DN30" s="1038">
        <v>9</v>
      </c>
      <c r="DO30" s="1038">
        <v>16</v>
      </c>
      <c r="DP30" s="1038">
        <v>31</v>
      </c>
      <c r="DQ30" s="1038">
        <v>160</v>
      </c>
      <c r="DR30" s="1038">
        <v>1</v>
      </c>
      <c r="DS30" s="1048"/>
      <c r="DT30" s="1038">
        <v>8</v>
      </c>
      <c r="DU30" s="1038">
        <v>40</v>
      </c>
      <c r="DV30" s="1038">
        <v>160</v>
      </c>
      <c r="DW30" s="1038">
        <v>10</v>
      </c>
      <c r="DX30" s="1048"/>
      <c r="DY30" s="1026">
        <v>15</v>
      </c>
      <c r="DZ30" s="1026">
        <v>14</v>
      </c>
      <c r="EA30" s="1026">
        <v>84</v>
      </c>
      <c r="EB30" s="1026">
        <v>86</v>
      </c>
      <c r="EC30" s="1026">
        <v>18</v>
      </c>
    </row>
    <row r="31" spans="1:133" s="1" customFormat="1" ht="12" customHeight="1">
      <c r="A31" s="630" t="s">
        <v>207</v>
      </c>
      <c r="B31" s="630" t="s">
        <v>207</v>
      </c>
      <c r="C31" s="1065"/>
      <c r="D31" s="1100"/>
      <c r="E31" s="1077"/>
      <c r="F31" s="1061"/>
      <c r="G31" s="1048"/>
      <c r="H31" s="1069"/>
      <c r="I31" s="1069"/>
      <c r="J31" s="1069"/>
      <c r="K31" s="1069"/>
      <c r="L31" s="1069"/>
      <c r="M31" s="1154"/>
      <c r="N31" s="1052"/>
      <c r="O31" s="685"/>
      <c r="P31" s="685"/>
      <c r="Q31" s="685"/>
      <c r="R31" s="685"/>
      <c r="S31" s="685"/>
      <c r="T31" s="685"/>
      <c r="U31" s="685"/>
      <c r="V31" s="685"/>
      <c r="W31" s="685"/>
      <c r="X31" s="685"/>
      <c r="Y31" s="685"/>
      <c r="Z31" s="685"/>
      <c r="AA31" s="685"/>
      <c r="AB31" s="685"/>
      <c r="AC31" s="685"/>
      <c r="AD31" s="685"/>
      <c r="AE31" s="685"/>
      <c r="AF31" s="685"/>
      <c r="AG31" s="685"/>
      <c r="AH31" s="685"/>
      <c r="AI31" s="685"/>
      <c r="AJ31" s="685"/>
      <c r="AK31" s="685"/>
      <c r="AL31" s="685"/>
      <c r="AM31" s="685"/>
      <c r="AN31" s="685"/>
      <c r="AO31" s="685"/>
      <c r="AP31" s="685"/>
      <c r="AQ31" s="685"/>
      <c r="AR31" s="685"/>
      <c r="AS31" s="685"/>
      <c r="AT31" s="685"/>
      <c r="AU31" s="685"/>
      <c r="AV31" s="685"/>
      <c r="AW31" s="685"/>
      <c r="AX31" s="685"/>
      <c r="AY31" s="685"/>
      <c r="AZ31" s="685"/>
      <c r="BA31" s="685"/>
      <c r="BB31" s="685"/>
      <c r="BC31" s="685"/>
      <c r="BD31" s="685"/>
      <c r="BE31" s="685"/>
      <c r="BF31" s="685"/>
      <c r="BG31" s="685"/>
      <c r="BH31" s="1026"/>
      <c r="BI31" s="1026"/>
      <c r="BJ31" s="1026"/>
      <c r="BK31" s="1026"/>
      <c r="BL31" s="1026"/>
      <c r="BM31" s="1026"/>
      <c r="BN31" s="1026"/>
      <c r="BO31" s="1026"/>
      <c r="BP31" s="1151"/>
      <c r="BQ31" s="1026"/>
      <c r="BR31" s="1026"/>
      <c r="BS31" s="1026"/>
      <c r="BT31" s="1026"/>
      <c r="BU31" s="1077"/>
      <c r="BV31" s="1077"/>
      <c r="BW31" s="1077"/>
      <c r="BX31" s="1077"/>
      <c r="BY31" s="1108"/>
      <c r="BZ31" s="1108"/>
      <c r="CA31" s="1108"/>
      <c r="CB31" s="1108"/>
      <c r="CC31" s="1108"/>
      <c r="CD31" s="1108"/>
      <c r="CE31" s="1108"/>
      <c r="CF31" s="1108"/>
      <c r="CG31" s="1108"/>
      <c r="CH31" s="1108"/>
      <c r="CI31" s="1108"/>
      <c r="CJ31" s="1108"/>
      <c r="CK31" s="1151"/>
      <c r="CL31" s="1039"/>
      <c r="CM31" s="1039"/>
      <c r="CN31" s="1039"/>
      <c r="CO31" s="1151"/>
      <c r="CP31" s="1039"/>
      <c r="CQ31" s="1039"/>
      <c r="CR31" s="1039"/>
      <c r="CS31" s="1048"/>
      <c r="CT31" s="1039"/>
      <c r="CU31" s="1039"/>
      <c r="CV31" s="1039"/>
      <c r="CW31" s="1048"/>
      <c r="CX31" s="1026"/>
      <c r="CY31" s="1026"/>
      <c r="CZ31" s="1026"/>
      <c r="DA31" s="1026"/>
      <c r="DB31" s="1026"/>
      <c r="DC31" s="1048"/>
      <c r="DD31" s="1026"/>
      <c r="DE31" s="1026"/>
      <c r="DF31" s="1026"/>
      <c r="DG31" s="1108"/>
      <c r="DH31" s="1108"/>
      <c r="DI31" s="1048"/>
      <c r="DJ31" s="1026"/>
      <c r="DK31" s="1039"/>
      <c r="DL31" s="1026"/>
      <c r="DM31" s="1048"/>
      <c r="DN31" s="1039"/>
      <c r="DO31" s="1039"/>
      <c r="DP31" s="1039"/>
      <c r="DQ31" s="1039"/>
      <c r="DR31" s="1039"/>
      <c r="DS31" s="1048"/>
      <c r="DT31" s="1039"/>
      <c r="DU31" s="1039"/>
      <c r="DV31" s="1039"/>
      <c r="DW31" s="1039"/>
      <c r="DX31" s="1048"/>
      <c r="DY31" s="1026"/>
      <c r="DZ31" s="1026"/>
      <c r="EA31" s="1026"/>
      <c r="EB31" s="1026"/>
      <c r="EC31" s="1026"/>
    </row>
    <row r="32" spans="1:133" s="1" customFormat="1" ht="12" customHeight="1">
      <c r="A32" s="630"/>
      <c r="B32" s="636" t="s">
        <v>552</v>
      </c>
      <c r="C32" s="1101" t="s">
        <v>552</v>
      </c>
      <c r="D32" s="1072">
        <v>1119</v>
      </c>
      <c r="E32" s="1077">
        <v>17395</v>
      </c>
      <c r="F32" s="1059">
        <v>478</v>
      </c>
      <c r="G32" s="1048">
        <v>323</v>
      </c>
      <c r="H32" s="1048">
        <v>40</v>
      </c>
      <c r="I32" s="1048">
        <v>48</v>
      </c>
      <c r="J32" s="1048">
        <v>26</v>
      </c>
      <c r="K32" s="1048">
        <v>24</v>
      </c>
      <c r="L32" s="1048">
        <v>17</v>
      </c>
      <c r="M32" s="1155">
        <v>525</v>
      </c>
      <c r="N32" s="1026">
        <v>116</v>
      </c>
      <c r="O32" s="685"/>
      <c r="P32" s="685"/>
      <c r="Q32" s="685"/>
      <c r="R32" s="685"/>
      <c r="S32" s="685"/>
      <c r="T32" s="685"/>
      <c r="U32" s="685"/>
      <c r="V32" s="685"/>
      <c r="W32" s="685"/>
      <c r="X32" s="685"/>
      <c r="Y32" s="685"/>
      <c r="Z32" s="685"/>
      <c r="AA32" s="685"/>
      <c r="AB32" s="685"/>
      <c r="AC32" s="685"/>
      <c r="AD32" s="685"/>
      <c r="AE32" s="685"/>
      <c r="AF32" s="685"/>
      <c r="AG32" s="685"/>
      <c r="AH32" s="685"/>
      <c r="AI32" s="685"/>
      <c r="AJ32" s="685"/>
      <c r="AK32" s="685"/>
      <c r="AL32" s="685"/>
      <c r="AM32" s="685"/>
      <c r="AN32" s="685"/>
      <c r="AO32" s="685"/>
      <c r="AP32" s="685"/>
      <c r="AQ32" s="685"/>
      <c r="AR32" s="685"/>
      <c r="AS32" s="685"/>
      <c r="AT32" s="685"/>
      <c r="AU32" s="685"/>
      <c r="AV32" s="685"/>
      <c r="AW32" s="685"/>
      <c r="AX32" s="685"/>
      <c r="AY32" s="685"/>
      <c r="AZ32" s="685"/>
      <c r="BA32" s="685"/>
      <c r="BB32" s="685"/>
      <c r="BC32" s="685"/>
      <c r="BD32" s="685"/>
      <c r="BE32" s="685"/>
      <c r="BF32" s="685"/>
      <c r="BG32" s="685"/>
      <c r="BH32" s="1060">
        <v>323</v>
      </c>
      <c r="BI32" s="1026">
        <v>91</v>
      </c>
      <c r="BJ32" s="1060">
        <v>152</v>
      </c>
      <c r="BK32" s="1026">
        <v>103</v>
      </c>
      <c r="BL32" s="1026">
        <v>69</v>
      </c>
      <c r="BM32" s="1060">
        <v>165</v>
      </c>
      <c r="BN32" s="1026">
        <v>528</v>
      </c>
      <c r="BO32" s="1026">
        <v>116</v>
      </c>
      <c r="BP32" s="1152"/>
      <c r="BQ32" s="1026">
        <v>158</v>
      </c>
      <c r="BR32" s="1026">
        <v>71</v>
      </c>
      <c r="BS32" s="1026">
        <v>774</v>
      </c>
      <c r="BT32" s="1026">
        <v>116</v>
      </c>
      <c r="BU32" s="1077">
        <v>0</v>
      </c>
      <c r="BV32" s="1077">
        <v>23</v>
      </c>
      <c r="BW32" s="1077">
        <v>0</v>
      </c>
      <c r="BX32" s="1077">
        <v>15</v>
      </c>
      <c r="BY32" s="1127">
        <v>0</v>
      </c>
      <c r="BZ32" s="1127">
        <v>20</v>
      </c>
      <c r="CA32" s="1127">
        <v>0</v>
      </c>
      <c r="CB32" s="1127">
        <v>14</v>
      </c>
      <c r="CC32" s="1127">
        <v>5</v>
      </c>
      <c r="CD32" s="1127">
        <v>2</v>
      </c>
      <c r="CE32" s="1127">
        <v>0</v>
      </c>
      <c r="CF32" s="1127">
        <v>2</v>
      </c>
      <c r="CG32" s="1127">
        <v>5</v>
      </c>
      <c r="CH32" s="1127">
        <v>4</v>
      </c>
      <c r="CI32" s="1127">
        <v>0</v>
      </c>
      <c r="CJ32" s="1127">
        <v>6</v>
      </c>
      <c r="CK32" s="1152"/>
      <c r="CL32" s="1026">
        <v>679</v>
      </c>
      <c r="CM32" s="1026">
        <v>346</v>
      </c>
      <c r="CN32" s="1026">
        <v>94</v>
      </c>
      <c r="CO32" s="1152"/>
      <c r="CP32" s="1026">
        <v>804</v>
      </c>
      <c r="CQ32" s="1026">
        <v>215</v>
      </c>
      <c r="CR32" s="1026">
        <v>100</v>
      </c>
      <c r="CS32" s="1136"/>
      <c r="CT32" s="1026">
        <v>317</v>
      </c>
      <c r="CU32" s="1026">
        <v>674</v>
      </c>
      <c r="CV32" s="1026">
        <v>128</v>
      </c>
      <c r="CW32" s="1136"/>
      <c r="CX32" s="1026">
        <v>40</v>
      </c>
      <c r="CY32" s="1026">
        <v>74</v>
      </c>
      <c r="CZ32" s="1026">
        <v>378</v>
      </c>
      <c r="DA32" s="1026">
        <v>535</v>
      </c>
      <c r="DB32" s="1026">
        <v>92</v>
      </c>
      <c r="DC32" s="1156"/>
      <c r="DD32" s="1026">
        <v>466</v>
      </c>
      <c r="DE32" s="1026">
        <v>544</v>
      </c>
      <c r="DF32" s="1026">
        <v>109</v>
      </c>
      <c r="DG32" s="1077">
        <v>51</v>
      </c>
      <c r="DH32" s="1077">
        <v>83</v>
      </c>
      <c r="DI32" s="1156"/>
      <c r="DJ32" s="1026">
        <v>215</v>
      </c>
      <c r="DK32" s="1026">
        <v>297</v>
      </c>
      <c r="DL32" s="1026">
        <v>32</v>
      </c>
      <c r="DM32" s="1048"/>
      <c r="DN32" s="1026">
        <v>68</v>
      </c>
      <c r="DO32" s="1026">
        <v>119</v>
      </c>
      <c r="DP32" s="1026">
        <v>177</v>
      </c>
      <c r="DQ32" s="1026">
        <v>732</v>
      </c>
      <c r="DR32" s="1026">
        <v>23</v>
      </c>
      <c r="DS32" s="1048"/>
      <c r="DT32" s="1026">
        <v>47</v>
      </c>
      <c r="DU32" s="1026">
        <v>266</v>
      </c>
      <c r="DV32" s="1026">
        <v>732</v>
      </c>
      <c r="DW32" s="1026">
        <v>78</v>
      </c>
      <c r="DX32" s="1136"/>
      <c r="DY32" s="1026">
        <v>38</v>
      </c>
      <c r="DZ32" s="1026">
        <v>80</v>
      </c>
      <c r="EA32" s="1026">
        <v>444</v>
      </c>
      <c r="EB32" s="1026">
        <v>450</v>
      </c>
      <c r="EC32" s="1026">
        <v>107</v>
      </c>
    </row>
    <row r="33" spans="1:133" s="1" customFormat="1" ht="12" customHeight="1">
      <c r="A33" s="630"/>
      <c r="B33" s="636"/>
      <c r="C33" s="1101"/>
      <c r="D33" s="1072"/>
      <c r="E33" s="1077"/>
      <c r="F33" s="1061"/>
      <c r="G33" s="1048"/>
      <c r="H33" s="1048"/>
      <c r="I33" s="1048"/>
      <c r="J33" s="1048"/>
      <c r="K33" s="1048"/>
      <c r="L33" s="1048"/>
      <c r="M33" s="1155"/>
      <c r="N33" s="1026"/>
      <c r="O33" s="685"/>
      <c r="P33" s="685"/>
      <c r="Q33" s="685"/>
      <c r="R33" s="685"/>
      <c r="S33" s="685"/>
      <c r="T33" s="685"/>
      <c r="U33" s="685"/>
      <c r="V33" s="685"/>
      <c r="W33" s="685"/>
      <c r="X33" s="685"/>
      <c r="Y33" s="685"/>
      <c r="Z33" s="685"/>
      <c r="AA33" s="685"/>
      <c r="AB33" s="685"/>
      <c r="AC33" s="685"/>
      <c r="AD33" s="685"/>
      <c r="AE33" s="685"/>
      <c r="AF33" s="685"/>
      <c r="AG33" s="685"/>
      <c r="AH33" s="685"/>
      <c r="AI33" s="685"/>
      <c r="AJ33" s="685"/>
      <c r="AK33" s="685"/>
      <c r="AL33" s="685"/>
      <c r="AM33" s="685"/>
      <c r="AN33" s="685"/>
      <c r="AO33" s="685"/>
      <c r="AP33" s="685"/>
      <c r="AQ33" s="685"/>
      <c r="AR33" s="685"/>
      <c r="AS33" s="685"/>
      <c r="AT33" s="685"/>
      <c r="AU33" s="685"/>
      <c r="AV33" s="685"/>
      <c r="AW33" s="685"/>
      <c r="AX33" s="685"/>
      <c r="AY33" s="685"/>
      <c r="AZ33" s="685"/>
      <c r="BA33" s="685"/>
      <c r="BB33" s="685"/>
      <c r="BC33" s="685"/>
      <c r="BD33" s="685"/>
      <c r="BE33" s="685"/>
      <c r="BF33" s="685"/>
      <c r="BG33" s="685"/>
      <c r="BH33" s="1060"/>
      <c r="BI33" s="1026"/>
      <c r="BJ33" s="1060"/>
      <c r="BK33" s="1026"/>
      <c r="BL33" s="1026"/>
      <c r="BM33" s="1060"/>
      <c r="BN33" s="1026"/>
      <c r="BO33" s="1026"/>
      <c r="BP33" s="1152"/>
      <c r="BQ33" s="1026"/>
      <c r="BR33" s="1026"/>
      <c r="BS33" s="1026"/>
      <c r="BT33" s="1026"/>
      <c r="BU33" s="1077"/>
      <c r="BV33" s="1077"/>
      <c r="BW33" s="1131"/>
      <c r="BX33" s="1131"/>
      <c r="BY33" s="1108"/>
      <c r="BZ33" s="1108"/>
      <c r="CA33" s="1108"/>
      <c r="CB33" s="1108"/>
      <c r="CC33" s="1108"/>
      <c r="CD33" s="1108"/>
      <c r="CE33" s="1108"/>
      <c r="CF33" s="1108"/>
      <c r="CG33" s="1108"/>
      <c r="CH33" s="1108"/>
      <c r="CI33" s="1108"/>
      <c r="CJ33" s="1108"/>
      <c r="CK33" s="1152"/>
      <c r="CL33" s="1026"/>
      <c r="CM33" s="1026"/>
      <c r="CN33" s="1026"/>
      <c r="CO33" s="1152"/>
      <c r="CP33" s="1026"/>
      <c r="CQ33" s="1026"/>
      <c r="CR33" s="1026"/>
      <c r="CS33" s="1136"/>
      <c r="CT33" s="1026"/>
      <c r="CU33" s="1026"/>
      <c r="CV33" s="1026"/>
      <c r="CW33" s="1136"/>
      <c r="CX33" s="1026"/>
      <c r="CY33" s="1026"/>
      <c r="CZ33" s="1026"/>
      <c r="DA33" s="1026"/>
      <c r="DB33" s="1026"/>
      <c r="DC33" s="1157"/>
      <c r="DD33" s="1026"/>
      <c r="DE33" s="1026"/>
      <c r="DF33" s="1026"/>
      <c r="DG33" s="1077"/>
      <c r="DH33" s="1077"/>
      <c r="DI33" s="1157"/>
      <c r="DJ33" s="1026"/>
      <c r="DK33" s="1026"/>
      <c r="DL33" s="1026"/>
      <c r="DM33" s="1048"/>
      <c r="DN33" s="1026"/>
      <c r="DO33" s="1026"/>
      <c r="DP33" s="1026"/>
      <c r="DQ33" s="1026"/>
      <c r="DR33" s="1026"/>
      <c r="DS33" s="1048"/>
      <c r="DT33" s="1026"/>
      <c r="DU33" s="1026"/>
      <c r="DV33" s="1026"/>
      <c r="DW33" s="1026"/>
      <c r="DX33" s="1136"/>
      <c r="DY33" s="1026"/>
      <c r="DZ33" s="1026"/>
      <c r="EA33" s="1026"/>
      <c r="EB33" s="1026"/>
      <c r="EC33" s="1026"/>
    </row>
    <row r="34" spans="1:133" s="4" customFormat="1" ht="12" customHeight="1" thickBot="1">
      <c r="A34" s="485"/>
      <c r="B34" s="485"/>
      <c r="C34" s="485"/>
      <c r="D34" s="485"/>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888"/>
      <c r="BV34" s="893"/>
      <c r="BW34" s="893"/>
      <c r="BX34" s="893"/>
      <c r="BY34" s="893"/>
      <c r="BZ34" s="893"/>
      <c r="CA34" s="893"/>
      <c r="CB34" s="893"/>
      <c r="CC34" s="894"/>
      <c r="CD34" s="687"/>
      <c r="CE34" s="894"/>
      <c r="CF34" s="687"/>
      <c r="CG34" s="894"/>
      <c r="CH34" s="687"/>
      <c r="CI34" s="894"/>
      <c r="CJ34" s="687"/>
      <c r="CK34" s="1"/>
      <c r="CL34" s="1"/>
      <c r="CM34" s="1"/>
      <c r="CN34" s="1"/>
      <c r="CO34" s="1"/>
      <c r="CP34" s="1"/>
      <c r="CQ34" s="1"/>
      <c r="CR34" s="1"/>
      <c r="CS34" s="10"/>
      <c r="CT34" s="10"/>
      <c r="DC34" s="564"/>
      <c r="DM34" s="5"/>
      <c r="DN34" s="5"/>
      <c r="DO34" s="5"/>
      <c r="DP34" s="5"/>
      <c r="DQ34" s="5"/>
      <c r="DR34" s="5"/>
      <c r="DS34" s="5"/>
      <c r="DT34" s="5"/>
      <c r="DU34" s="5"/>
      <c r="DV34" s="5"/>
      <c r="DW34" s="5"/>
    </row>
    <row r="35" spans="1:133" s="666" customFormat="1" ht="12.75" customHeight="1">
      <c r="A35" s="686"/>
      <c r="B35" s="686"/>
      <c r="C35" s="686"/>
      <c r="F35" s="612" t="s">
        <v>877</v>
      </c>
      <c r="G35" s="621"/>
      <c r="H35" s="621"/>
      <c r="I35" s="621"/>
      <c r="J35" s="678"/>
      <c r="K35" s="679"/>
      <c r="L35" s="656"/>
      <c r="M35" s="656"/>
      <c r="N35" s="656"/>
      <c r="O35" s="656"/>
      <c r="P35" s="656"/>
      <c r="Q35" s="656"/>
      <c r="R35" s="656"/>
      <c r="S35" s="656"/>
      <c r="T35" s="656"/>
      <c r="U35" s="656"/>
      <c r="V35" s="656"/>
      <c r="W35" s="656"/>
      <c r="X35" s="656"/>
      <c r="Y35" s="656"/>
      <c r="Z35" s="656"/>
      <c r="AA35" s="656"/>
      <c r="AB35" s="656"/>
      <c r="AC35" s="656"/>
      <c r="AD35" s="656"/>
      <c r="AE35" s="656"/>
      <c r="AF35" s="656"/>
      <c r="AG35" s="656"/>
      <c r="AH35" s="656"/>
      <c r="AI35" s="656"/>
      <c r="AJ35" s="656"/>
      <c r="AK35" s="656"/>
      <c r="AL35" s="656"/>
      <c r="AM35" s="656"/>
      <c r="AN35" s="656"/>
      <c r="AO35" s="656"/>
      <c r="AP35" s="656"/>
      <c r="AQ35" s="656"/>
      <c r="AR35" s="656"/>
      <c r="AS35" s="656"/>
      <c r="AT35" s="656"/>
      <c r="AU35" s="656"/>
      <c r="AV35" s="656"/>
      <c r="AW35" s="656"/>
      <c r="AX35" s="656"/>
      <c r="AY35" s="656"/>
      <c r="AZ35" s="656"/>
      <c r="BA35" s="656"/>
      <c r="BB35" s="656"/>
      <c r="BC35" s="656"/>
      <c r="BD35" s="656"/>
      <c r="BE35" s="656"/>
      <c r="BF35" s="656"/>
      <c r="BG35" s="656"/>
      <c r="BH35" s="612" t="s">
        <v>877</v>
      </c>
      <c r="BI35" s="621"/>
      <c r="BJ35" s="621"/>
      <c r="BK35" s="621"/>
      <c r="BL35" s="678"/>
      <c r="BM35" s="678"/>
      <c r="BN35" s="679"/>
      <c r="BO35" s="656"/>
      <c r="BP35" s="614" t="s">
        <v>879</v>
      </c>
      <c r="BQ35" s="615"/>
      <c r="BR35" s="615"/>
      <c r="BS35" s="615"/>
      <c r="BT35" s="616"/>
      <c r="BU35" s="885" t="s">
        <v>896</v>
      </c>
      <c r="BV35" s="896"/>
      <c r="BW35" s="896"/>
      <c r="BX35" s="896"/>
      <c r="BY35" s="896"/>
      <c r="BZ35" s="899"/>
      <c r="CA35" s="903"/>
      <c r="CB35" s="903"/>
      <c r="CC35" s="894"/>
      <c r="CD35" s="687"/>
      <c r="CE35" s="894"/>
      <c r="CF35" s="687"/>
      <c r="CG35" s="894"/>
      <c r="CH35" s="687"/>
      <c r="CI35" s="894"/>
      <c r="CJ35" s="687"/>
      <c r="CK35" s="906" t="s">
        <v>655</v>
      </c>
      <c r="CL35" s="907"/>
      <c r="CM35" s="907"/>
      <c r="CN35" s="908"/>
      <c r="CO35" s="913"/>
      <c r="CP35" s="913"/>
      <c r="CQ35" s="913"/>
      <c r="CR35" s="913"/>
      <c r="CS35" s="656"/>
      <c r="CT35" s="656"/>
      <c r="CW35" s="614" t="s">
        <v>897</v>
      </c>
      <c r="CX35" s="615"/>
      <c r="CY35" s="615"/>
      <c r="CZ35" s="615"/>
      <c r="DA35" s="615"/>
      <c r="DB35" s="616"/>
      <c r="DC35" s="614" t="s">
        <v>898</v>
      </c>
      <c r="DD35" s="615"/>
      <c r="DE35" s="615"/>
      <c r="DF35" s="615"/>
      <c r="DG35" s="615"/>
      <c r="DH35" s="615"/>
      <c r="DI35" s="615"/>
      <c r="DJ35" s="615"/>
      <c r="DK35" s="615"/>
      <c r="DL35" s="679"/>
      <c r="DM35" s="612" t="s">
        <v>899</v>
      </c>
      <c r="DN35" s="621"/>
      <c r="DO35" s="621"/>
      <c r="DP35" s="621"/>
      <c r="DQ35" s="621"/>
      <c r="DR35" s="621"/>
      <c r="DS35" s="612" t="s">
        <v>900</v>
      </c>
      <c r="DT35" s="621"/>
      <c r="DU35" s="621"/>
      <c r="DV35" s="621"/>
      <c r="DW35" s="621"/>
      <c r="DX35" s="614" t="s">
        <v>656</v>
      </c>
      <c r="DY35" s="615"/>
      <c r="DZ35" s="615"/>
      <c r="EA35" s="615"/>
      <c r="EB35" s="615"/>
      <c r="EC35" s="616"/>
    </row>
    <row r="36" spans="1:133" s="666" customFormat="1" ht="13.5" customHeight="1" thickBot="1">
      <c r="A36" s="686"/>
      <c r="B36" s="686"/>
      <c r="C36" s="686"/>
      <c r="F36" s="627" t="s">
        <v>145</v>
      </c>
      <c r="G36" s="628"/>
      <c r="H36" s="628"/>
      <c r="I36" s="628"/>
      <c r="J36" s="680"/>
      <c r="K36" s="681"/>
      <c r="L36" s="656"/>
      <c r="M36" s="656"/>
      <c r="N36" s="656"/>
      <c r="O36" s="656"/>
      <c r="P36" s="656"/>
      <c r="Q36" s="656"/>
      <c r="R36" s="656"/>
      <c r="S36" s="656"/>
      <c r="T36" s="656"/>
      <c r="U36" s="656"/>
      <c r="V36" s="656"/>
      <c r="W36" s="656"/>
      <c r="X36" s="656"/>
      <c r="Y36" s="656"/>
      <c r="Z36" s="656"/>
      <c r="AA36" s="656"/>
      <c r="AB36" s="656"/>
      <c r="AC36" s="656"/>
      <c r="AD36" s="656"/>
      <c r="AE36" s="656"/>
      <c r="AF36" s="656"/>
      <c r="AG36" s="656"/>
      <c r="AH36" s="656"/>
      <c r="AI36" s="656"/>
      <c r="AJ36" s="656"/>
      <c r="AK36" s="656"/>
      <c r="AL36" s="656"/>
      <c r="AM36" s="656"/>
      <c r="AN36" s="656"/>
      <c r="AO36" s="656"/>
      <c r="AP36" s="656"/>
      <c r="AQ36" s="656"/>
      <c r="AR36" s="656"/>
      <c r="AS36" s="656"/>
      <c r="AT36" s="656"/>
      <c r="AU36" s="656"/>
      <c r="AV36" s="656"/>
      <c r="AW36" s="656"/>
      <c r="AX36" s="656"/>
      <c r="AY36" s="656"/>
      <c r="AZ36" s="656"/>
      <c r="BA36" s="656"/>
      <c r="BB36" s="656"/>
      <c r="BC36" s="656"/>
      <c r="BD36" s="656"/>
      <c r="BE36" s="656"/>
      <c r="BF36" s="656"/>
      <c r="BG36" s="656"/>
      <c r="BH36" s="627" t="s">
        <v>142</v>
      </c>
      <c r="BI36" s="628"/>
      <c r="BJ36" s="628"/>
      <c r="BK36" s="628"/>
      <c r="BL36" s="680"/>
      <c r="BM36" s="680"/>
      <c r="BN36" s="681"/>
      <c r="BO36" s="656"/>
      <c r="BP36" s="623" t="s">
        <v>367</v>
      </c>
      <c r="BQ36" s="624"/>
      <c r="BR36" s="624"/>
      <c r="BS36" s="624"/>
      <c r="BT36" s="625"/>
      <c r="BU36" s="886" t="s">
        <v>818</v>
      </c>
      <c r="BV36" s="897"/>
      <c r="BW36" s="897"/>
      <c r="BX36" s="897"/>
      <c r="BY36" s="897"/>
      <c r="BZ36" s="901"/>
      <c r="CA36" s="903"/>
      <c r="CB36" s="903"/>
      <c r="CC36" s="894"/>
      <c r="CD36" s="687"/>
      <c r="CE36" s="894"/>
      <c r="CF36" s="687"/>
      <c r="CG36" s="894"/>
      <c r="CH36" s="687"/>
      <c r="CI36" s="894"/>
      <c r="CJ36" s="687"/>
      <c r="CK36" s="910" t="s">
        <v>830</v>
      </c>
      <c r="CL36" s="911"/>
      <c r="CM36" s="911"/>
      <c r="CN36" s="912"/>
      <c r="CO36" s="913"/>
      <c r="CP36" s="913"/>
      <c r="CQ36" s="913"/>
      <c r="CR36" s="913"/>
      <c r="CS36" s="656"/>
      <c r="CT36" s="656"/>
      <c r="CW36" s="1137" t="s">
        <v>307</v>
      </c>
      <c r="CX36" s="1138"/>
      <c r="CY36" s="1138"/>
      <c r="CZ36" s="1138"/>
      <c r="DA36" s="1138"/>
      <c r="DB36" s="1139"/>
      <c r="DC36" s="623" t="s">
        <v>294</v>
      </c>
      <c r="DD36" s="624"/>
      <c r="DE36" s="624"/>
      <c r="DF36" s="624"/>
      <c r="DG36" s="624"/>
      <c r="DH36" s="624"/>
      <c r="DI36" s="624"/>
      <c r="DJ36" s="624"/>
      <c r="DK36" s="624"/>
      <c r="DL36" s="681"/>
      <c r="DM36" s="1145" t="s">
        <v>495</v>
      </c>
      <c r="DN36" s="1146"/>
      <c r="DO36" s="1146"/>
      <c r="DP36" s="1146"/>
      <c r="DQ36" s="1146"/>
      <c r="DR36" s="1146"/>
      <c r="DS36" s="1161" t="s">
        <v>104</v>
      </c>
      <c r="DT36" s="1162"/>
      <c r="DU36" s="1162"/>
      <c r="DV36" s="1162"/>
      <c r="DW36" s="1163"/>
      <c r="DX36" s="1137" t="s">
        <v>657</v>
      </c>
      <c r="DY36" s="1138"/>
      <c r="DZ36" s="1138"/>
      <c r="EA36" s="1138"/>
      <c r="EB36" s="1138"/>
      <c r="EC36" s="1139"/>
    </row>
    <row r="37" spans="1:133" s="1" customFormat="1" ht="12" customHeight="1">
      <c r="A37" s="485"/>
      <c r="B37" s="485"/>
      <c r="C37" s="485"/>
      <c r="D37" s="48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890" t="s">
        <v>550</v>
      </c>
      <c r="BV37" s="890"/>
      <c r="BW37" s="890"/>
      <c r="BX37" s="890"/>
      <c r="BY37" s="890"/>
      <c r="BZ37" s="890"/>
      <c r="CA37" s="890"/>
      <c r="CB37" s="890"/>
      <c r="CC37" s="894"/>
      <c r="CD37" s="687"/>
      <c r="CE37" s="894"/>
      <c r="CF37" s="687"/>
      <c r="CG37" s="894"/>
      <c r="CH37" s="687"/>
      <c r="CI37" s="894"/>
      <c r="CJ37" s="687"/>
      <c r="CS37" s="5"/>
      <c r="CT37" s="5"/>
      <c r="DC37" s="564"/>
      <c r="DM37" s="677"/>
      <c r="DN37" s="677"/>
      <c r="DO37" s="677"/>
      <c r="DP37" s="677"/>
      <c r="DQ37" s="677"/>
      <c r="DR37" s="677"/>
      <c r="DS37" s="677"/>
      <c r="DT37" s="677"/>
      <c r="DU37" s="677"/>
      <c r="DV37" s="677"/>
      <c r="DW37" s="677"/>
    </row>
    <row r="38" spans="1:133" s="687" customFormat="1" ht="40.5" customHeight="1">
      <c r="A38" s="630"/>
      <c r="B38" s="636"/>
      <c r="C38" s="1097" t="s">
        <v>651</v>
      </c>
      <c r="D38" s="1066" t="s">
        <v>558</v>
      </c>
      <c r="E38" s="1065" t="s">
        <v>554</v>
      </c>
      <c r="F38" s="1101" t="s">
        <v>524</v>
      </c>
      <c r="G38" s="1101"/>
      <c r="H38" s="1101"/>
      <c r="I38" s="1101"/>
      <c r="J38" s="1101"/>
      <c r="K38" s="1101"/>
      <c r="L38" s="1101"/>
      <c r="M38" s="1101"/>
      <c r="N38" s="1101"/>
      <c r="O38" s="672"/>
      <c r="P38" s="672"/>
      <c r="Q38" s="672"/>
      <c r="R38" s="672"/>
      <c r="S38" s="672"/>
      <c r="T38" s="672"/>
      <c r="U38" s="672"/>
      <c r="V38" s="672"/>
      <c r="W38" s="672"/>
      <c r="X38" s="672"/>
      <c r="Y38" s="672"/>
      <c r="Z38" s="672"/>
      <c r="AA38" s="672"/>
      <c r="AB38" s="672"/>
      <c r="AC38" s="672"/>
      <c r="AD38" s="672"/>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672"/>
      <c r="BH38" s="1065" t="s">
        <v>346</v>
      </c>
      <c r="BI38" s="1065"/>
      <c r="BJ38" s="1065"/>
      <c r="BK38" s="1065"/>
      <c r="BL38" s="1065"/>
      <c r="BM38" s="1065"/>
      <c r="BN38" s="1065"/>
      <c r="BO38" s="1065"/>
      <c r="BP38" s="1140" t="s">
        <v>366</v>
      </c>
      <c r="BQ38" s="1140"/>
      <c r="BR38" s="1140"/>
      <c r="BS38" s="1140"/>
      <c r="BT38" s="1140"/>
      <c r="BU38" s="1128" t="s">
        <v>819</v>
      </c>
      <c r="BV38" s="1129"/>
      <c r="BW38" s="1129"/>
      <c r="BX38" s="1130"/>
      <c r="BY38" s="1128" t="s">
        <v>820</v>
      </c>
      <c r="BZ38" s="1129"/>
      <c r="CA38" s="1129"/>
      <c r="CB38" s="1130"/>
      <c r="CC38" s="1128" t="s">
        <v>821</v>
      </c>
      <c r="CD38" s="1129"/>
      <c r="CE38" s="1129"/>
      <c r="CF38" s="1130"/>
      <c r="CG38" s="1078" t="s">
        <v>822</v>
      </c>
      <c r="CH38" s="1078"/>
      <c r="CI38" s="1078"/>
      <c r="CJ38" s="1078"/>
      <c r="CK38" s="1140" t="s">
        <v>831</v>
      </c>
      <c r="CL38" s="1150"/>
      <c r="CM38" s="1150"/>
      <c r="CN38" s="1150"/>
      <c r="CO38" s="1140" t="s">
        <v>832</v>
      </c>
      <c r="CP38" s="1150"/>
      <c r="CQ38" s="1150"/>
      <c r="CR38" s="1150"/>
      <c r="CS38" s="1140" t="s">
        <v>308</v>
      </c>
      <c r="CT38" s="1150"/>
      <c r="CU38" s="1150"/>
      <c r="CV38" s="1150"/>
      <c r="CW38" s="1140" t="s">
        <v>295</v>
      </c>
      <c r="CX38" s="1140"/>
      <c r="CY38" s="1140"/>
      <c r="CZ38" s="1140"/>
      <c r="DA38" s="1140"/>
      <c r="DB38" s="1140"/>
      <c r="DC38" s="1158" t="s">
        <v>156</v>
      </c>
      <c r="DD38" s="1159"/>
      <c r="DE38" s="1159"/>
      <c r="DF38" s="1159"/>
      <c r="DG38" s="1158" t="s">
        <v>833</v>
      </c>
      <c r="DH38" s="1160"/>
      <c r="DI38" s="1140" t="s">
        <v>467</v>
      </c>
      <c r="DJ38" s="1140"/>
      <c r="DK38" s="1140"/>
      <c r="DL38" s="1140"/>
      <c r="DM38" s="1081" t="s">
        <v>105</v>
      </c>
      <c r="DN38" s="1082" t="s">
        <v>106</v>
      </c>
      <c r="DO38" s="1082"/>
      <c r="DP38" s="1082"/>
      <c r="DQ38" s="1082"/>
      <c r="DR38" s="1083"/>
      <c r="DS38" s="1081" t="s">
        <v>107</v>
      </c>
      <c r="DT38" s="1141"/>
      <c r="DU38" s="1141"/>
      <c r="DV38" s="1141"/>
      <c r="DW38" s="1142"/>
      <c r="DX38" s="1140" t="s">
        <v>658</v>
      </c>
      <c r="DY38" s="1140"/>
      <c r="DZ38" s="1140"/>
      <c r="EA38" s="1140"/>
      <c r="EB38" s="1140"/>
      <c r="EC38" s="1140"/>
    </row>
    <row r="39" spans="1:133" s="687" customFormat="1" ht="40.5" customHeight="1">
      <c r="A39" s="673" t="s">
        <v>525</v>
      </c>
      <c r="B39" s="673" t="s">
        <v>525</v>
      </c>
      <c r="C39" s="1098"/>
      <c r="D39" s="1066"/>
      <c r="E39" s="1065"/>
      <c r="F39" s="632" t="s">
        <v>468</v>
      </c>
      <c r="G39" s="1027" t="s">
        <v>176</v>
      </c>
      <c r="H39" s="1028"/>
      <c r="I39" s="1028"/>
      <c r="J39" s="1028"/>
      <c r="K39" s="1028"/>
      <c r="L39" s="1029"/>
      <c r="M39" s="632" t="s">
        <v>341</v>
      </c>
      <c r="N39" s="633" t="s">
        <v>555</v>
      </c>
      <c r="O39" s="672"/>
      <c r="P39" s="672"/>
      <c r="Q39" s="672"/>
      <c r="R39" s="672"/>
      <c r="S39" s="672"/>
      <c r="T39" s="672"/>
      <c r="U39" s="672"/>
      <c r="V39" s="672"/>
      <c r="W39" s="672"/>
      <c r="X39" s="672"/>
      <c r="Y39" s="672"/>
      <c r="Z39" s="672"/>
      <c r="AA39" s="672"/>
      <c r="AB39" s="672"/>
      <c r="AC39" s="672"/>
      <c r="AD39" s="672"/>
      <c r="AE39" s="672"/>
      <c r="AF39" s="672"/>
      <c r="AG39" s="672"/>
      <c r="AH39" s="672"/>
      <c r="AI39" s="672"/>
      <c r="AJ39" s="672"/>
      <c r="AK39" s="672"/>
      <c r="AL39" s="672"/>
      <c r="AM39" s="672"/>
      <c r="AN39" s="672"/>
      <c r="AO39" s="672"/>
      <c r="AP39" s="672"/>
      <c r="AQ39" s="672"/>
      <c r="AR39" s="672"/>
      <c r="AS39" s="672"/>
      <c r="AT39" s="672"/>
      <c r="AU39" s="672"/>
      <c r="AV39" s="672"/>
      <c r="AW39" s="672"/>
      <c r="AX39" s="672"/>
      <c r="AY39" s="672"/>
      <c r="AZ39" s="672"/>
      <c r="BA39" s="672"/>
      <c r="BB39" s="672"/>
      <c r="BC39" s="672"/>
      <c r="BD39" s="672"/>
      <c r="BE39" s="672"/>
      <c r="BF39" s="672"/>
      <c r="BG39" s="672"/>
      <c r="BH39" s="632" t="s">
        <v>338</v>
      </c>
      <c r="BI39" s="632" t="s">
        <v>214</v>
      </c>
      <c r="BJ39" s="633" t="s">
        <v>339</v>
      </c>
      <c r="BK39" s="632" t="s">
        <v>141</v>
      </c>
      <c r="BL39" s="633" t="s">
        <v>469</v>
      </c>
      <c r="BM39" s="632" t="s">
        <v>637</v>
      </c>
      <c r="BN39" s="632" t="s">
        <v>446</v>
      </c>
      <c r="BO39" s="632" t="s">
        <v>397</v>
      </c>
      <c r="BP39" s="636"/>
      <c r="BQ39" s="632" t="s">
        <v>470</v>
      </c>
      <c r="BR39" s="632" t="s">
        <v>471</v>
      </c>
      <c r="BS39" s="633" t="s">
        <v>234</v>
      </c>
      <c r="BT39" s="633" t="s">
        <v>555</v>
      </c>
      <c r="BU39" s="643" t="s">
        <v>802</v>
      </c>
      <c r="BV39" s="644" t="s">
        <v>803</v>
      </c>
      <c r="BW39" s="643" t="s">
        <v>804</v>
      </c>
      <c r="BX39" s="644" t="s">
        <v>805</v>
      </c>
      <c r="BY39" s="643" t="s">
        <v>806</v>
      </c>
      <c r="BZ39" s="644" t="s">
        <v>807</v>
      </c>
      <c r="CA39" s="643" t="s">
        <v>808</v>
      </c>
      <c r="CB39" s="644" t="s">
        <v>809</v>
      </c>
      <c r="CC39" s="643" t="s">
        <v>810</v>
      </c>
      <c r="CD39" s="644" t="s">
        <v>811</v>
      </c>
      <c r="CE39" s="643" t="s">
        <v>812</v>
      </c>
      <c r="CF39" s="644" t="s">
        <v>813</v>
      </c>
      <c r="CG39" s="643" t="s">
        <v>814</v>
      </c>
      <c r="CH39" s="644" t="s">
        <v>815</v>
      </c>
      <c r="CI39" s="643" t="s">
        <v>816</v>
      </c>
      <c r="CJ39" s="644" t="s">
        <v>817</v>
      </c>
      <c r="CK39" s="636"/>
      <c r="CL39" s="904" t="s">
        <v>472</v>
      </c>
      <c r="CM39" s="904" t="s">
        <v>473</v>
      </c>
      <c r="CN39" s="904" t="s">
        <v>555</v>
      </c>
      <c r="CO39" s="636"/>
      <c r="CP39" s="904" t="s">
        <v>472</v>
      </c>
      <c r="CQ39" s="904" t="s">
        <v>473</v>
      </c>
      <c r="CR39" s="904" t="s">
        <v>555</v>
      </c>
      <c r="CS39" s="636"/>
      <c r="CT39" s="633" t="s">
        <v>472</v>
      </c>
      <c r="CU39" s="633" t="s">
        <v>473</v>
      </c>
      <c r="CV39" s="633" t="s">
        <v>555</v>
      </c>
      <c r="CW39" s="636"/>
      <c r="CX39" s="633" t="s">
        <v>296</v>
      </c>
      <c r="CY39" s="633" t="s">
        <v>297</v>
      </c>
      <c r="CZ39" s="632" t="s">
        <v>474</v>
      </c>
      <c r="DA39" s="633" t="s">
        <v>299</v>
      </c>
      <c r="DB39" s="633" t="s">
        <v>555</v>
      </c>
      <c r="DC39" s="636"/>
      <c r="DD39" s="633" t="s">
        <v>475</v>
      </c>
      <c r="DE39" s="633" t="s">
        <v>476</v>
      </c>
      <c r="DF39" s="633" t="s">
        <v>397</v>
      </c>
      <c r="DG39" s="641" t="s">
        <v>834</v>
      </c>
      <c r="DH39" s="641" t="s">
        <v>824</v>
      </c>
      <c r="DI39" s="636"/>
      <c r="DJ39" s="632" t="s">
        <v>477</v>
      </c>
      <c r="DK39" s="632" t="s">
        <v>478</v>
      </c>
      <c r="DL39" s="633" t="s">
        <v>397</v>
      </c>
      <c r="DM39" s="636"/>
      <c r="DN39" s="632" t="s">
        <v>109</v>
      </c>
      <c r="DO39" s="632" t="s">
        <v>110</v>
      </c>
      <c r="DP39" s="633" t="s">
        <v>111</v>
      </c>
      <c r="DQ39" s="814" t="s">
        <v>753</v>
      </c>
      <c r="DR39" s="633" t="s">
        <v>555</v>
      </c>
      <c r="DS39" s="636"/>
      <c r="DT39" s="633" t="s">
        <v>235</v>
      </c>
      <c r="DU39" s="633" t="s">
        <v>236</v>
      </c>
      <c r="DV39" s="814" t="s">
        <v>753</v>
      </c>
      <c r="DW39" s="814" t="s">
        <v>555</v>
      </c>
      <c r="DX39" s="636"/>
      <c r="DY39" s="780" t="s">
        <v>296</v>
      </c>
      <c r="DZ39" s="780" t="s">
        <v>297</v>
      </c>
      <c r="EA39" s="781" t="s">
        <v>474</v>
      </c>
      <c r="EB39" s="780" t="s">
        <v>299</v>
      </c>
      <c r="EC39" s="780" t="s">
        <v>555</v>
      </c>
    </row>
    <row r="40" spans="1:133" s="1" customFormat="1" ht="12" customHeight="1">
      <c r="A40" s="630" t="s">
        <v>526</v>
      </c>
      <c r="B40" s="636"/>
      <c r="C40" s="1149" t="s">
        <v>553</v>
      </c>
      <c r="D40" s="1148">
        <v>16</v>
      </c>
      <c r="E40" s="1077">
        <v>2958</v>
      </c>
      <c r="F40" s="1059">
        <v>13</v>
      </c>
      <c r="G40" s="1048">
        <v>9</v>
      </c>
      <c r="H40" s="1068">
        <v>0</v>
      </c>
      <c r="I40" s="1068">
        <v>3</v>
      </c>
      <c r="J40" s="1068">
        <v>0</v>
      </c>
      <c r="K40" s="1068">
        <v>0</v>
      </c>
      <c r="L40" s="1068">
        <v>1</v>
      </c>
      <c r="M40" s="1153">
        <v>3</v>
      </c>
      <c r="N40" s="1051">
        <v>0</v>
      </c>
      <c r="O40" s="685"/>
      <c r="P40" s="685"/>
      <c r="Q40" s="685"/>
      <c r="R40" s="685"/>
      <c r="S40" s="685"/>
      <c r="T40" s="685"/>
      <c r="U40" s="685"/>
      <c r="V40" s="685"/>
      <c r="W40" s="685"/>
      <c r="X40" s="685"/>
      <c r="Y40" s="685"/>
      <c r="Z40" s="685"/>
      <c r="AA40" s="685"/>
      <c r="AB40" s="685"/>
      <c r="AC40" s="685"/>
      <c r="AD40" s="685"/>
      <c r="AE40" s="685"/>
      <c r="AF40" s="685"/>
      <c r="AG40" s="685"/>
      <c r="AH40" s="685"/>
      <c r="AI40" s="685"/>
      <c r="AJ40" s="685"/>
      <c r="AK40" s="685"/>
      <c r="AL40" s="685"/>
      <c r="AM40" s="685"/>
      <c r="AN40" s="685"/>
      <c r="AO40" s="685"/>
      <c r="AP40" s="685"/>
      <c r="AQ40" s="685"/>
      <c r="AR40" s="685"/>
      <c r="AS40" s="685"/>
      <c r="AT40" s="685"/>
      <c r="AU40" s="685"/>
      <c r="AV40" s="685"/>
      <c r="AW40" s="685"/>
      <c r="AX40" s="685"/>
      <c r="AY40" s="685"/>
      <c r="AZ40" s="685"/>
      <c r="BA40" s="685"/>
      <c r="BB40" s="685"/>
      <c r="BC40" s="685"/>
      <c r="BD40" s="685"/>
      <c r="BE40" s="685"/>
      <c r="BF40" s="685"/>
      <c r="BG40" s="685"/>
      <c r="BH40" s="1026">
        <v>9</v>
      </c>
      <c r="BI40" s="1026">
        <v>1</v>
      </c>
      <c r="BJ40" s="1026">
        <v>10</v>
      </c>
      <c r="BK40" s="1026">
        <v>6</v>
      </c>
      <c r="BL40" s="1026">
        <v>0</v>
      </c>
      <c r="BM40" s="1026">
        <v>7</v>
      </c>
      <c r="BN40" s="1026">
        <v>3</v>
      </c>
      <c r="BO40" s="1026">
        <v>0</v>
      </c>
      <c r="BP40" s="1048"/>
      <c r="BQ40" s="1026">
        <v>2</v>
      </c>
      <c r="BR40" s="1026">
        <v>0</v>
      </c>
      <c r="BS40" s="1026">
        <v>14</v>
      </c>
      <c r="BT40" s="1026">
        <v>0</v>
      </c>
      <c r="BU40" s="1077">
        <v>0</v>
      </c>
      <c r="BV40" s="1077">
        <v>1</v>
      </c>
      <c r="BW40" s="1077">
        <v>0</v>
      </c>
      <c r="BX40" s="1077">
        <v>0</v>
      </c>
      <c r="BY40" s="1077">
        <v>0</v>
      </c>
      <c r="BZ40" s="1077">
        <v>1</v>
      </c>
      <c r="CA40" s="1077">
        <v>0</v>
      </c>
      <c r="CB40" s="1077">
        <v>0</v>
      </c>
      <c r="CC40" s="1077">
        <v>0</v>
      </c>
      <c r="CD40" s="1077">
        <v>0</v>
      </c>
      <c r="CE40" s="1077">
        <v>0</v>
      </c>
      <c r="CF40" s="1077">
        <v>0</v>
      </c>
      <c r="CG40" s="1077">
        <v>0</v>
      </c>
      <c r="CH40" s="1077">
        <v>1</v>
      </c>
      <c r="CI40" s="1077">
        <v>0</v>
      </c>
      <c r="CJ40" s="1077">
        <v>1</v>
      </c>
      <c r="CK40" s="1048"/>
      <c r="CL40" s="1038">
        <v>12</v>
      </c>
      <c r="CM40" s="1038">
        <v>4</v>
      </c>
      <c r="CN40" s="1038">
        <v>0</v>
      </c>
      <c r="CO40" s="1048"/>
      <c r="CP40" s="1038">
        <v>13</v>
      </c>
      <c r="CQ40" s="1038">
        <v>3</v>
      </c>
      <c r="CR40" s="1038">
        <v>0</v>
      </c>
      <c r="CS40" s="1048"/>
      <c r="CT40" s="1038">
        <v>5</v>
      </c>
      <c r="CU40" s="1038">
        <v>11</v>
      </c>
      <c r="CV40" s="1038">
        <v>0</v>
      </c>
      <c r="CW40" s="1048"/>
      <c r="CX40" s="1026">
        <v>9</v>
      </c>
      <c r="CY40" s="1026">
        <v>1</v>
      </c>
      <c r="CZ40" s="1026">
        <v>3</v>
      </c>
      <c r="DA40" s="1026">
        <v>2</v>
      </c>
      <c r="DB40" s="1026">
        <v>1</v>
      </c>
      <c r="DC40" s="1048"/>
      <c r="DD40" s="1026">
        <v>13</v>
      </c>
      <c r="DE40" s="1026">
        <v>2</v>
      </c>
      <c r="DF40" s="1026">
        <v>1</v>
      </c>
      <c r="DG40" s="1077">
        <v>5</v>
      </c>
      <c r="DH40" s="1077">
        <v>30</v>
      </c>
      <c r="DI40" s="1048"/>
      <c r="DJ40" s="1026">
        <v>1</v>
      </c>
      <c r="DK40" s="1026">
        <v>2</v>
      </c>
      <c r="DL40" s="1026">
        <v>-1</v>
      </c>
      <c r="DM40" s="1143"/>
      <c r="DN40" s="1038">
        <v>6</v>
      </c>
      <c r="DO40" s="1038">
        <v>6</v>
      </c>
      <c r="DP40" s="1038">
        <v>4</v>
      </c>
      <c r="DQ40" s="1038">
        <v>0</v>
      </c>
      <c r="DR40" s="1038">
        <v>0</v>
      </c>
      <c r="DS40" s="1143"/>
      <c r="DT40" s="1038">
        <v>8</v>
      </c>
      <c r="DU40" s="1038">
        <v>8</v>
      </c>
      <c r="DV40" s="1038">
        <v>0</v>
      </c>
      <c r="DW40" s="1038">
        <v>0</v>
      </c>
      <c r="DX40" s="1048"/>
      <c r="DY40" s="1026">
        <v>10</v>
      </c>
      <c r="DZ40" s="1026">
        <v>0</v>
      </c>
      <c r="EA40" s="1026">
        <v>5</v>
      </c>
      <c r="EB40" s="1026">
        <v>0</v>
      </c>
      <c r="EC40" s="1026">
        <v>1</v>
      </c>
    </row>
    <row r="41" spans="1:133" s="1" customFormat="1" ht="12" customHeight="1">
      <c r="A41" s="673" t="s">
        <v>525</v>
      </c>
      <c r="B41" s="673" t="s">
        <v>525</v>
      </c>
      <c r="C41" s="1149"/>
      <c r="D41" s="1148"/>
      <c r="E41" s="1077"/>
      <c r="F41" s="1061"/>
      <c r="G41" s="1048"/>
      <c r="H41" s="1069"/>
      <c r="I41" s="1069"/>
      <c r="J41" s="1069"/>
      <c r="K41" s="1069"/>
      <c r="L41" s="1069"/>
      <c r="M41" s="1154"/>
      <c r="N41" s="1052"/>
      <c r="O41" s="685"/>
      <c r="P41" s="685"/>
      <c r="Q41" s="685"/>
      <c r="R41" s="685"/>
      <c r="S41" s="685"/>
      <c r="T41" s="685"/>
      <c r="U41" s="685"/>
      <c r="V41" s="685"/>
      <c r="W41" s="685"/>
      <c r="X41" s="685"/>
      <c r="Y41" s="685"/>
      <c r="Z41" s="685"/>
      <c r="AA41" s="685"/>
      <c r="AB41" s="685"/>
      <c r="AC41" s="685"/>
      <c r="AD41" s="685"/>
      <c r="AE41" s="685"/>
      <c r="AF41" s="685"/>
      <c r="AG41" s="685"/>
      <c r="AH41" s="685"/>
      <c r="AI41" s="685"/>
      <c r="AJ41" s="685"/>
      <c r="AK41" s="685"/>
      <c r="AL41" s="685"/>
      <c r="AM41" s="685"/>
      <c r="AN41" s="685"/>
      <c r="AO41" s="685"/>
      <c r="AP41" s="685"/>
      <c r="AQ41" s="685"/>
      <c r="AR41" s="685"/>
      <c r="AS41" s="685"/>
      <c r="AT41" s="685"/>
      <c r="AU41" s="685"/>
      <c r="AV41" s="685"/>
      <c r="AW41" s="685"/>
      <c r="AX41" s="685"/>
      <c r="AY41" s="685"/>
      <c r="AZ41" s="685"/>
      <c r="BA41" s="685"/>
      <c r="BB41" s="685"/>
      <c r="BC41" s="685"/>
      <c r="BD41" s="685"/>
      <c r="BE41" s="685"/>
      <c r="BF41" s="685"/>
      <c r="BG41" s="685"/>
      <c r="BH41" s="1026"/>
      <c r="BI41" s="1026"/>
      <c r="BJ41" s="1026"/>
      <c r="BK41" s="1026"/>
      <c r="BL41" s="1026"/>
      <c r="BM41" s="1026"/>
      <c r="BN41" s="1026"/>
      <c r="BO41" s="1026"/>
      <c r="BP41" s="1048"/>
      <c r="BQ41" s="1026"/>
      <c r="BR41" s="1026"/>
      <c r="BS41" s="1026"/>
      <c r="BT41" s="1026"/>
      <c r="BU41" s="1077"/>
      <c r="BV41" s="1077"/>
      <c r="BW41" s="1077"/>
      <c r="BX41" s="1077"/>
      <c r="BY41" s="1077"/>
      <c r="BZ41" s="1077"/>
      <c r="CA41" s="1077"/>
      <c r="CB41" s="1077"/>
      <c r="CC41" s="1077"/>
      <c r="CD41" s="1077"/>
      <c r="CE41" s="1077"/>
      <c r="CF41" s="1077"/>
      <c r="CG41" s="1077"/>
      <c r="CH41" s="1077"/>
      <c r="CI41" s="1077"/>
      <c r="CJ41" s="1077"/>
      <c r="CK41" s="1048"/>
      <c r="CL41" s="1039"/>
      <c r="CM41" s="1039"/>
      <c r="CN41" s="1039"/>
      <c r="CO41" s="1048"/>
      <c r="CP41" s="1039"/>
      <c r="CQ41" s="1039"/>
      <c r="CR41" s="1039"/>
      <c r="CS41" s="1048"/>
      <c r="CT41" s="1039"/>
      <c r="CU41" s="1039"/>
      <c r="CV41" s="1039"/>
      <c r="CW41" s="1048"/>
      <c r="CX41" s="1026"/>
      <c r="CY41" s="1026"/>
      <c r="CZ41" s="1026"/>
      <c r="DA41" s="1026"/>
      <c r="DB41" s="1026"/>
      <c r="DC41" s="1048"/>
      <c r="DD41" s="1026"/>
      <c r="DE41" s="1026"/>
      <c r="DF41" s="1026"/>
      <c r="DG41" s="1077"/>
      <c r="DH41" s="1077"/>
      <c r="DI41" s="1048"/>
      <c r="DJ41" s="1026"/>
      <c r="DK41" s="1026"/>
      <c r="DL41" s="1026"/>
      <c r="DM41" s="1143"/>
      <c r="DN41" s="1039"/>
      <c r="DO41" s="1039"/>
      <c r="DP41" s="1039"/>
      <c r="DQ41" s="1039"/>
      <c r="DR41" s="1039"/>
      <c r="DS41" s="1143"/>
      <c r="DT41" s="1039"/>
      <c r="DU41" s="1039"/>
      <c r="DV41" s="1039"/>
      <c r="DW41" s="1039"/>
      <c r="DX41" s="1048"/>
      <c r="DY41" s="1026"/>
      <c r="DZ41" s="1026"/>
      <c r="EA41" s="1026"/>
      <c r="EB41" s="1026"/>
      <c r="EC41" s="1026"/>
    </row>
    <row r="42" spans="1:133" s="1" customFormat="1" ht="12" customHeight="1">
      <c r="A42" s="630" t="s">
        <v>527</v>
      </c>
      <c r="B42" s="636" t="s">
        <v>528</v>
      </c>
      <c r="C42" s="1149" t="s">
        <v>427</v>
      </c>
      <c r="D42" s="1148">
        <v>27</v>
      </c>
      <c r="E42" s="1077">
        <v>1846</v>
      </c>
      <c r="F42" s="1059">
        <v>24</v>
      </c>
      <c r="G42" s="1048">
        <v>19</v>
      </c>
      <c r="H42" s="1068">
        <v>1</v>
      </c>
      <c r="I42" s="1068">
        <v>2</v>
      </c>
      <c r="J42" s="1068">
        <v>2</v>
      </c>
      <c r="K42" s="1068">
        <v>0</v>
      </c>
      <c r="L42" s="1068">
        <v>0</v>
      </c>
      <c r="M42" s="1153">
        <v>3</v>
      </c>
      <c r="N42" s="1051">
        <v>0</v>
      </c>
      <c r="O42" s="685"/>
      <c r="P42" s="685"/>
      <c r="Q42" s="685"/>
      <c r="R42" s="685"/>
      <c r="S42" s="685"/>
      <c r="T42" s="685"/>
      <c r="U42" s="685"/>
      <c r="V42" s="685"/>
      <c r="W42" s="685"/>
      <c r="X42" s="685"/>
      <c r="Y42" s="685"/>
      <c r="Z42" s="685"/>
      <c r="AA42" s="685"/>
      <c r="AB42" s="685"/>
      <c r="AC42" s="685"/>
      <c r="AD42" s="685"/>
      <c r="AE42" s="685"/>
      <c r="AF42" s="685"/>
      <c r="AG42" s="685"/>
      <c r="AH42" s="685"/>
      <c r="AI42" s="685"/>
      <c r="AJ42" s="685"/>
      <c r="AK42" s="685"/>
      <c r="AL42" s="685"/>
      <c r="AM42" s="685"/>
      <c r="AN42" s="685"/>
      <c r="AO42" s="685"/>
      <c r="AP42" s="685"/>
      <c r="AQ42" s="685"/>
      <c r="AR42" s="685"/>
      <c r="AS42" s="685"/>
      <c r="AT42" s="685"/>
      <c r="AU42" s="685"/>
      <c r="AV42" s="685"/>
      <c r="AW42" s="685"/>
      <c r="AX42" s="685"/>
      <c r="AY42" s="685"/>
      <c r="AZ42" s="685"/>
      <c r="BA42" s="685"/>
      <c r="BB42" s="685"/>
      <c r="BC42" s="685"/>
      <c r="BD42" s="685"/>
      <c r="BE42" s="685"/>
      <c r="BF42" s="685"/>
      <c r="BG42" s="685"/>
      <c r="BH42" s="1026">
        <v>19</v>
      </c>
      <c r="BI42" s="1026">
        <v>5</v>
      </c>
      <c r="BJ42" s="1026">
        <v>15</v>
      </c>
      <c r="BK42" s="1026">
        <v>7</v>
      </c>
      <c r="BL42" s="1026">
        <v>4</v>
      </c>
      <c r="BM42" s="1026">
        <v>13</v>
      </c>
      <c r="BN42" s="1026">
        <v>3</v>
      </c>
      <c r="BO42" s="1026">
        <v>0</v>
      </c>
      <c r="BP42" s="1048"/>
      <c r="BQ42" s="1026">
        <v>3</v>
      </c>
      <c r="BR42" s="1026">
        <v>2</v>
      </c>
      <c r="BS42" s="1026">
        <v>21</v>
      </c>
      <c r="BT42" s="1026">
        <v>1</v>
      </c>
      <c r="BU42" s="1077">
        <v>0</v>
      </c>
      <c r="BV42" s="1077">
        <v>0</v>
      </c>
      <c r="BW42" s="1077">
        <v>0</v>
      </c>
      <c r="BX42" s="1077">
        <v>0</v>
      </c>
      <c r="BY42" s="1077">
        <v>0</v>
      </c>
      <c r="BZ42" s="1077">
        <v>0</v>
      </c>
      <c r="CA42" s="1077">
        <v>0</v>
      </c>
      <c r="CB42" s="1077">
        <v>0</v>
      </c>
      <c r="CC42" s="1077">
        <v>0</v>
      </c>
      <c r="CD42" s="1077">
        <v>0</v>
      </c>
      <c r="CE42" s="1077">
        <v>0</v>
      </c>
      <c r="CF42" s="1077">
        <v>0</v>
      </c>
      <c r="CG42" s="1077">
        <v>0</v>
      </c>
      <c r="CH42" s="1077">
        <v>0</v>
      </c>
      <c r="CI42" s="1077">
        <v>0</v>
      </c>
      <c r="CJ42" s="1077">
        <v>0</v>
      </c>
      <c r="CK42" s="1048"/>
      <c r="CL42" s="1038">
        <v>24</v>
      </c>
      <c r="CM42" s="1038">
        <v>3</v>
      </c>
      <c r="CN42" s="1038">
        <v>0</v>
      </c>
      <c r="CO42" s="1048"/>
      <c r="CP42" s="1038">
        <v>23</v>
      </c>
      <c r="CQ42" s="1038">
        <v>4</v>
      </c>
      <c r="CR42" s="1038">
        <v>0</v>
      </c>
      <c r="CS42" s="1048"/>
      <c r="CT42" s="1038">
        <v>5</v>
      </c>
      <c r="CU42" s="1038">
        <v>22</v>
      </c>
      <c r="CV42" s="1038">
        <v>0</v>
      </c>
      <c r="CW42" s="1048"/>
      <c r="CX42" s="1026">
        <v>3</v>
      </c>
      <c r="CY42" s="1026">
        <v>3</v>
      </c>
      <c r="CZ42" s="1026">
        <v>13</v>
      </c>
      <c r="DA42" s="1026">
        <v>8</v>
      </c>
      <c r="DB42" s="1026">
        <v>0</v>
      </c>
      <c r="DC42" s="1048"/>
      <c r="DD42" s="1026">
        <v>17</v>
      </c>
      <c r="DE42" s="1026">
        <v>10</v>
      </c>
      <c r="DF42" s="1026">
        <v>0</v>
      </c>
      <c r="DG42" s="1077">
        <v>0</v>
      </c>
      <c r="DH42" s="1077">
        <v>3</v>
      </c>
      <c r="DI42" s="1048"/>
      <c r="DJ42" s="1026">
        <v>7</v>
      </c>
      <c r="DK42" s="1026">
        <v>4</v>
      </c>
      <c r="DL42" s="1026">
        <v>-1</v>
      </c>
      <c r="DM42" s="1143"/>
      <c r="DN42" s="1038">
        <v>13</v>
      </c>
      <c r="DO42" s="1038">
        <v>13</v>
      </c>
      <c r="DP42" s="1038">
        <v>0</v>
      </c>
      <c r="DQ42" s="1038">
        <v>0</v>
      </c>
      <c r="DR42" s="1038">
        <v>1</v>
      </c>
      <c r="DS42" s="1143"/>
      <c r="DT42" s="1038">
        <v>10</v>
      </c>
      <c r="DU42" s="1038">
        <v>16</v>
      </c>
      <c r="DV42" s="1038">
        <v>0</v>
      </c>
      <c r="DW42" s="1038">
        <v>1</v>
      </c>
      <c r="DX42" s="1048"/>
      <c r="DY42" s="1026">
        <v>3</v>
      </c>
      <c r="DZ42" s="1026">
        <v>3</v>
      </c>
      <c r="EA42" s="1026">
        <v>17</v>
      </c>
      <c r="EB42" s="1026">
        <v>4</v>
      </c>
      <c r="EC42" s="1026">
        <v>0</v>
      </c>
    </row>
    <row r="43" spans="1:133" s="1" customFormat="1" ht="12" customHeight="1">
      <c r="A43" s="630" t="s">
        <v>525</v>
      </c>
      <c r="B43" s="630" t="s">
        <v>525</v>
      </c>
      <c r="C43" s="1149"/>
      <c r="D43" s="1148"/>
      <c r="E43" s="1077"/>
      <c r="F43" s="1061"/>
      <c r="G43" s="1048"/>
      <c r="H43" s="1069"/>
      <c r="I43" s="1069"/>
      <c r="J43" s="1069"/>
      <c r="K43" s="1069"/>
      <c r="L43" s="1069"/>
      <c r="M43" s="1154"/>
      <c r="N43" s="1052"/>
      <c r="O43" s="685"/>
      <c r="P43" s="685"/>
      <c r="Q43" s="685"/>
      <c r="R43" s="685"/>
      <c r="S43" s="685"/>
      <c r="T43" s="685"/>
      <c r="U43" s="685"/>
      <c r="V43" s="685"/>
      <c r="W43" s="685"/>
      <c r="X43" s="685"/>
      <c r="Y43" s="685"/>
      <c r="Z43" s="685"/>
      <c r="AA43" s="685"/>
      <c r="AB43" s="685"/>
      <c r="AC43" s="685"/>
      <c r="AD43" s="685"/>
      <c r="AE43" s="685"/>
      <c r="AF43" s="685"/>
      <c r="AG43" s="685"/>
      <c r="AH43" s="685"/>
      <c r="AI43" s="685"/>
      <c r="AJ43" s="685"/>
      <c r="AK43" s="685"/>
      <c r="AL43" s="685"/>
      <c r="AM43" s="685"/>
      <c r="AN43" s="685"/>
      <c r="AO43" s="685"/>
      <c r="AP43" s="685"/>
      <c r="AQ43" s="685"/>
      <c r="AR43" s="685"/>
      <c r="AS43" s="685"/>
      <c r="AT43" s="685"/>
      <c r="AU43" s="685"/>
      <c r="AV43" s="685"/>
      <c r="AW43" s="685"/>
      <c r="AX43" s="685"/>
      <c r="AY43" s="685"/>
      <c r="AZ43" s="685"/>
      <c r="BA43" s="685"/>
      <c r="BB43" s="685"/>
      <c r="BC43" s="685"/>
      <c r="BD43" s="685"/>
      <c r="BE43" s="685"/>
      <c r="BF43" s="685"/>
      <c r="BG43" s="685"/>
      <c r="BH43" s="1026"/>
      <c r="BI43" s="1026"/>
      <c r="BJ43" s="1026"/>
      <c r="BK43" s="1026"/>
      <c r="BL43" s="1026"/>
      <c r="BM43" s="1026"/>
      <c r="BN43" s="1026"/>
      <c r="BO43" s="1026"/>
      <c r="BP43" s="1048"/>
      <c r="BQ43" s="1026"/>
      <c r="BR43" s="1026"/>
      <c r="BS43" s="1026"/>
      <c r="BT43" s="1026"/>
      <c r="BU43" s="1077"/>
      <c r="BV43" s="1077"/>
      <c r="BW43" s="1077"/>
      <c r="BX43" s="1077"/>
      <c r="BY43" s="1077"/>
      <c r="BZ43" s="1077"/>
      <c r="CA43" s="1077"/>
      <c r="CB43" s="1077"/>
      <c r="CC43" s="1077"/>
      <c r="CD43" s="1077"/>
      <c r="CE43" s="1077"/>
      <c r="CF43" s="1077"/>
      <c r="CG43" s="1077"/>
      <c r="CH43" s="1077"/>
      <c r="CI43" s="1077"/>
      <c r="CJ43" s="1077"/>
      <c r="CK43" s="1048"/>
      <c r="CL43" s="1039"/>
      <c r="CM43" s="1039"/>
      <c r="CN43" s="1039"/>
      <c r="CO43" s="1048"/>
      <c r="CP43" s="1039"/>
      <c r="CQ43" s="1039"/>
      <c r="CR43" s="1039"/>
      <c r="CS43" s="1048"/>
      <c r="CT43" s="1039"/>
      <c r="CU43" s="1039"/>
      <c r="CV43" s="1039"/>
      <c r="CW43" s="1048"/>
      <c r="CX43" s="1026"/>
      <c r="CY43" s="1026"/>
      <c r="CZ43" s="1026"/>
      <c r="DA43" s="1026"/>
      <c r="DB43" s="1026"/>
      <c r="DC43" s="1048"/>
      <c r="DD43" s="1026"/>
      <c r="DE43" s="1026"/>
      <c r="DF43" s="1026"/>
      <c r="DG43" s="1077"/>
      <c r="DH43" s="1077"/>
      <c r="DI43" s="1048"/>
      <c r="DJ43" s="1026"/>
      <c r="DK43" s="1026"/>
      <c r="DL43" s="1026"/>
      <c r="DM43" s="1143"/>
      <c r="DN43" s="1039"/>
      <c r="DO43" s="1039"/>
      <c r="DP43" s="1039"/>
      <c r="DQ43" s="1039"/>
      <c r="DR43" s="1039"/>
      <c r="DS43" s="1143"/>
      <c r="DT43" s="1039"/>
      <c r="DU43" s="1039"/>
      <c r="DV43" s="1039"/>
      <c r="DW43" s="1039"/>
      <c r="DX43" s="1048"/>
      <c r="DY43" s="1026"/>
      <c r="DZ43" s="1026"/>
      <c r="EA43" s="1026"/>
      <c r="EB43" s="1026"/>
      <c r="EC43" s="1026"/>
    </row>
    <row r="44" spans="1:133" s="1" customFormat="1" ht="12" customHeight="1">
      <c r="A44" s="630" t="s">
        <v>529</v>
      </c>
      <c r="B44" s="636" t="s">
        <v>530</v>
      </c>
      <c r="C44" s="1149" t="s">
        <v>428</v>
      </c>
      <c r="D44" s="1148">
        <v>84</v>
      </c>
      <c r="E44" s="1077">
        <v>3059</v>
      </c>
      <c r="F44" s="1059">
        <v>53</v>
      </c>
      <c r="G44" s="1048">
        <v>40</v>
      </c>
      <c r="H44" s="1068">
        <v>1</v>
      </c>
      <c r="I44" s="1068">
        <v>5</v>
      </c>
      <c r="J44" s="1068">
        <v>1</v>
      </c>
      <c r="K44" s="1068">
        <v>4</v>
      </c>
      <c r="L44" s="1068">
        <v>2</v>
      </c>
      <c r="M44" s="1153">
        <v>26</v>
      </c>
      <c r="N44" s="1051">
        <v>5</v>
      </c>
      <c r="O44" s="685"/>
      <c r="P44" s="685"/>
      <c r="Q44" s="685"/>
      <c r="R44" s="685"/>
      <c r="S44" s="685"/>
      <c r="T44" s="685"/>
      <c r="U44" s="685"/>
      <c r="V44" s="685"/>
      <c r="W44" s="685"/>
      <c r="X44" s="685"/>
      <c r="Y44" s="685"/>
      <c r="Z44" s="685"/>
      <c r="AA44" s="685"/>
      <c r="AB44" s="685"/>
      <c r="AC44" s="685"/>
      <c r="AD44" s="685"/>
      <c r="AE44" s="685"/>
      <c r="AF44" s="685"/>
      <c r="AG44" s="685"/>
      <c r="AH44" s="685"/>
      <c r="AI44" s="685"/>
      <c r="AJ44" s="685"/>
      <c r="AK44" s="685"/>
      <c r="AL44" s="685"/>
      <c r="AM44" s="685"/>
      <c r="AN44" s="685"/>
      <c r="AO44" s="685"/>
      <c r="AP44" s="685"/>
      <c r="AQ44" s="685"/>
      <c r="AR44" s="685"/>
      <c r="AS44" s="685"/>
      <c r="AT44" s="685"/>
      <c r="AU44" s="685"/>
      <c r="AV44" s="685"/>
      <c r="AW44" s="685"/>
      <c r="AX44" s="685"/>
      <c r="AY44" s="685"/>
      <c r="AZ44" s="685"/>
      <c r="BA44" s="685"/>
      <c r="BB44" s="685"/>
      <c r="BC44" s="685"/>
      <c r="BD44" s="685"/>
      <c r="BE44" s="685"/>
      <c r="BF44" s="685"/>
      <c r="BG44" s="685"/>
      <c r="BH44" s="1026">
        <v>40</v>
      </c>
      <c r="BI44" s="1026">
        <v>6</v>
      </c>
      <c r="BJ44" s="1026">
        <v>21</v>
      </c>
      <c r="BK44" s="1026">
        <v>8</v>
      </c>
      <c r="BL44" s="1026">
        <v>9</v>
      </c>
      <c r="BM44" s="1026">
        <v>30</v>
      </c>
      <c r="BN44" s="1026">
        <v>26</v>
      </c>
      <c r="BO44" s="1026">
        <v>5</v>
      </c>
      <c r="BP44" s="1048"/>
      <c r="BQ44" s="1026">
        <v>19</v>
      </c>
      <c r="BR44" s="1026">
        <v>7</v>
      </c>
      <c r="BS44" s="1026">
        <v>57</v>
      </c>
      <c r="BT44" s="1026">
        <v>1</v>
      </c>
      <c r="BU44" s="1077">
        <v>0</v>
      </c>
      <c r="BV44" s="1077">
        <v>4</v>
      </c>
      <c r="BW44" s="1077">
        <v>0</v>
      </c>
      <c r="BX44" s="1077">
        <v>1</v>
      </c>
      <c r="BY44" s="1077">
        <v>0</v>
      </c>
      <c r="BZ44" s="1077">
        <v>3</v>
      </c>
      <c r="CA44" s="1077">
        <v>0</v>
      </c>
      <c r="CB44" s="1077">
        <v>0</v>
      </c>
      <c r="CC44" s="1077">
        <v>0</v>
      </c>
      <c r="CD44" s="1077">
        <v>1</v>
      </c>
      <c r="CE44" s="1077">
        <v>0</v>
      </c>
      <c r="CF44" s="1077">
        <v>0</v>
      </c>
      <c r="CG44" s="1077">
        <v>1</v>
      </c>
      <c r="CH44" s="1077">
        <v>1</v>
      </c>
      <c r="CI44" s="1077">
        <v>0</v>
      </c>
      <c r="CJ44" s="1077">
        <v>0</v>
      </c>
      <c r="CK44" s="1048"/>
      <c r="CL44" s="1038">
        <v>63</v>
      </c>
      <c r="CM44" s="1038">
        <v>20</v>
      </c>
      <c r="CN44" s="1038">
        <v>1</v>
      </c>
      <c r="CO44" s="1048"/>
      <c r="CP44" s="1038">
        <v>68</v>
      </c>
      <c r="CQ44" s="1038">
        <v>13</v>
      </c>
      <c r="CR44" s="1038">
        <v>3</v>
      </c>
      <c r="CS44" s="1048"/>
      <c r="CT44" s="1038">
        <v>25</v>
      </c>
      <c r="CU44" s="1038">
        <v>58</v>
      </c>
      <c r="CV44" s="1038">
        <v>1</v>
      </c>
      <c r="CW44" s="1048"/>
      <c r="CX44" s="1026">
        <v>5</v>
      </c>
      <c r="CY44" s="1026">
        <v>14</v>
      </c>
      <c r="CZ44" s="1026">
        <v>26</v>
      </c>
      <c r="DA44" s="1026">
        <v>37</v>
      </c>
      <c r="DB44" s="1026">
        <v>2</v>
      </c>
      <c r="DC44" s="1048"/>
      <c r="DD44" s="1026">
        <v>59</v>
      </c>
      <c r="DE44" s="1026">
        <v>24</v>
      </c>
      <c r="DF44" s="1026">
        <v>1</v>
      </c>
      <c r="DG44" s="1077">
        <v>2</v>
      </c>
      <c r="DH44" s="1077">
        <v>7</v>
      </c>
      <c r="DI44" s="1048"/>
      <c r="DJ44" s="1026">
        <v>13</v>
      </c>
      <c r="DK44" s="1026">
        <v>9</v>
      </c>
      <c r="DL44" s="1026">
        <v>2</v>
      </c>
      <c r="DM44" s="1143"/>
      <c r="DN44" s="1038">
        <v>23</v>
      </c>
      <c r="DO44" s="1038">
        <v>27</v>
      </c>
      <c r="DP44" s="1038">
        <v>12</v>
      </c>
      <c r="DQ44" s="1038">
        <v>0</v>
      </c>
      <c r="DR44" s="1038">
        <v>22</v>
      </c>
      <c r="DS44" s="1143"/>
      <c r="DT44" s="1038">
        <v>20</v>
      </c>
      <c r="DU44" s="1038">
        <v>38</v>
      </c>
      <c r="DV44" s="1038">
        <v>0</v>
      </c>
      <c r="DW44" s="1038">
        <v>26</v>
      </c>
      <c r="DX44" s="1048"/>
      <c r="DY44" s="1026">
        <v>4</v>
      </c>
      <c r="DZ44" s="1026">
        <v>14</v>
      </c>
      <c r="EA44" s="1026">
        <v>36</v>
      </c>
      <c r="EB44" s="1026">
        <v>29</v>
      </c>
      <c r="EC44" s="1026">
        <v>1</v>
      </c>
    </row>
    <row r="45" spans="1:133" s="1" customFormat="1" ht="12" customHeight="1">
      <c r="A45" s="630" t="s">
        <v>525</v>
      </c>
      <c r="B45" s="630" t="s">
        <v>525</v>
      </c>
      <c r="C45" s="1149"/>
      <c r="D45" s="1148"/>
      <c r="E45" s="1077"/>
      <c r="F45" s="1061"/>
      <c r="G45" s="1048"/>
      <c r="H45" s="1069"/>
      <c r="I45" s="1069"/>
      <c r="J45" s="1069"/>
      <c r="K45" s="1069"/>
      <c r="L45" s="1069"/>
      <c r="M45" s="1154"/>
      <c r="N45" s="1052"/>
      <c r="O45" s="685"/>
      <c r="P45" s="685"/>
      <c r="Q45" s="685"/>
      <c r="R45" s="685"/>
      <c r="S45" s="685"/>
      <c r="T45" s="685"/>
      <c r="U45" s="685"/>
      <c r="V45" s="685"/>
      <c r="W45" s="685"/>
      <c r="X45" s="685"/>
      <c r="Y45" s="685"/>
      <c r="Z45" s="685"/>
      <c r="AA45" s="685"/>
      <c r="AB45" s="685"/>
      <c r="AC45" s="685"/>
      <c r="AD45" s="685"/>
      <c r="AE45" s="685"/>
      <c r="AF45" s="685"/>
      <c r="AG45" s="685"/>
      <c r="AH45" s="685"/>
      <c r="AI45" s="685"/>
      <c r="AJ45" s="685"/>
      <c r="AK45" s="685"/>
      <c r="AL45" s="685"/>
      <c r="AM45" s="685"/>
      <c r="AN45" s="685"/>
      <c r="AO45" s="685"/>
      <c r="AP45" s="685"/>
      <c r="AQ45" s="685"/>
      <c r="AR45" s="685"/>
      <c r="AS45" s="685"/>
      <c r="AT45" s="685"/>
      <c r="AU45" s="685"/>
      <c r="AV45" s="685"/>
      <c r="AW45" s="685"/>
      <c r="AX45" s="685"/>
      <c r="AY45" s="685"/>
      <c r="AZ45" s="685"/>
      <c r="BA45" s="685"/>
      <c r="BB45" s="685"/>
      <c r="BC45" s="685"/>
      <c r="BD45" s="685"/>
      <c r="BE45" s="685"/>
      <c r="BF45" s="685"/>
      <c r="BG45" s="685"/>
      <c r="BH45" s="1026"/>
      <c r="BI45" s="1026"/>
      <c r="BJ45" s="1026"/>
      <c r="BK45" s="1026"/>
      <c r="BL45" s="1026"/>
      <c r="BM45" s="1026"/>
      <c r="BN45" s="1026"/>
      <c r="BO45" s="1026"/>
      <c r="BP45" s="1048"/>
      <c r="BQ45" s="1026"/>
      <c r="BR45" s="1026"/>
      <c r="BS45" s="1026"/>
      <c r="BT45" s="1026"/>
      <c r="BU45" s="1077"/>
      <c r="BV45" s="1077"/>
      <c r="BW45" s="1077"/>
      <c r="BX45" s="1077"/>
      <c r="BY45" s="1077"/>
      <c r="BZ45" s="1077"/>
      <c r="CA45" s="1077"/>
      <c r="CB45" s="1077"/>
      <c r="CC45" s="1077"/>
      <c r="CD45" s="1077"/>
      <c r="CE45" s="1077"/>
      <c r="CF45" s="1077"/>
      <c r="CG45" s="1077"/>
      <c r="CH45" s="1077"/>
      <c r="CI45" s="1077"/>
      <c r="CJ45" s="1077"/>
      <c r="CK45" s="1048"/>
      <c r="CL45" s="1039"/>
      <c r="CM45" s="1039"/>
      <c r="CN45" s="1039"/>
      <c r="CO45" s="1048"/>
      <c r="CP45" s="1039"/>
      <c r="CQ45" s="1039"/>
      <c r="CR45" s="1039"/>
      <c r="CS45" s="1048"/>
      <c r="CT45" s="1039"/>
      <c r="CU45" s="1039"/>
      <c r="CV45" s="1039"/>
      <c r="CW45" s="1048"/>
      <c r="CX45" s="1026"/>
      <c r="CY45" s="1026"/>
      <c r="CZ45" s="1026"/>
      <c r="DA45" s="1026"/>
      <c r="DB45" s="1026"/>
      <c r="DC45" s="1048"/>
      <c r="DD45" s="1026"/>
      <c r="DE45" s="1026"/>
      <c r="DF45" s="1026"/>
      <c r="DG45" s="1077"/>
      <c r="DH45" s="1077"/>
      <c r="DI45" s="1048"/>
      <c r="DJ45" s="1026"/>
      <c r="DK45" s="1026"/>
      <c r="DL45" s="1026"/>
      <c r="DM45" s="1143"/>
      <c r="DN45" s="1039"/>
      <c r="DO45" s="1039"/>
      <c r="DP45" s="1039"/>
      <c r="DQ45" s="1039"/>
      <c r="DR45" s="1039"/>
      <c r="DS45" s="1143"/>
      <c r="DT45" s="1039"/>
      <c r="DU45" s="1039"/>
      <c r="DV45" s="1039"/>
      <c r="DW45" s="1039"/>
      <c r="DX45" s="1048"/>
      <c r="DY45" s="1026"/>
      <c r="DZ45" s="1026"/>
      <c r="EA45" s="1026"/>
      <c r="EB45" s="1026"/>
      <c r="EC45" s="1026"/>
    </row>
    <row r="46" spans="1:133" s="1" customFormat="1" ht="12" customHeight="1">
      <c r="A46" s="630" t="s">
        <v>485</v>
      </c>
      <c r="B46" s="636" t="s">
        <v>531</v>
      </c>
      <c r="C46" s="1149" t="s">
        <v>429</v>
      </c>
      <c r="D46" s="1148">
        <v>385</v>
      </c>
      <c r="E46" s="1077">
        <v>6282</v>
      </c>
      <c r="F46" s="1059">
        <v>179</v>
      </c>
      <c r="G46" s="1048">
        <v>124</v>
      </c>
      <c r="H46" s="1068">
        <v>14</v>
      </c>
      <c r="I46" s="1068">
        <v>14</v>
      </c>
      <c r="J46" s="1068">
        <v>10</v>
      </c>
      <c r="K46" s="1068">
        <v>9</v>
      </c>
      <c r="L46" s="1068">
        <v>8</v>
      </c>
      <c r="M46" s="1153">
        <v>166</v>
      </c>
      <c r="N46" s="1051">
        <v>40</v>
      </c>
      <c r="O46" s="685"/>
      <c r="P46" s="685"/>
      <c r="Q46" s="685"/>
      <c r="R46" s="685"/>
      <c r="S46" s="685"/>
      <c r="T46" s="685"/>
      <c r="U46" s="685"/>
      <c r="V46" s="685"/>
      <c r="W46" s="685"/>
      <c r="X46" s="685"/>
      <c r="Y46" s="685"/>
      <c r="Z46" s="685"/>
      <c r="AA46" s="685"/>
      <c r="AB46" s="685"/>
      <c r="AC46" s="685"/>
      <c r="AD46" s="685"/>
      <c r="AE46" s="685"/>
      <c r="AF46" s="685"/>
      <c r="AG46" s="685"/>
      <c r="AH46" s="685"/>
      <c r="AI46" s="685"/>
      <c r="AJ46" s="685"/>
      <c r="AK46" s="685"/>
      <c r="AL46" s="685"/>
      <c r="AM46" s="685"/>
      <c r="AN46" s="685"/>
      <c r="AO46" s="685"/>
      <c r="AP46" s="685"/>
      <c r="AQ46" s="685"/>
      <c r="AR46" s="685"/>
      <c r="AS46" s="685"/>
      <c r="AT46" s="685"/>
      <c r="AU46" s="685"/>
      <c r="AV46" s="685"/>
      <c r="AW46" s="685"/>
      <c r="AX46" s="685"/>
      <c r="AY46" s="685"/>
      <c r="AZ46" s="685"/>
      <c r="BA46" s="685"/>
      <c r="BB46" s="685"/>
      <c r="BC46" s="685"/>
      <c r="BD46" s="685"/>
      <c r="BE46" s="685"/>
      <c r="BF46" s="685"/>
      <c r="BG46" s="685"/>
      <c r="BH46" s="1026">
        <v>124</v>
      </c>
      <c r="BI46" s="1026">
        <v>26</v>
      </c>
      <c r="BJ46" s="1026">
        <v>49</v>
      </c>
      <c r="BK46" s="1026">
        <v>34</v>
      </c>
      <c r="BL46" s="1026">
        <v>21</v>
      </c>
      <c r="BM46" s="1026">
        <v>68</v>
      </c>
      <c r="BN46" s="1026">
        <v>167</v>
      </c>
      <c r="BO46" s="1026">
        <v>40</v>
      </c>
      <c r="BP46" s="1048"/>
      <c r="BQ46" s="1026">
        <v>68</v>
      </c>
      <c r="BR46" s="1026">
        <v>31</v>
      </c>
      <c r="BS46" s="1026">
        <v>253</v>
      </c>
      <c r="BT46" s="1026">
        <v>33</v>
      </c>
      <c r="BU46" s="1077">
        <v>0</v>
      </c>
      <c r="BV46" s="1077">
        <v>12</v>
      </c>
      <c r="BW46" s="1077">
        <v>0</v>
      </c>
      <c r="BX46" s="1077">
        <v>8</v>
      </c>
      <c r="BY46" s="1077">
        <v>0</v>
      </c>
      <c r="BZ46" s="1077">
        <v>12</v>
      </c>
      <c r="CA46" s="1077">
        <v>0</v>
      </c>
      <c r="CB46" s="1077">
        <v>7</v>
      </c>
      <c r="CC46" s="1077">
        <v>2</v>
      </c>
      <c r="CD46" s="1077">
        <v>1</v>
      </c>
      <c r="CE46" s="1077">
        <v>0</v>
      </c>
      <c r="CF46" s="1077">
        <v>2</v>
      </c>
      <c r="CG46" s="1077">
        <v>2</v>
      </c>
      <c r="CH46" s="1077">
        <v>1</v>
      </c>
      <c r="CI46" s="1077">
        <v>0</v>
      </c>
      <c r="CJ46" s="1077">
        <v>3</v>
      </c>
      <c r="CK46" s="1048"/>
      <c r="CL46" s="1038">
        <v>244</v>
      </c>
      <c r="CM46" s="1038">
        <v>113</v>
      </c>
      <c r="CN46" s="1038">
        <v>28</v>
      </c>
      <c r="CO46" s="1048"/>
      <c r="CP46" s="1038">
        <v>301</v>
      </c>
      <c r="CQ46" s="1038">
        <v>59</v>
      </c>
      <c r="CR46" s="1038">
        <v>25</v>
      </c>
      <c r="CS46" s="1048"/>
      <c r="CT46" s="1038">
        <v>122</v>
      </c>
      <c r="CU46" s="1038">
        <v>228</v>
      </c>
      <c r="CV46" s="1038">
        <v>35</v>
      </c>
      <c r="CW46" s="1048"/>
      <c r="CX46" s="1026">
        <v>15</v>
      </c>
      <c r="CY46" s="1026">
        <v>22</v>
      </c>
      <c r="CZ46" s="1026">
        <v>138</v>
      </c>
      <c r="DA46" s="1026">
        <v>184</v>
      </c>
      <c r="DB46" s="1026">
        <v>26</v>
      </c>
      <c r="DC46" s="1048"/>
      <c r="DD46" s="1026">
        <v>195</v>
      </c>
      <c r="DE46" s="1026">
        <v>164</v>
      </c>
      <c r="DF46" s="1026">
        <v>26</v>
      </c>
      <c r="DG46" s="1077">
        <v>32</v>
      </c>
      <c r="DH46" s="1077">
        <v>27</v>
      </c>
      <c r="DI46" s="1048"/>
      <c r="DJ46" s="1026">
        <v>77</v>
      </c>
      <c r="DK46" s="1026">
        <v>81</v>
      </c>
      <c r="DL46" s="1026">
        <v>6</v>
      </c>
      <c r="DM46" s="1143"/>
      <c r="DN46" s="1038">
        <v>14</v>
      </c>
      <c r="DO46" s="1038">
        <v>32</v>
      </c>
      <c r="DP46" s="1038">
        <v>57</v>
      </c>
      <c r="DQ46" s="1038">
        <v>282</v>
      </c>
      <c r="DR46" s="1038">
        <v>0</v>
      </c>
      <c r="DS46" s="1143"/>
      <c r="DT46" s="1038">
        <v>5</v>
      </c>
      <c r="DU46" s="1038">
        <v>80</v>
      </c>
      <c r="DV46" s="1038">
        <v>282</v>
      </c>
      <c r="DW46" s="1038">
        <v>19</v>
      </c>
      <c r="DX46" s="1048"/>
      <c r="DY46" s="1026">
        <v>8</v>
      </c>
      <c r="DZ46" s="1026">
        <v>28</v>
      </c>
      <c r="EA46" s="1026">
        <v>161</v>
      </c>
      <c r="EB46" s="1026">
        <v>154</v>
      </c>
      <c r="EC46" s="1026">
        <v>34</v>
      </c>
    </row>
    <row r="47" spans="1:133" s="1" customFormat="1" ht="12" customHeight="1">
      <c r="A47" s="630" t="s">
        <v>525</v>
      </c>
      <c r="B47" s="630" t="s">
        <v>525</v>
      </c>
      <c r="C47" s="1149"/>
      <c r="D47" s="1148"/>
      <c r="E47" s="1077"/>
      <c r="F47" s="1061"/>
      <c r="G47" s="1048"/>
      <c r="H47" s="1069"/>
      <c r="I47" s="1069"/>
      <c r="J47" s="1069"/>
      <c r="K47" s="1069"/>
      <c r="L47" s="1069"/>
      <c r="M47" s="1154"/>
      <c r="N47" s="1052"/>
      <c r="O47" s="685"/>
      <c r="P47" s="685"/>
      <c r="Q47" s="685"/>
      <c r="R47" s="685"/>
      <c r="S47" s="685"/>
      <c r="T47" s="685"/>
      <c r="U47" s="685"/>
      <c r="V47" s="685"/>
      <c r="W47" s="685"/>
      <c r="X47" s="685"/>
      <c r="Y47" s="685"/>
      <c r="Z47" s="685"/>
      <c r="AA47" s="685"/>
      <c r="AB47" s="685"/>
      <c r="AC47" s="685"/>
      <c r="AD47" s="685"/>
      <c r="AE47" s="685"/>
      <c r="AF47" s="685"/>
      <c r="AG47" s="685"/>
      <c r="AH47" s="685"/>
      <c r="AI47" s="685"/>
      <c r="AJ47" s="685"/>
      <c r="AK47" s="685"/>
      <c r="AL47" s="685"/>
      <c r="AM47" s="685"/>
      <c r="AN47" s="685"/>
      <c r="AO47" s="685"/>
      <c r="AP47" s="685"/>
      <c r="AQ47" s="685"/>
      <c r="AR47" s="685"/>
      <c r="AS47" s="685"/>
      <c r="AT47" s="685"/>
      <c r="AU47" s="685"/>
      <c r="AV47" s="685"/>
      <c r="AW47" s="685"/>
      <c r="AX47" s="685"/>
      <c r="AY47" s="685"/>
      <c r="AZ47" s="685"/>
      <c r="BA47" s="685"/>
      <c r="BB47" s="685"/>
      <c r="BC47" s="685"/>
      <c r="BD47" s="685"/>
      <c r="BE47" s="685"/>
      <c r="BF47" s="685"/>
      <c r="BG47" s="685"/>
      <c r="BH47" s="1026"/>
      <c r="BI47" s="1026"/>
      <c r="BJ47" s="1026"/>
      <c r="BK47" s="1026"/>
      <c r="BL47" s="1026"/>
      <c r="BM47" s="1026"/>
      <c r="BN47" s="1026"/>
      <c r="BO47" s="1026"/>
      <c r="BP47" s="1048"/>
      <c r="BQ47" s="1026"/>
      <c r="BR47" s="1026"/>
      <c r="BS47" s="1026"/>
      <c r="BT47" s="1026"/>
      <c r="BU47" s="1077"/>
      <c r="BV47" s="1077"/>
      <c r="BW47" s="1077"/>
      <c r="BX47" s="1077"/>
      <c r="BY47" s="1077"/>
      <c r="BZ47" s="1077"/>
      <c r="CA47" s="1077"/>
      <c r="CB47" s="1077"/>
      <c r="CC47" s="1077"/>
      <c r="CD47" s="1077"/>
      <c r="CE47" s="1077"/>
      <c r="CF47" s="1077"/>
      <c r="CG47" s="1077"/>
      <c r="CH47" s="1077"/>
      <c r="CI47" s="1077"/>
      <c r="CJ47" s="1077"/>
      <c r="CK47" s="1048"/>
      <c r="CL47" s="1039"/>
      <c r="CM47" s="1039"/>
      <c r="CN47" s="1039"/>
      <c r="CO47" s="1048"/>
      <c r="CP47" s="1039"/>
      <c r="CQ47" s="1039"/>
      <c r="CR47" s="1039"/>
      <c r="CS47" s="1048"/>
      <c r="CT47" s="1039"/>
      <c r="CU47" s="1039"/>
      <c r="CV47" s="1039"/>
      <c r="CW47" s="1048"/>
      <c r="CX47" s="1026"/>
      <c r="CY47" s="1026"/>
      <c r="CZ47" s="1026"/>
      <c r="DA47" s="1026"/>
      <c r="DB47" s="1026"/>
      <c r="DC47" s="1048"/>
      <c r="DD47" s="1026"/>
      <c r="DE47" s="1026"/>
      <c r="DF47" s="1026"/>
      <c r="DG47" s="1077"/>
      <c r="DH47" s="1077"/>
      <c r="DI47" s="1048"/>
      <c r="DJ47" s="1026"/>
      <c r="DK47" s="1026"/>
      <c r="DL47" s="1026"/>
      <c r="DM47" s="1143"/>
      <c r="DN47" s="1039"/>
      <c r="DO47" s="1039"/>
      <c r="DP47" s="1039"/>
      <c r="DQ47" s="1039"/>
      <c r="DR47" s="1039"/>
      <c r="DS47" s="1143"/>
      <c r="DT47" s="1039"/>
      <c r="DU47" s="1039"/>
      <c r="DV47" s="1039"/>
      <c r="DW47" s="1039"/>
      <c r="DX47" s="1048"/>
      <c r="DY47" s="1026"/>
      <c r="DZ47" s="1026"/>
      <c r="EA47" s="1026"/>
      <c r="EB47" s="1026"/>
      <c r="EC47" s="1026"/>
    </row>
    <row r="48" spans="1:133" s="1" customFormat="1" ht="12" customHeight="1">
      <c r="A48" s="630" t="s">
        <v>514</v>
      </c>
      <c r="B48" s="636" t="s">
        <v>488</v>
      </c>
      <c r="C48" s="1149" t="s">
        <v>430</v>
      </c>
      <c r="D48" s="1148">
        <v>398</v>
      </c>
      <c r="E48" s="1077">
        <v>2652</v>
      </c>
      <c r="F48" s="1059">
        <v>147</v>
      </c>
      <c r="G48" s="1048">
        <v>96</v>
      </c>
      <c r="H48" s="1068">
        <v>15</v>
      </c>
      <c r="I48" s="1068">
        <v>15</v>
      </c>
      <c r="J48" s="1068">
        <v>7</v>
      </c>
      <c r="K48" s="1068">
        <v>9</v>
      </c>
      <c r="L48" s="1068">
        <v>5</v>
      </c>
      <c r="M48" s="1153">
        <v>209</v>
      </c>
      <c r="N48" s="1051">
        <v>42</v>
      </c>
      <c r="O48" s="685"/>
      <c r="P48" s="685"/>
      <c r="Q48" s="685"/>
      <c r="R48" s="685"/>
      <c r="S48" s="685"/>
      <c r="T48" s="685"/>
      <c r="U48" s="685"/>
      <c r="V48" s="685"/>
      <c r="W48" s="685"/>
      <c r="X48" s="685"/>
      <c r="Y48" s="685"/>
      <c r="Z48" s="685"/>
      <c r="AA48" s="685"/>
      <c r="AB48" s="685"/>
      <c r="AC48" s="685"/>
      <c r="AD48" s="685"/>
      <c r="AE48" s="685"/>
      <c r="AF48" s="685"/>
      <c r="AG48" s="685"/>
      <c r="AH48" s="685"/>
      <c r="AI48" s="685"/>
      <c r="AJ48" s="685"/>
      <c r="AK48" s="685"/>
      <c r="AL48" s="685"/>
      <c r="AM48" s="685"/>
      <c r="AN48" s="685"/>
      <c r="AO48" s="685"/>
      <c r="AP48" s="685"/>
      <c r="AQ48" s="685"/>
      <c r="AR48" s="685"/>
      <c r="AS48" s="685"/>
      <c r="AT48" s="685"/>
      <c r="AU48" s="685"/>
      <c r="AV48" s="685"/>
      <c r="AW48" s="685"/>
      <c r="AX48" s="685"/>
      <c r="AY48" s="685"/>
      <c r="AZ48" s="685"/>
      <c r="BA48" s="685"/>
      <c r="BB48" s="685"/>
      <c r="BC48" s="685"/>
      <c r="BD48" s="685"/>
      <c r="BE48" s="685"/>
      <c r="BF48" s="685"/>
      <c r="BG48" s="685"/>
      <c r="BH48" s="1026">
        <v>96</v>
      </c>
      <c r="BI48" s="1026">
        <v>36</v>
      </c>
      <c r="BJ48" s="1026">
        <v>39</v>
      </c>
      <c r="BK48" s="1026">
        <v>33</v>
      </c>
      <c r="BL48" s="1026">
        <v>27</v>
      </c>
      <c r="BM48" s="1026">
        <v>34</v>
      </c>
      <c r="BN48" s="1026">
        <v>211</v>
      </c>
      <c r="BO48" s="1026">
        <v>42</v>
      </c>
      <c r="BP48" s="1048"/>
      <c r="BQ48" s="1026">
        <v>46</v>
      </c>
      <c r="BR48" s="1026">
        <v>26</v>
      </c>
      <c r="BS48" s="1026">
        <v>274</v>
      </c>
      <c r="BT48" s="1026">
        <v>52</v>
      </c>
      <c r="BU48" s="1077">
        <v>0</v>
      </c>
      <c r="BV48" s="1077">
        <v>6</v>
      </c>
      <c r="BW48" s="1077">
        <v>0</v>
      </c>
      <c r="BX48" s="1077">
        <v>5</v>
      </c>
      <c r="BY48" s="1077">
        <v>0</v>
      </c>
      <c r="BZ48" s="1077">
        <v>3</v>
      </c>
      <c r="CA48" s="1077">
        <v>0</v>
      </c>
      <c r="CB48" s="1077">
        <v>7</v>
      </c>
      <c r="CC48" s="1077">
        <v>1</v>
      </c>
      <c r="CD48" s="1077">
        <v>0</v>
      </c>
      <c r="CE48" s="1077">
        <v>0</v>
      </c>
      <c r="CF48" s="1077">
        <v>0</v>
      </c>
      <c r="CG48" s="1077">
        <v>2</v>
      </c>
      <c r="CH48" s="1077">
        <v>1</v>
      </c>
      <c r="CI48" s="1077">
        <v>0</v>
      </c>
      <c r="CJ48" s="1077">
        <v>2</v>
      </c>
      <c r="CK48" s="1048"/>
      <c r="CL48" s="1038">
        <v>231</v>
      </c>
      <c r="CM48" s="1038">
        <v>134</v>
      </c>
      <c r="CN48" s="1038">
        <v>33</v>
      </c>
      <c r="CO48" s="1048"/>
      <c r="CP48" s="1038">
        <v>280</v>
      </c>
      <c r="CQ48" s="1038">
        <v>80</v>
      </c>
      <c r="CR48" s="1038">
        <v>38</v>
      </c>
      <c r="CS48" s="1048"/>
      <c r="CT48" s="1038">
        <v>111</v>
      </c>
      <c r="CU48" s="1038">
        <v>235</v>
      </c>
      <c r="CV48" s="1038">
        <v>52</v>
      </c>
      <c r="CW48" s="1048"/>
      <c r="CX48" s="1026">
        <v>7</v>
      </c>
      <c r="CY48" s="1026">
        <v>23</v>
      </c>
      <c r="CZ48" s="1026">
        <v>123</v>
      </c>
      <c r="DA48" s="1026">
        <v>206</v>
      </c>
      <c r="DB48" s="1026">
        <v>39</v>
      </c>
      <c r="DC48" s="1048"/>
      <c r="DD48" s="1026">
        <v>134</v>
      </c>
      <c r="DE48" s="1026">
        <v>218</v>
      </c>
      <c r="DF48" s="1026">
        <v>46</v>
      </c>
      <c r="DG48" s="1077">
        <v>11</v>
      </c>
      <c r="DH48" s="1077">
        <v>15</v>
      </c>
      <c r="DI48" s="1048"/>
      <c r="DJ48" s="1026">
        <v>89</v>
      </c>
      <c r="DK48" s="1026">
        <v>122</v>
      </c>
      <c r="DL48" s="1026">
        <v>7</v>
      </c>
      <c r="DM48" s="1143"/>
      <c r="DN48" s="1038">
        <v>11</v>
      </c>
      <c r="DO48" s="1038">
        <v>27</v>
      </c>
      <c r="DP48" s="1038">
        <v>65</v>
      </c>
      <c r="DQ48" s="1038">
        <v>295</v>
      </c>
      <c r="DR48" s="1038">
        <v>0</v>
      </c>
      <c r="DS48" s="1143"/>
      <c r="DT48" s="1038">
        <v>2</v>
      </c>
      <c r="DU48" s="1038">
        <v>82</v>
      </c>
      <c r="DV48" s="1038">
        <v>295</v>
      </c>
      <c r="DW48" s="1038">
        <v>22</v>
      </c>
      <c r="DX48" s="1048"/>
      <c r="DY48" s="1026">
        <v>9</v>
      </c>
      <c r="DZ48" s="1026">
        <v>28</v>
      </c>
      <c r="EA48" s="1026">
        <v>143</v>
      </c>
      <c r="EB48" s="1026">
        <v>179</v>
      </c>
      <c r="EC48" s="1026">
        <v>39</v>
      </c>
    </row>
    <row r="49" spans="1:133" s="1" customFormat="1" ht="12" customHeight="1">
      <c r="A49" s="630" t="s">
        <v>525</v>
      </c>
      <c r="B49" s="630" t="s">
        <v>525</v>
      </c>
      <c r="C49" s="1149"/>
      <c r="D49" s="1148"/>
      <c r="E49" s="1077"/>
      <c r="F49" s="1061"/>
      <c r="G49" s="1048"/>
      <c r="H49" s="1069"/>
      <c r="I49" s="1069"/>
      <c r="J49" s="1069"/>
      <c r="K49" s="1069"/>
      <c r="L49" s="1069"/>
      <c r="M49" s="1154"/>
      <c r="N49" s="1052"/>
      <c r="O49" s="685"/>
      <c r="P49" s="685"/>
      <c r="Q49" s="685"/>
      <c r="R49" s="685"/>
      <c r="S49" s="685"/>
      <c r="T49" s="685"/>
      <c r="U49" s="685"/>
      <c r="V49" s="685"/>
      <c r="W49" s="685"/>
      <c r="X49" s="685"/>
      <c r="Y49" s="685"/>
      <c r="Z49" s="685"/>
      <c r="AA49" s="685"/>
      <c r="AB49" s="685"/>
      <c r="AC49" s="685"/>
      <c r="AD49" s="685"/>
      <c r="AE49" s="685"/>
      <c r="AF49" s="685"/>
      <c r="AG49" s="685"/>
      <c r="AH49" s="685"/>
      <c r="AI49" s="685"/>
      <c r="AJ49" s="685"/>
      <c r="AK49" s="685"/>
      <c r="AL49" s="685"/>
      <c r="AM49" s="685"/>
      <c r="AN49" s="685"/>
      <c r="AO49" s="685"/>
      <c r="AP49" s="685"/>
      <c r="AQ49" s="685"/>
      <c r="AR49" s="685"/>
      <c r="AS49" s="685"/>
      <c r="AT49" s="685"/>
      <c r="AU49" s="685"/>
      <c r="AV49" s="685"/>
      <c r="AW49" s="685"/>
      <c r="AX49" s="685"/>
      <c r="AY49" s="685"/>
      <c r="AZ49" s="685"/>
      <c r="BA49" s="685"/>
      <c r="BB49" s="685"/>
      <c r="BC49" s="685"/>
      <c r="BD49" s="685"/>
      <c r="BE49" s="685"/>
      <c r="BF49" s="685"/>
      <c r="BG49" s="685"/>
      <c r="BH49" s="1026"/>
      <c r="BI49" s="1026"/>
      <c r="BJ49" s="1026"/>
      <c r="BK49" s="1026"/>
      <c r="BL49" s="1026"/>
      <c r="BM49" s="1026"/>
      <c r="BN49" s="1026"/>
      <c r="BO49" s="1026"/>
      <c r="BP49" s="1048"/>
      <c r="BQ49" s="1026"/>
      <c r="BR49" s="1026"/>
      <c r="BS49" s="1026"/>
      <c r="BT49" s="1026"/>
      <c r="BU49" s="1077"/>
      <c r="BV49" s="1077"/>
      <c r="BW49" s="1077"/>
      <c r="BX49" s="1077"/>
      <c r="BY49" s="1077"/>
      <c r="BZ49" s="1077"/>
      <c r="CA49" s="1077"/>
      <c r="CB49" s="1077"/>
      <c r="CC49" s="1077"/>
      <c r="CD49" s="1077"/>
      <c r="CE49" s="1077"/>
      <c r="CF49" s="1077"/>
      <c r="CG49" s="1077"/>
      <c r="CH49" s="1077"/>
      <c r="CI49" s="1077"/>
      <c r="CJ49" s="1077"/>
      <c r="CK49" s="1048"/>
      <c r="CL49" s="1039"/>
      <c r="CM49" s="1039"/>
      <c r="CN49" s="1039"/>
      <c r="CO49" s="1048"/>
      <c r="CP49" s="1039"/>
      <c r="CQ49" s="1039"/>
      <c r="CR49" s="1039"/>
      <c r="CS49" s="1048"/>
      <c r="CT49" s="1039"/>
      <c r="CU49" s="1039"/>
      <c r="CV49" s="1039"/>
      <c r="CW49" s="1048"/>
      <c r="CX49" s="1026"/>
      <c r="CY49" s="1026"/>
      <c r="CZ49" s="1026"/>
      <c r="DA49" s="1026"/>
      <c r="DB49" s="1026"/>
      <c r="DC49" s="1048"/>
      <c r="DD49" s="1026"/>
      <c r="DE49" s="1026"/>
      <c r="DF49" s="1026"/>
      <c r="DG49" s="1077"/>
      <c r="DH49" s="1077"/>
      <c r="DI49" s="1048"/>
      <c r="DJ49" s="1026"/>
      <c r="DK49" s="1026"/>
      <c r="DL49" s="1026"/>
      <c r="DM49" s="1143"/>
      <c r="DN49" s="1039"/>
      <c r="DO49" s="1039"/>
      <c r="DP49" s="1039"/>
      <c r="DQ49" s="1039"/>
      <c r="DR49" s="1039"/>
      <c r="DS49" s="1143"/>
      <c r="DT49" s="1039"/>
      <c r="DU49" s="1039"/>
      <c r="DV49" s="1039"/>
      <c r="DW49" s="1039"/>
      <c r="DX49" s="1048"/>
      <c r="DY49" s="1026"/>
      <c r="DZ49" s="1026"/>
      <c r="EA49" s="1026"/>
      <c r="EB49" s="1026"/>
      <c r="EC49" s="1026"/>
    </row>
    <row r="50" spans="1:133" s="1" customFormat="1" ht="12" customHeight="1">
      <c r="A50" s="630"/>
      <c r="B50" s="636" t="s">
        <v>517</v>
      </c>
      <c r="C50" s="1149" t="s">
        <v>431</v>
      </c>
      <c r="D50" s="1148">
        <v>209</v>
      </c>
      <c r="E50" s="1077">
        <v>598</v>
      </c>
      <c r="F50" s="1059">
        <v>62</v>
      </c>
      <c r="G50" s="1048">
        <v>35</v>
      </c>
      <c r="H50" s="1068">
        <v>9</v>
      </c>
      <c r="I50" s="1068">
        <v>9</v>
      </c>
      <c r="J50" s="1068">
        <v>6</v>
      </c>
      <c r="K50" s="1068">
        <v>2</v>
      </c>
      <c r="L50" s="1068">
        <v>1</v>
      </c>
      <c r="M50" s="1153">
        <v>118</v>
      </c>
      <c r="N50" s="1051">
        <v>29</v>
      </c>
      <c r="O50" s="685"/>
      <c r="P50" s="685"/>
      <c r="Q50" s="685"/>
      <c r="R50" s="685"/>
      <c r="S50" s="685"/>
      <c r="T50" s="685"/>
      <c r="U50" s="685"/>
      <c r="V50" s="685"/>
      <c r="W50" s="685"/>
      <c r="X50" s="685"/>
      <c r="Y50" s="685"/>
      <c r="Z50" s="685"/>
      <c r="AA50" s="685"/>
      <c r="AB50" s="685"/>
      <c r="AC50" s="685"/>
      <c r="AD50" s="685"/>
      <c r="AE50" s="685"/>
      <c r="AF50" s="685"/>
      <c r="AG50" s="685"/>
      <c r="AH50" s="685"/>
      <c r="AI50" s="685"/>
      <c r="AJ50" s="685"/>
      <c r="AK50" s="685"/>
      <c r="AL50" s="685"/>
      <c r="AM50" s="685"/>
      <c r="AN50" s="685"/>
      <c r="AO50" s="685"/>
      <c r="AP50" s="685"/>
      <c r="AQ50" s="685"/>
      <c r="AR50" s="685"/>
      <c r="AS50" s="685"/>
      <c r="AT50" s="685"/>
      <c r="AU50" s="685"/>
      <c r="AV50" s="685"/>
      <c r="AW50" s="685"/>
      <c r="AX50" s="685"/>
      <c r="AY50" s="685"/>
      <c r="AZ50" s="685"/>
      <c r="BA50" s="685"/>
      <c r="BB50" s="685"/>
      <c r="BC50" s="685"/>
      <c r="BD50" s="685"/>
      <c r="BE50" s="685"/>
      <c r="BF50" s="685"/>
      <c r="BG50" s="685"/>
      <c r="BH50" s="1026">
        <v>35</v>
      </c>
      <c r="BI50" s="1026">
        <v>17</v>
      </c>
      <c r="BJ50" s="1026">
        <v>18</v>
      </c>
      <c r="BK50" s="1026">
        <v>15</v>
      </c>
      <c r="BL50" s="1026">
        <v>8</v>
      </c>
      <c r="BM50" s="1026">
        <v>13</v>
      </c>
      <c r="BN50" s="1026">
        <v>118</v>
      </c>
      <c r="BO50" s="1026">
        <v>29</v>
      </c>
      <c r="BP50" s="1048"/>
      <c r="BQ50" s="1026">
        <v>20</v>
      </c>
      <c r="BR50" s="1026">
        <v>5</v>
      </c>
      <c r="BS50" s="1026">
        <v>155</v>
      </c>
      <c r="BT50" s="1026">
        <v>29</v>
      </c>
      <c r="BU50" s="1077">
        <v>0</v>
      </c>
      <c r="BV50" s="1077">
        <v>0</v>
      </c>
      <c r="BW50" s="1077">
        <v>0</v>
      </c>
      <c r="BX50" s="1077">
        <v>1</v>
      </c>
      <c r="BY50" s="1077">
        <v>0</v>
      </c>
      <c r="BZ50" s="1077">
        <v>1</v>
      </c>
      <c r="CA50" s="1077">
        <v>0</v>
      </c>
      <c r="CB50" s="1077">
        <v>0</v>
      </c>
      <c r="CC50" s="1077">
        <v>2</v>
      </c>
      <c r="CD50" s="1077">
        <v>0</v>
      </c>
      <c r="CE50" s="1077">
        <v>0</v>
      </c>
      <c r="CF50" s="1077">
        <v>0</v>
      </c>
      <c r="CG50" s="1077">
        <v>0</v>
      </c>
      <c r="CH50" s="1077">
        <v>0</v>
      </c>
      <c r="CI50" s="1077">
        <v>0</v>
      </c>
      <c r="CJ50" s="1077">
        <v>0</v>
      </c>
      <c r="CK50" s="1048"/>
      <c r="CL50" s="1038">
        <v>105</v>
      </c>
      <c r="CM50" s="1038">
        <v>72</v>
      </c>
      <c r="CN50" s="1038">
        <v>32</v>
      </c>
      <c r="CO50" s="1048"/>
      <c r="CP50" s="1038">
        <v>119</v>
      </c>
      <c r="CQ50" s="1038">
        <v>56</v>
      </c>
      <c r="CR50" s="1038">
        <v>34</v>
      </c>
      <c r="CS50" s="1048"/>
      <c r="CT50" s="1038">
        <v>49</v>
      </c>
      <c r="CU50" s="1038">
        <v>120</v>
      </c>
      <c r="CV50" s="1038">
        <v>40</v>
      </c>
      <c r="CW50" s="1048"/>
      <c r="CX50" s="1026">
        <v>1</v>
      </c>
      <c r="CY50" s="1026">
        <v>11</v>
      </c>
      <c r="CZ50" s="1026">
        <v>75</v>
      </c>
      <c r="DA50" s="1026">
        <v>98</v>
      </c>
      <c r="DB50" s="1026">
        <v>24</v>
      </c>
      <c r="DC50" s="1048"/>
      <c r="DD50" s="1026">
        <v>48</v>
      </c>
      <c r="DE50" s="1026">
        <v>126</v>
      </c>
      <c r="DF50" s="1026">
        <v>35</v>
      </c>
      <c r="DG50" s="1077">
        <v>1</v>
      </c>
      <c r="DH50" s="1077">
        <v>1</v>
      </c>
      <c r="DI50" s="1048"/>
      <c r="DJ50" s="1026">
        <v>28</v>
      </c>
      <c r="DK50" s="1026">
        <v>79</v>
      </c>
      <c r="DL50" s="1026">
        <v>19</v>
      </c>
      <c r="DM50" s="1143"/>
      <c r="DN50" s="1038">
        <v>1</v>
      </c>
      <c r="DO50" s="1038">
        <v>14</v>
      </c>
      <c r="DP50" s="1038">
        <v>39</v>
      </c>
      <c r="DQ50" s="1038">
        <v>155</v>
      </c>
      <c r="DR50" s="1038">
        <v>0</v>
      </c>
      <c r="DS50" s="1143"/>
      <c r="DT50" s="1038">
        <v>2</v>
      </c>
      <c r="DU50" s="1038">
        <v>42</v>
      </c>
      <c r="DV50" s="1038">
        <v>155</v>
      </c>
      <c r="DW50" s="1038">
        <v>10</v>
      </c>
      <c r="DX50" s="1048"/>
      <c r="DY50" s="1026">
        <v>4</v>
      </c>
      <c r="DZ50" s="1026">
        <v>7</v>
      </c>
      <c r="EA50" s="1026">
        <v>82</v>
      </c>
      <c r="EB50" s="1026">
        <v>84</v>
      </c>
      <c r="EC50" s="1026">
        <v>32</v>
      </c>
    </row>
    <row r="51" spans="1:133" s="1" customFormat="1" ht="12" customHeight="1">
      <c r="A51" s="630" t="s">
        <v>525</v>
      </c>
      <c r="B51" s="630" t="s">
        <v>525</v>
      </c>
      <c r="C51" s="1149"/>
      <c r="D51" s="1148"/>
      <c r="E51" s="1077"/>
      <c r="F51" s="1061"/>
      <c r="G51" s="1048"/>
      <c r="H51" s="1069"/>
      <c r="I51" s="1069"/>
      <c r="J51" s="1069"/>
      <c r="K51" s="1069"/>
      <c r="L51" s="1069"/>
      <c r="M51" s="1154"/>
      <c r="N51" s="1052"/>
      <c r="O51" s="685"/>
      <c r="P51" s="685"/>
      <c r="Q51" s="685"/>
      <c r="R51" s="685"/>
      <c r="S51" s="685"/>
      <c r="T51" s="685"/>
      <c r="U51" s="685"/>
      <c r="V51" s="685"/>
      <c r="W51" s="685"/>
      <c r="X51" s="685"/>
      <c r="Y51" s="685"/>
      <c r="Z51" s="685"/>
      <c r="AA51" s="685"/>
      <c r="AB51" s="685"/>
      <c r="AC51" s="685"/>
      <c r="AD51" s="685"/>
      <c r="AE51" s="685"/>
      <c r="AF51" s="685"/>
      <c r="AG51" s="685"/>
      <c r="AH51" s="685"/>
      <c r="AI51" s="685"/>
      <c r="AJ51" s="685"/>
      <c r="AK51" s="685"/>
      <c r="AL51" s="685"/>
      <c r="AM51" s="685"/>
      <c r="AN51" s="685"/>
      <c r="AO51" s="685"/>
      <c r="AP51" s="685"/>
      <c r="AQ51" s="685"/>
      <c r="AR51" s="685"/>
      <c r="AS51" s="685"/>
      <c r="AT51" s="685"/>
      <c r="AU51" s="685"/>
      <c r="AV51" s="685"/>
      <c r="AW51" s="685"/>
      <c r="AX51" s="685"/>
      <c r="AY51" s="685"/>
      <c r="AZ51" s="685"/>
      <c r="BA51" s="685"/>
      <c r="BB51" s="685"/>
      <c r="BC51" s="685"/>
      <c r="BD51" s="685"/>
      <c r="BE51" s="685"/>
      <c r="BF51" s="685"/>
      <c r="BG51" s="685"/>
      <c r="BH51" s="1026"/>
      <c r="BI51" s="1026"/>
      <c r="BJ51" s="1026"/>
      <c r="BK51" s="1026"/>
      <c r="BL51" s="1026"/>
      <c r="BM51" s="1026"/>
      <c r="BN51" s="1026"/>
      <c r="BO51" s="1026"/>
      <c r="BP51" s="1048"/>
      <c r="BQ51" s="1026"/>
      <c r="BR51" s="1026"/>
      <c r="BS51" s="1026"/>
      <c r="BT51" s="1026"/>
      <c r="BU51" s="1077"/>
      <c r="BV51" s="1077"/>
      <c r="BW51" s="1077"/>
      <c r="BX51" s="1077"/>
      <c r="BY51" s="1077"/>
      <c r="BZ51" s="1077"/>
      <c r="CA51" s="1077"/>
      <c r="CB51" s="1077"/>
      <c r="CC51" s="1077"/>
      <c r="CD51" s="1077"/>
      <c r="CE51" s="1077"/>
      <c r="CF51" s="1077"/>
      <c r="CG51" s="1077"/>
      <c r="CH51" s="1077"/>
      <c r="CI51" s="1077"/>
      <c r="CJ51" s="1077"/>
      <c r="CK51" s="1048"/>
      <c r="CL51" s="1039"/>
      <c r="CM51" s="1039"/>
      <c r="CN51" s="1039"/>
      <c r="CO51" s="1048"/>
      <c r="CP51" s="1039"/>
      <c r="CQ51" s="1039"/>
      <c r="CR51" s="1039"/>
      <c r="CS51" s="1048"/>
      <c r="CT51" s="1039"/>
      <c r="CU51" s="1039"/>
      <c r="CV51" s="1039"/>
      <c r="CW51" s="1048"/>
      <c r="CX51" s="1026"/>
      <c r="CY51" s="1026"/>
      <c r="CZ51" s="1026"/>
      <c r="DA51" s="1026"/>
      <c r="DB51" s="1026"/>
      <c r="DC51" s="1048"/>
      <c r="DD51" s="1026"/>
      <c r="DE51" s="1026"/>
      <c r="DF51" s="1026"/>
      <c r="DG51" s="1077"/>
      <c r="DH51" s="1077"/>
      <c r="DI51" s="1048"/>
      <c r="DJ51" s="1026"/>
      <c r="DK51" s="1026"/>
      <c r="DL51" s="1026"/>
      <c r="DM51" s="1143"/>
      <c r="DN51" s="1039"/>
      <c r="DO51" s="1039"/>
      <c r="DP51" s="1039"/>
      <c r="DQ51" s="1039"/>
      <c r="DR51" s="1039"/>
      <c r="DS51" s="1143"/>
      <c r="DT51" s="1039"/>
      <c r="DU51" s="1039"/>
      <c r="DV51" s="1039"/>
      <c r="DW51" s="1039"/>
      <c r="DX51" s="1048"/>
      <c r="DY51" s="1026"/>
      <c r="DZ51" s="1026"/>
      <c r="EA51" s="1026"/>
      <c r="EB51" s="1026"/>
      <c r="EC51" s="1026"/>
    </row>
    <row r="52" spans="1:133" s="1" customFormat="1" ht="12" customHeight="1">
      <c r="A52" s="630"/>
      <c r="B52" s="636"/>
      <c r="C52" s="1101" t="s">
        <v>552</v>
      </c>
      <c r="D52" s="1059">
        <v>1119</v>
      </c>
      <c r="E52" s="1077">
        <v>17395</v>
      </c>
      <c r="F52" s="1059">
        <v>478</v>
      </c>
      <c r="G52" s="1048">
        <v>323</v>
      </c>
      <c r="H52" s="1048">
        <v>40</v>
      </c>
      <c r="I52" s="1048">
        <v>48</v>
      </c>
      <c r="J52" s="1048">
        <v>26</v>
      </c>
      <c r="K52" s="1048">
        <v>24</v>
      </c>
      <c r="L52" s="1048">
        <v>17</v>
      </c>
      <c r="M52" s="1155">
        <v>525</v>
      </c>
      <c r="N52" s="1026">
        <v>116</v>
      </c>
      <c r="O52" s="685"/>
      <c r="P52" s="685"/>
      <c r="Q52" s="685"/>
      <c r="R52" s="685"/>
      <c r="S52" s="685"/>
      <c r="T52" s="685"/>
      <c r="U52" s="685"/>
      <c r="V52" s="685"/>
      <c r="W52" s="685"/>
      <c r="X52" s="685"/>
      <c r="Y52" s="685"/>
      <c r="Z52" s="685"/>
      <c r="AA52" s="685"/>
      <c r="AB52" s="685"/>
      <c r="AC52" s="685"/>
      <c r="AD52" s="685"/>
      <c r="AE52" s="685"/>
      <c r="AF52" s="685"/>
      <c r="AG52" s="685"/>
      <c r="AH52" s="685"/>
      <c r="AI52" s="685"/>
      <c r="AJ52" s="685"/>
      <c r="AK52" s="685"/>
      <c r="AL52" s="685"/>
      <c r="AM52" s="685"/>
      <c r="AN52" s="685"/>
      <c r="AO52" s="685"/>
      <c r="AP52" s="685"/>
      <c r="AQ52" s="685"/>
      <c r="AR52" s="685"/>
      <c r="AS52" s="685"/>
      <c r="AT52" s="685"/>
      <c r="AU52" s="685"/>
      <c r="AV52" s="685"/>
      <c r="AW52" s="685"/>
      <c r="AX52" s="685"/>
      <c r="AY52" s="685"/>
      <c r="AZ52" s="685"/>
      <c r="BA52" s="685"/>
      <c r="BB52" s="685"/>
      <c r="BC52" s="685"/>
      <c r="BD52" s="685"/>
      <c r="BE52" s="685"/>
      <c r="BF52" s="685"/>
      <c r="BG52" s="685"/>
      <c r="BH52" s="1026">
        <v>323</v>
      </c>
      <c r="BI52" s="1026">
        <v>91</v>
      </c>
      <c r="BJ52" s="1026">
        <v>152</v>
      </c>
      <c r="BK52" s="1026">
        <v>103</v>
      </c>
      <c r="BL52" s="1026">
        <v>69</v>
      </c>
      <c r="BM52" s="1026">
        <v>165</v>
      </c>
      <c r="BN52" s="1026">
        <v>528</v>
      </c>
      <c r="BO52" s="1026">
        <v>116</v>
      </c>
      <c r="BP52" s="1136"/>
      <c r="BQ52" s="1026">
        <v>158</v>
      </c>
      <c r="BR52" s="1026">
        <v>71</v>
      </c>
      <c r="BS52" s="1026">
        <v>774</v>
      </c>
      <c r="BT52" s="1026">
        <v>116</v>
      </c>
      <c r="BU52" s="1077">
        <v>0</v>
      </c>
      <c r="BV52" s="1077">
        <v>23</v>
      </c>
      <c r="BW52" s="1077">
        <v>0</v>
      </c>
      <c r="BX52" s="1077">
        <v>15</v>
      </c>
      <c r="BY52" s="1077">
        <v>0</v>
      </c>
      <c r="BZ52" s="1077">
        <v>20</v>
      </c>
      <c r="CA52" s="1077">
        <v>0</v>
      </c>
      <c r="CB52" s="1077">
        <v>14</v>
      </c>
      <c r="CC52" s="1077">
        <v>5</v>
      </c>
      <c r="CD52" s="1077">
        <v>2</v>
      </c>
      <c r="CE52" s="1077">
        <v>0</v>
      </c>
      <c r="CF52" s="1077">
        <v>2</v>
      </c>
      <c r="CG52" s="1077">
        <v>5</v>
      </c>
      <c r="CH52" s="1077">
        <v>4</v>
      </c>
      <c r="CI52" s="1077">
        <v>0</v>
      </c>
      <c r="CJ52" s="1077">
        <v>6</v>
      </c>
      <c r="CK52" s="1136"/>
      <c r="CL52" s="1026">
        <v>679</v>
      </c>
      <c r="CM52" s="1026">
        <v>346</v>
      </c>
      <c r="CN52" s="1026">
        <v>94</v>
      </c>
      <c r="CO52" s="1136"/>
      <c r="CP52" s="1026">
        <v>804</v>
      </c>
      <c r="CQ52" s="1026">
        <v>215</v>
      </c>
      <c r="CR52" s="1026">
        <v>100</v>
      </c>
      <c r="CS52" s="1136"/>
      <c r="CT52" s="1026">
        <v>317</v>
      </c>
      <c r="CU52" s="1026">
        <v>674</v>
      </c>
      <c r="CV52" s="1026">
        <v>128</v>
      </c>
      <c r="CW52" s="1048"/>
      <c r="CX52" s="1026">
        <v>40</v>
      </c>
      <c r="CY52" s="1026">
        <v>74</v>
      </c>
      <c r="CZ52" s="1026">
        <v>378</v>
      </c>
      <c r="DA52" s="1026">
        <v>535</v>
      </c>
      <c r="DB52" s="1026">
        <v>92</v>
      </c>
      <c r="DC52" s="1048"/>
      <c r="DD52" s="1026">
        <v>466</v>
      </c>
      <c r="DE52" s="1026">
        <v>544</v>
      </c>
      <c r="DF52" s="1026">
        <v>109</v>
      </c>
      <c r="DG52" s="1077">
        <v>51</v>
      </c>
      <c r="DH52" s="1077">
        <v>83</v>
      </c>
      <c r="DI52" s="1048"/>
      <c r="DJ52" s="1026">
        <v>215</v>
      </c>
      <c r="DK52" s="1026">
        <v>297</v>
      </c>
      <c r="DL52" s="1026">
        <v>32</v>
      </c>
      <c r="DM52" s="1144"/>
      <c r="DN52" s="1026">
        <v>68</v>
      </c>
      <c r="DO52" s="1026">
        <v>119</v>
      </c>
      <c r="DP52" s="1026">
        <v>177</v>
      </c>
      <c r="DQ52" s="1026">
        <v>732</v>
      </c>
      <c r="DR52" s="1026">
        <v>23</v>
      </c>
      <c r="DS52" s="1144"/>
      <c r="DT52" s="1026">
        <v>47</v>
      </c>
      <c r="DU52" s="1026">
        <v>266</v>
      </c>
      <c r="DV52" s="1026">
        <v>732</v>
      </c>
      <c r="DW52" s="1026">
        <v>78</v>
      </c>
      <c r="DX52" s="1048"/>
      <c r="DY52" s="1026">
        <v>38</v>
      </c>
      <c r="DZ52" s="1026">
        <v>80</v>
      </c>
      <c r="EA52" s="1026">
        <v>444</v>
      </c>
      <c r="EB52" s="1026">
        <v>450</v>
      </c>
      <c r="EC52" s="1026">
        <v>107</v>
      </c>
    </row>
    <row r="53" spans="1:133" s="1" customFormat="1" ht="12" customHeight="1">
      <c r="A53" s="630"/>
      <c r="B53" s="636"/>
      <c r="C53" s="1101"/>
      <c r="D53" s="1061"/>
      <c r="E53" s="1077"/>
      <c r="F53" s="1061"/>
      <c r="G53" s="1048"/>
      <c r="H53" s="1048"/>
      <c r="I53" s="1048"/>
      <c r="J53" s="1048"/>
      <c r="K53" s="1048"/>
      <c r="L53" s="1048"/>
      <c r="M53" s="1155"/>
      <c r="N53" s="1026"/>
      <c r="O53" s="685"/>
      <c r="P53" s="685"/>
      <c r="Q53" s="685"/>
      <c r="R53" s="685"/>
      <c r="S53" s="685"/>
      <c r="T53" s="685"/>
      <c r="U53" s="685"/>
      <c r="V53" s="685"/>
      <c r="W53" s="685"/>
      <c r="X53" s="685"/>
      <c r="Y53" s="685"/>
      <c r="Z53" s="685"/>
      <c r="AA53" s="685"/>
      <c r="AB53" s="685"/>
      <c r="AC53" s="685"/>
      <c r="AD53" s="685"/>
      <c r="AE53" s="685"/>
      <c r="AF53" s="685"/>
      <c r="AG53" s="685"/>
      <c r="AH53" s="685"/>
      <c r="AI53" s="685"/>
      <c r="AJ53" s="685"/>
      <c r="AK53" s="685"/>
      <c r="AL53" s="685"/>
      <c r="AM53" s="685"/>
      <c r="AN53" s="685"/>
      <c r="AO53" s="685"/>
      <c r="AP53" s="685"/>
      <c r="AQ53" s="685"/>
      <c r="AR53" s="685"/>
      <c r="AS53" s="685"/>
      <c r="AT53" s="685"/>
      <c r="AU53" s="685"/>
      <c r="AV53" s="685"/>
      <c r="AW53" s="685"/>
      <c r="AX53" s="685"/>
      <c r="AY53" s="685"/>
      <c r="AZ53" s="685"/>
      <c r="BA53" s="685"/>
      <c r="BB53" s="685"/>
      <c r="BC53" s="685"/>
      <c r="BD53" s="685"/>
      <c r="BE53" s="685"/>
      <c r="BF53" s="685"/>
      <c r="BG53" s="685"/>
      <c r="BH53" s="1026"/>
      <c r="BI53" s="1026"/>
      <c r="BJ53" s="1026"/>
      <c r="BK53" s="1026"/>
      <c r="BL53" s="1026"/>
      <c r="BM53" s="1026"/>
      <c r="BN53" s="1026"/>
      <c r="BO53" s="1026"/>
      <c r="BP53" s="1136"/>
      <c r="BQ53" s="1026"/>
      <c r="BR53" s="1026"/>
      <c r="BS53" s="1026"/>
      <c r="BT53" s="1026"/>
      <c r="BU53" s="1077"/>
      <c r="BV53" s="1077"/>
      <c r="BW53" s="1077"/>
      <c r="BX53" s="1077"/>
      <c r="BY53" s="1077"/>
      <c r="BZ53" s="1077"/>
      <c r="CA53" s="1077"/>
      <c r="CB53" s="1077"/>
      <c r="CC53" s="1077"/>
      <c r="CD53" s="1077"/>
      <c r="CE53" s="1077"/>
      <c r="CF53" s="1077"/>
      <c r="CG53" s="1077"/>
      <c r="CH53" s="1077"/>
      <c r="CI53" s="1077"/>
      <c r="CJ53" s="1077"/>
      <c r="CK53" s="1136"/>
      <c r="CL53" s="1026"/>
      <c r="CM53" s="1026"/>
      <c r="CN53" s="1026"/>
      <c r="CO53" s="1136"/>
      <c r="CP53" s="1026"/>
      <c r="CQ53" s="1026"/>
      <c r="CR53" s="1026"/>
      <c r="CS53" s="1136"/>
      <c r="CT53" s="1026"/>
      <c r="CU53" s="1026"/>
      <c r="CV53" s="1026"/>
      <c r="CW53" s="1048"/>
      <c r="CX53" s="1026"/>
      <c r="CY53" s="1026"/>
      <c r="CZ53" s="1026"/>
      <c r="DA53" s="1026"/>
      <c r="DB53" s="1026"/>
      <c r="DC53" s="1048"/>
      <c r="DD53" s="1026"/>
      <c r="DE53" s="1026"/>
      <c r="DF53" s="1026"/>
      <c r="DG53" s="1077"/>
      <c r="DH53" s="1077"/>
      <c r="DI53" s="1048"/>
      <c r="DJ53" s="1026"/>
      <c r="DK53" s="1026"/>
      <c r="DL53" s="1026"/>
      <c r="DM53" s="1144"/>
      <c r="DN53" s="1026"/>
      <c r="DO53" s="1026"/>
      <c r="DP53" s="1026"/>
      <c r="DQ53" s="1026"/>
      <c r="DR53" s="1026"/>
      <c r="DS53" s="1144"/>
      <c r="DT53" s="1026"/>
      <c r="DU53" s="1026"/>
      <c r="DV53" s="1026"/>
      <c r="DW53" s="1026"/>
      <c r="DX53" s="1048"/>
      <c r="DY53" s="1026"/>
      <c r="DZ53" s="1026"/>
      <c r="EA53" s="1026"/>
      <c r="EB53" s="1026"/>
      <c r="EC53" s="1026"/>
    </row>
    <row r="54" spans="1:133" s="1" customFormat="1" ht="12" customHeight="1">
      <c r="A54" s="5"/>
      <c r="B54" s="5"/>
      <c r="C54" s="5"/>
      <c r="D54" s="5"/>
      <c r="E54" s="6"/>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23"/>
      <c r="BP54" s="1147" t="s">
        <v>311</v>
      </c>
      <c r="BQ54" s="1147"/>
      <c r="BR54" s="1147"/>
      <c r="BS54" s="1147"/>
      <c r="BT54" s="1147"/>
      <c r="BU54" s="894"/>
      <c r="BV54" s="894"/>
      <c r="BW54" s="894"/>
      <c r="BX54" s="894"/>
      <c r="BY54" s="880"/>
      <c r="BZ54" s="880"/>
      <c r="CA54" s="880"/>
      <c r="CB54" s="880"/>
      <c r="CC54" s="643"/>
      <c r="CD54" s="644"/>
      <c r="CE54" s="643"/>
      <c r="CF54" s="644"/>
      <c r="CG54" s="643"/>
      <c r="CH54" s="644"/>
      <c r="CI54" s="643"/>
      <c r="CJ54" s="644"/>
      <c r="CS54" s="5"/>
      <c r="CT54" s="5"/>
      <c r="DC54" s="564"/>
    </row>
    <row r="55" spans="1:133" s="1" customFormat="1" ht="12" customHeight="1">
      <c r="A55" s="5"/>
      <c r="B55" s="5"/>
      <c r="C55" s="5"/>
      <c r="D55" s="5"/>
      <c r="E55" s="5"/>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147" t="s">
        <v>312</v>
      </c>
      <c r="BQ55" s="1147"/>
      <c r="BR55" s="1147"/>
      <c r="BS55" s="1147"/>
      <c r="BT55" s="1147"/>
      <c r="BU55" s="1134"/>
      <c r="BV55" s="1134"/>
      <c r="BW55" s="1134"/>
      <c r="BX55" s="1134"/>
      <c r="BY55" s="1038"/>
      <c r="BZ55" s="1038"/>
      <c r="CA55" s="1038"/>
      <c r="CB55" s="1038"/>
      <c r="CC55" s="1077"/>
      <c r="CD55" s="1077"/>
      <c r="CE55" s="1077"/>
      <c r="CF55" s="1077"/>
      <c r="CG55" s="1077"/>
      <c r="CH55" s="1077"/>
      <c r="CI55" s="1077"/>
      <c r="CJ55" s="1077"/>
      <c r="CS55" s="5"/>
      <c r="CT55" s="5"/>
      <c r="DC55" s="564"/>
      <c r="DN55" s="5"/>
    </row>
    <row r="56" spans="1:133" ht="12" customHeight="1">
      <c r="BU56" s="1134"/>
      <c r="BV56" s="1134"/>
      <c r="BW56" s="1134"/>
      <c r="BX56" s="1134"/>
      <c r="BY56" s="1039"/>
      <c r="BZ56" s="1039"/>
      <c r="CA56" s="1039"/>
      <c r="CB56" s="1039"/>
      <c r="CC56" s="1077"/>
      <c r="CD56" s="1077"/>
      <c r="CE56" s="1077"/>
      <c r="CF56" s="1077"/>
      <c r="CG56" s="1077"/>
      <c r="CH56" s="1077"/>
      <c r="CI56" s="1077"/>
      <c r="CJ56" s="1077"/>
    </row>
    <row r="57" spans="1:133" ht="12" customHeight="1">
      <c r="BU57" s="1134"/>
      <c r="BV57" s="1134"/>
      <c r="BW57" s="1134"/>
      <c r="BX57" s="1134"/>
      <c r="BY57" s="1038"/>
      <c r="BZ57" s="1038"/>
      <c r="CA57" s="1038"/>
      <c r="CB57" s="1038"/>
      <c r="CC57" s="1077"/>
      <c r="CD57" s="1077"/>
      <c r="CE57" s="1077"/>
      <c r="CF57" s="1077"/>
      <c r="CG57" s="1077"/>
      <c r="CH57" s="1077"/>
      <c r="CI57" s="1077"/>
      <c r="CJ57" s="1077"/>
      <c r="DF57" s="540"/>
    </row>
    <row r="58" spans="1:133" ht="12" customHeight="1">
      <c r="BU58" s="1134"/>
      <c r="BV58" s="1134"/>
      <c r="BW58" s="1134"/>
      <c r="BX58" s="1134"/>
      <c r="BY58" s="1039"/>
      <c r="BZ58" s="1039"/>
      <c r="CA58" s="1039"/>
      <c r="CB58" s="1039"/>
      <c r="CC58" s="1077"/>
      <c r="CD58" s="1077"/>
      <c r="CE58" s="1077"/>
      <c r="CF58" s="1077"/>
      <c r="CG58" s="1077"/>
      <c r="CH58" s="1077"/>
      <c r="CI58" s="1077"/>
      <c r="CJ58" s="1077"/>
    </row>
    <row r="59" spans="1:133" ht="12" customHeight="1">
      <c r="BU59" s="1134"/>
      <c r="BV59" s="1134"/>
      <c r="BW59" s="1134"/>
      <c r="BX59" s="1134"/>
      <c r="BY59" s="1038"/>
      <c r="BZ59" s="1038"/>
      <c r="CA59" s="1038"/>
      <c r="CB59" s="1038"/>
      <c r="CC59" s="1077"/>
      <c r="CD59" s="1077"/>
      <c r="CE59" s="1077"/>
      <c r="CF59" s="1077"/>
      <c r="CG59" s="1077"/>
      <c r="CH59" s="1077"/>
      <c r="CI59" s="1077"/>
      <c r="CJ59" s="1077"/>
    </row>
    <row r="60" spans="1:133" ht="12" customHeight="1">
      <c r="BU60" s="1134"/>
      <c r="BV60" s="1134"/>
      <c r="BW60" s="1134"/>
      <c r="BX60" s="1134"/>
      <c r="BY60" s="1039"/>
      <c r="BZ60" s="1039"/>
      <c r="CA60" s="1039"/>
      <c r="CB60" s="1039"/>
      <c r="CC60" s="1077"/>
      <c r="CD60" s="1077"/>
      <c r="CE60" s="1077"/>
      <c r="CF60" s="1077"/>
      <c r="CG60" s="1077"/>
      <c r="CH60" s="1077"/>
      <c r="CI60" s="1077"/>
      <c r="CJ60" s="1077"/>
    </row>
    <row r="61" spans="1:133" ht="12" customHeight="1">
      <c r="BU61" s="1134"/>
      <c r="BV61" s="1134"/>
      <c r="BW61" s="1134"/>
      <c r="BX61" s="1134"/>
      <c r="BY61" s="1038"/>
      <c r="BZ61" s="1038"/>
      <c r="CA61" s="1038"/>
      <c r="CB61" s="1038"/>
      <c r="CC61" s="1077"/>
      <c r="CD61" s="1077"/>
      <c r="CE61" s="1077"/>
      <c r="CF61" s="1077"/>
      <c r="CG61" s="1077"/>
      <c r="CH61" s="1077"/>
      <c r="CI61" s="1077"/>
      <c r="CJ61" s="1077"/>
    </row>
    <row r="62" spans="1:133" ht="12" customHeight="1">
      <c r="BU62" s="1134"/>
      <c r="BV62" s="1134"/>
      <c r="BW62" s="1134"/>
      <c r="BX62" s="1134"/>
      <c r="BY62" s="1039"/>
      <c r="BZ62" s="1039"/>
      <c r="CA62" s="1039"/>
      <c r="CB62" s="1039"/>
      <c r="CC62" s="1077"/>
      <c r="CD62" s="1077"/>
      <c r="CE62" s="1077"/>
      <c r="CF62" s="1077"/>
      <c r="CG62" s="1077"/>
      <c r="CH62" s="1077"/>
      <c r="CI62" s="1077"/>
      <c r="CJ62" s="1077"/>
    </row>
    <row r="63" spans="1:133" ht="12" customHeight="1">
      <c r="BU63" s="1134"/>
      <c r="BV63" s="1134"/>
      <c r="BW63" s="1134"/>
      <c r="BX63" s="1134"/>
      <c r="BY63" s="1038"/>
      <c r="BZ63" s="1038"/>
      <c r="CA63" s="1038"/>
      <c r="CB63" s="1038"/>
      <c r="CC63" s="1077"/>
      <c r="CD63" s="1077"/>
      <c r="CE63" s="1077"/>
      <c r="CF63" s="1077"/>
      <c r="CG63" s="1077"/>
      <c r="CH63" s="1077"/>
      <c r="CI63" s="1077"/>
      <c r="CJ63" s="1077"/>
    </row>
    <row r="64" spans="1:133" ht="12" customHeight="1">
      <c r="BU64" s="1134"/>
      <c r="BV64" s="1134"/>
      <c r="BW64" s="1134"/>
      <c r="BX64" s="1134"/>
      <c r="BY64" s="1039"/>
      <c r="BZ64" s="1039"/>
      <c r="CA64" s="1039"/>
      <c r="CB64" s="1039"/>
      <c r="CC64" s="1077"/>
      <c r="CD64" s="1077"/>
      <c r="CE64" s="1077"/>
      <c r="CF64" s="1077"/>
      <c r="CG64" s="1077"/>
      <c r="CH64" s="1077"/>
      <c r="CI64" s="1077"/>
      <c r="CJ64" s="1077"/>
    </row>
    <row r="65" spans="73:88" ht="12" customHeight="1" thickBot="1">
      <c r="BU65" s="889"/>
      <c r="BV65" s="889"/>
      <c r="BW65" s="889"/>
      <c r="BX65" s="889"/>
      <c r="BY65" s="902"/>
      <c r="BZ65" s="902"/>
      <c r="CA65" s="902"/>
      <c r="CB65" s="902"/>
      <c r="CC65" s="1077"/>
      <c r="CD65" s="1077"/>
      <c r="CE65" s="1077"/>
      <c r="CF65" s="1077"/>
      <c r="CG65" s="1077"/>
      <c r="CH65" s="1077"/>
      <c r="CI65" s="1077"/>
      <c r="CJ65" s="1077"/>
    </row>
    <row r="66" spans="73:88" ht="12" customHeight="1">
      <c r="BU66" s="885"/>
      <c r="BV66" s="896"/>
      <c r="BW66" s="896"/>
      <c r="BX66" s="896"/>
      <c r="BY66" s="896"/>
      <c r="BZ66" s="899"/>
      <c r="CA66" s="903"/>
      <c r="CB66" s="903"/>
      <c r="CC66" s="1077"/>
      <c r="CD66" s="1077"/>
      <c r="CE66" s="1077"/>
      <c r="CF66" s="1077"/>
      <c r="CG66" s="1077"/>
      <c r="CH66" s="1077"/>
      <c r="CI66" s="1077"/>
      <c r="CJ66" s="1077"/>
    </row>
    <row r="67" spans="73:88" ht="12" customHeight="1" thickBot="1">
      <c r="BU67" s="886"/>
      <c r="BV67" s="897"/>
      <c r="BW67" s="897"/>
      <c r="BX67" s="897"/>
      <c r="BY67" s="897"/>
      <c r="BZ67" s="901"/>
      <c r="CA67" s="903"/>
      <c r="CB67" s="903"/>
      <c r="CC67" s="1077"/>
      <c r="CD67" s="1077"/>
      <c r="CE67" s="1077"/>
      <c r="CF67" s="1077"/>
      <c r="CG67" s="1077"/>
      <c r="CH67" s="1077"/>
      <c r="CI67" s="1077"/>
      <c r="CJ67" s="1077"/>
    </row>
    <row r="68" spans="73:88" ht="12" customHeight="1">
      <c r="BU68" s="890"/>
      <c r="BV68" s="890"/>
      <c r="BW68" s="890"/>
      <c r="BX68" s="890"/>
      <c r="BY68" s="890"/>
      <c r="BZ68" s="890"/>
      <c r="CA68" s="890"/>
      <c r="CB68" s="890"/>
      <c r="CC68" s="1077"/>
      <c r="CD68" s="1077"/>
      <c r="CE68" s="1077"/>
      <c r="CF68" s="1077"/>
      <c r="CG68" s="1077"/>
      <c r="CH68" s="1077"/>
      <c r="CI68" s="1077"/>
      <c r="CJ68" s="1077"/>
    </row>
    <row r="69" spans="73:88" ht="12" customHeight="1">
      <c r="BU69" s="1078"/>
      <c r="BV69" s="1078"/>
      <c r="BW69" s="1078"/>
      <c r="BX69" s="1078"/>
      <c r="BY69" s="1078"/>
      <c r="BZ69" s="1078"/>
      <c r="CA69" s="1078"/>
      <c r="CB69" s="1078"/>
      <c r="CC69" s="891"/>
      <c r="CD69" s="687"/>
      <c r="CE69" s="890"/>
      <c r="CF69" s="687"/>
      <c r="CG69" s="891"/>
      <c r="CH69" s="687"/>
      <c r="CI69" s="890"/>
      <c r="CJ69" s="687"/>
    </row>
    <row r="70" spans="73:88" ht="12" customHeight="1">
      <c r="BU70" s="643"/>
      <c r="BV70" s="643"/>
      <c r="BW70" s="643"/>
      <c r="BX70" s="884"/>
      <c r="BY70" s="643"/>
      <c r="BZ70" s="643"/>
      <c r="CA70" s="643"/>
      <c r="CB70" s="643"/>
      <c r="CC70" s="10"/>
      <c r="CD70" s="682"/>
      <c r="CE70" s="682"/>
      <c r="CF70" s="682"/>
      <c r="CG70" s="10"/>
      <c r="CH70" s="682"/>
      <c r="CI70" s="682"/>
      <c r="CJ70" s="682"/>
    </row>
    <row r="71" spans="73:88" ht="12" customHeight="1">
      <c r="BU71" s="1077"/>
      <c r="BV71" s="1077"/>
      <c r="BW71" s="1077"/>
      <c r="BX71" s="1077"/>
      <c r="BY71" s="1026"/>
      <c r="BZ71" s="1026"/>
      <c r="CA71" s="1026"/>
      <c r="CB71" s="1026"/>
      <c r="CC71" s="882"/>
      <c r="CD71" s="682"/>
      <c r="CE71" s="882"/>
      <c r="CF71" s="682"/>
      <c r="CG71" s="882"/>
      <c r="CH71" s="682"/>
      <c r="CI71" s="882"/>
      <c r="CJ71" s="682"/>
    </row>
    <row r="72" spans="73:88" ht="12" customHeight="1">
      <c r="BU72" s="1077"/>
      <c r="BV72" s="1077"/>
      <c r="BW72" s="1077"/>
      <c r="BX72" s="1077"/>
      <c r="BY72" s="1026"/>
      <c r="BZ72" s="1026"/>
      <c r="CA72" s="1026"/>
      <c r="CB72" s="1026"/>
      <c r="CC72" s="1077"/>
      <c r="CD72" s="682"/>
      <c r="CE72" s="1077"/>
      <c r="CF72" s="682"/>
      <c r="CG72" s="1077"/>
      <c r="CH72" s="682"/>
      <c r="CI72" s="1077"/>
      <c r="CJ72" s="682"/>
    </row>
    <row r="73" spans="73:88" ht="12" customHeight="1">
      <c r="BU73" s="1077"/>
      <c r="BV73" s="1077"/>
      <c r="BW73" s="1077"/>
      <c r="BX73" s="1077"/>
      <c r="BY73" s="1026"/>
      <c r="BZ73" s="1026"/>
      <c r="CA73" s="1026"/>
      <c r="CB73" s="1026"/>
      <c r="CC73" s="1077"/>
      <c r="CD73" s="682"/>
      <c r="CE73" s="1077"/>
      <c r="CF73" s="682"/>
      <c r="CG73" s="1077"/>
      <c r="CH73" s="682"/>
      <c r="CI73" s="1077"/>
      <c r="CJ73" s="682"/>
    </row>
    <row r="74" spans="73:88" ht="12" customHeight="1">
      <c r="BU74" s="1077"/>
      <c r="BV74" s="1077"/>
      <c r="BW74" s="1077"/>
      <c r="BX74" s="1077"/>
      <c r="BY74" s="1026"/>
      <c r="BZ74" s="1026"/>
      <c r="CA74" s="1026"/>
      <c r="CB74" s="1026"/>
      <c r="CC74" s="1077"/>
      <c r="CD74" s="682"/>
      <c r="CE74" s="1077"/>
      <c r="CF74" s="682"/>
      <c r="CG74" s="1077"/>
      <c r="CH74" s="682"/>
      <c r="CI74" s="1077"/>
      <c r="CJ74" s="682"/>
    </row>
    <row r="75" spans="73:88" ht="12" customHeight="1">
      <c r="BU75" s="1077"/>
      <c r="BV75" s="1077"/>
      <c r="BW75" s="1077"/>
      <c r="BX75" s="1077"/>
      <c r="BY75" s="1026"/>
      <c r="BZ75" s="1026"/>
      <c r="CA75" s="1026"/>
      <c r="CB75" s="1026"/>
      <c r="CC75" s="1077"/>
      <c r="CD75" s="682"/>
      <c r="CE75" s="1077"/>
      <c r="CF75" s="682"/>
      <c r="CG75" s="1077"/>
      <c r="CH75" s="682"/>
      <c r="CI75" s="1077"/>
      <c r="CJ75" s="682"/>
    </row>
    <row r="76" spans="73:88" ht="12" customHeight="1">
      <c r="BU76" s="1077"/>
      <c r="BV76" s="1077"/>
      <c r="BW76" s="1077"/>
      <c r="BX76" s="1077"/>
      <c r="BY76" s="1026"/>
      <c r="BZ76" s="1026"/>
      <c r="CA76" s="1026"/>
      <c r="CB76" s="1026"/>
      <c r="CC76" s="1077"/>
      <c r="CD76" s="682"/>
      <c r="CE76" s="1077"/>
      <c r="CF76" s="682"/>
      <c r="CG76" s="1077"/>
      <c r="CH76" s="682"/>
      <c r="CI76" s="1077"/>
      <c r="CJ76" s="682"/>
    </row>
    <row r="77" spans="73:88" ht="12" customHeight="1">
      <c r="BU77" s="1077"/>
      <c r="BV77" s="1077"/>
      <c r="BW77" s="1077"/>
      <c r="BX77" s="1077"/>
      <c r="BY77" s="1026"/>
      <c r="BZ77" s="1026"/>
      <c r="CA77" s="1026"/>
      <c r="CB77" s="1026"/>
      <c r="CC77" s="1077"/>
      <c r="CD77" s="682"/>
      <c r="CE77" s="1077"/>
      <c r="CF77" s="682"/>
      <c r="CG77" s="1077"/>
      <c r="CH77" s="682"/>
      <c r="CI77" s="1077"/>
      <c r="CJ77" s="682"/>
    </row>
    <row r="78" spans="73:88" ht="12" customHeight="1">
      <c r="BU78" s="1077"/>
      <c r="BV78" s="1077"/>
      <c r="BW78" s="1077"/>
      <c r="BX78" s="1077"/>
      <c r="BY78" s="1026"/>
      <c r="BZ78" s="1026"/>
      <c r="CA78" s="1026"/>
      <c r="CB78" s="1026"/>
      <c r="CC78" s="1077"/>
      <c r="CD78" s="682"/>
      <c r="CE78" s="1077"/>
      <c r="CF78" s="682"/>
      <c r="CG78" s="1077"/>
      <c r="CH78" s="682"/>
      <c r="CI78" s="1077"/>
      <c r="CJ78" s="682"/>
    </row>
    <row r="79" spans="73:88" ht="12" customHeight="1">
      <c r="BU79" s="1077"/>
      <c r="BV79" s="1077"/>
      <c r="BW79" s="1077"/>
      <c r="BX79" s="1077"/>
      <c r="BY79" s="1026"/>
      <c r="BZ79" s="1026"/>
      <c r="CA79" s="1026"/>
      <c r="CB79" s="1026"/>
      <c r="CC79" s="1077"/>
      <c r="CD79" s="682"/>
      <c r="CE79" s="1077"/>
      <c r="CF79" s="682"/>
      <c r="CG79" s="1077"/>
      <c r="CH79" s="682"/>
      <c r="CI79" s="1077"/>
      <c r="CJ79" s="682"/>
    </row>
    <row r="80" spans="73:88" ht="12" customHeight="1">
      <c r="BU80" s="1077"/>
      <c r="BV80" s="1077"/>
      <c r="BW80" s="1077"/>
      <c r="BX80" s="1077"/>
      <c r="BY80" s="1026"/>
      <c r="BZ80" s="1026"/>
      <c r="CA80" s="1026"/>
      <c r="CB80" s="1026"/>
      <c r="CC80" s="1077"/>
      <c r="CD80" s="682"/>
      <c r="CE80" s="1077"/>
      <c r="CF80" s="682"/>
      <c r="CG80" s="1077"/>
      <c r="CH80" s="682"/>
      <c r="CI80" s="1077"/>
      <c r="CJ80" s="682"/>
    </row>
    <row r="81" spans="73:88" ht="12" customHeight="1">
      <c r="BU81" s="1077"/>
      <c r="BV81" s="1077"/>
      <c r="BW81" s="1077"/>
      <c r="BX81" s="1077"/>
      <c r="BY81" s="1026"/>
      <c r="BZ81" s="1026"/>
      <c r="CA81" s="1026"/>
      <c r="CB81" s="1026"/>
      <c r="CC81" s="1077"/>
      <c r="CD81" s="682"/>
      <c r="CE81" s="1077"/>
      <c r="CF81" s="682"/>
      <c r="CG81" s="1077"/>
      <c r="CH81" s="682"/>
      <c r="CI81" s="1077"/>
      <c r="CJ81" s="682"/>
    </row>
    <row r="82" spans="73:88" ht="12" customHeight="1">
      <c r="BU82" s="1077"/>
      <c r="BV82" s="1077"/>
      <c r="BW82" s="1077"/>
      <c r="BX82" s="1077"/>
      <c r="BY82" s="1026"/>
      <c r="BZ82" s="1026"/>
      <c r="CA82" s="1026"/>
      <c r="CB82" s="1026"/>
      <c r="CC82" s="1077"/>
      <c r="CD82" s="682"/>
      <c r="CE82" s="1077"/>
      <c r="CF82" s="682"/>
      <c r="CG82" s="1077"/>
      <c r="CH82" s="682"/>
      <c r="CI82" s="1077"/>
      <c r="CJ82" s="682"/>
    </row>
    <row r="83" spans="73:88" ht="12" customHeight="1">
      <c r="BU83" s="1077"/>
      <c r="BV83" s="1077"/>
      <c r="BW83" s="1077"/>
      <c r="BX83" s="1077"/>
      <c r="BY83" s="1026"/>
      <c r="BZ83" s="1026"/>
      <c r="CA83" s="1026"/>
      <c r="CB83" s="1026"/>
      <c r="CC83" s="1077"/>
      <c r="CD83" s="682"/>
      <c r="CE83" s="1077"/>
      <c r="CF83" s="682"/>
      <c r="CG83" s="1077"/>
      <c r="CH83" s="682"/>
      <c r="CI83" s="1077"/>
      <c r="CJ83" s="682"/>
    </row>
    <row r="84" spans="73:88" ht="12" customHeight="1">
      <c r="BU84" s="1077"/>
      <c r="BV84" s="1077"/>
      <c r="BW84" s="1077"/>
      <c r="BX84" s="1077"/>
      <c r="BY84" s="1026"/>
      <c r="BZ84" s="1026"/>
      <c r="CA84" s="1026"/>
      <c r="CB84" s="1026"/>
      <c r="CC84" s="1077"/>
      <c r="CD84" s="682"/>
      <c r="CE84" s="1077"/>
      <c r="CF84" s="682"/>
      <c r="CG84" s="1077"/>
      <c r="CH84" s="682"/>
      <c r="CI84" s="1077"/>
      <c r="CJ84" s="682"/>
    </row>
    <row r="85" spans="73:88" ht="12" customHeight="1">
      <c r="BU85" s="891"/>
      <c r="BV85" s="890"/>
      <c r="BW85" s="890"/>
      <c r="BX85" s="890"/>
      <c r="BY85" s="890"/>
      <c r="BZ85" s="890"/>
      <c r="CA85" s="890"/>
      <c r="CB85" s="890"/>
      <c r="CC85" s="1077"/>
      <c r="CD85" s="682"/>
      <c r="CE85" s="1077"/>
      <c r="CF85" s="682"/>
      <c r="CG85" s="1077"/>
      <c r="CH85" s="682"/>
      <c r="CI85" s="1077"/>
      <c r="CJ85" s="682"/>
    </row>
    <row r="86" spans="73:88" ht="12" customHeight="1">
      <c r="BU86" s="1065"/>
      <c r="BV86" s="1065"/>
      <c r="BW86" s="1065"/>
      <c r="BX86" s="1065"/>
      <c r="BY86" s="1132"/>
      <c r="BZ86" s="1133"/>
      <c r="CA86" s="1133"/>
      <c r="CB86" s="1133"/>
      <c r="CC86" s="892"/>
      <c r="CD86" s="895"/>
      <c r="CE86" s="892"/>
      <c r="CF86" s="895"/>
      <c r="CG86" s="892"/>
      <c r="CH86" s="895"/>
      <c r="CI86" s="892"/>
      <c r="CJ86" s="895"/>
    </row>
    <row r="87" spans="73:88" ht="12" customHeight="1">
      <c r="BU87" s="882"/>
      <c r="BV87" s="882"/>
      <c r="BW87" s="882"/>
      <c r="BX87" s="881"/>
      <c r="BY87" s="882"/>
      <c r="BZ87" s="882"/>
      <c r="CA87" s="882"/>
      <c r="CB87" s="882"/>
    </row>
    <row r="88" spans="73:88" ht="12" customHeight="1">
      <c r="BU88" s="1077"/>
      <c r="BV88" s="1077"/>
      <c r="BW88" s="1077"/>
      <c r="BX88" s="1077"/>
      <c r="BY88" s="1038"/>
      <c r="BZ88" s="1038"/>
      <c r="CA88" s="1038"/>
      <c r="CB88" s="1038"/>
    </row>
    <row r="89" spans="73:88" ht="12" customHeight="1">
      <c r="BU89" s="1077"/>
      <c r="BV89" s="1077"/>
      <c r="BW89" s="1131"/>
      <c r="BX89" s="1077"/>
      <c r="BY89" s="1039"/>
      <c r="BZ89" s="1039"/>
      <c r="CA89" s="1039"/>
      <c r="CB89" s="1039"/>
    </row>
    <row r="90" spans="73:88" ht="12" customHeight="1">
      <c r="BU90" s="1077"/>
      <c r="BV90" s="1077"/>
      <c r="BW90" s="1077"/>
      <c r="BX90" s="1077"/>
      <c r="BY90" s="1038"/>
      <c r="BZ90" s="1038"/>
      <c r="CA90" s="1038"/>
      <c r="CB90" s="1038"/>
    </row>
    <row r="91" spans="73:88" ht="12" customHeight="1">
      <c r="BU91" s="1077"/>
      <c r="BV91" s="1077"/>
      <c r="BW91" s="1077"/>
      <c r="BX91" s="1077"/>
      <c r="BY91" s="1039"/>
      <c r="BZ91" s="1039"/>
      <c r="CA91" s="1039"/>
      <c r="CB91" s="1039"/>
    </row>
    <row r="92" spans="73:88" ht="12" customHeight="1">
      <c r="BU92" s="1077"/>
      <c r="BV92" s="1077"/>
      <c r="BW92" s="1077"/>
      <c r="BX92" s="1077"/>
      <c r="BY92" s="1038"/>
      <c r="BZ92" s="1038"/>
      <c r="CA92" s="1038"/>
      <c r="CB92" s="1038"/>
    </row>
    <row r="93" spans="73:88" ht="12" customHeight="1">
      <c r="BU93" s="1077"/>
      <c r="BV93" s="1077"/>
      <c r="BW93" s="1077"/>
      <c r="BX93" s="1077"/>
      <c r="BY93" s="1039"/>
      <c r="BZ93" s="1039"/>
      <c r="CA93" s="1039"/>
      <c r="CB93" s="1039"/>
    </row>
    <row r="94" spans="73:88" ht="12" customHeight="1">
      <c r="BU94" s="1077"/>
      <c r="BV94" s="1077"/>
      <c r="BW94" s="1077"/>
      <c r="BX94" s="1077"/>
      <c r="BY94" s="1038"/>
      <c r="BZ94" s="1038"/>
      <c r="CA94" s="1038"/>
      <c r="CB94" s="1038"/>
    </row>
    <row r="95" spans="73:88" ht="12" customHeight="1">
      <c r="BU95" s="1077"/>
      <c r="BV95" s="1077"/>
      <c r="BW95" s="1077"/>
      <c r="BX95" s="1077"/>
      <c r="BY95" s="1039"/>
      <c r="BZ95" s="1039"/>
      <c r="CA95" s="1039"/>
      <c r="CB95" s="1039"/>
    </row>
    <row r="96" spans="73:88" ht="12" customHeight="1">
      <c r="BU96" s="1077"/>
      <c r="BV96" s="1077"/>
      <c r="BW96" s="1077"/>
      <c r="BX96" s="1077"/>
      <c r="BY96" s="1038"/>
      <c r="BZ96" s="1038"/>
      <c r="CA96" s="1038"/>
      <c r="CB96" s="1038"/>
    </row>
    <row r="97" spans="73:80" ht="12" customHeight="1">
      <c r="BU97" s="1077"/>
      <c r="BV97" s="1077"/>
      <c r="BW97" s="1077"/>
      <c r="BX97" s="1077"/>
      <c r="BY97" s="1039"/>
      <c r="BZ97" s="1039"/>
      <c r="CA97" s="1039"/>
      <c r="CB97" s="1039"/>
    </row>
    <row r="98" spans="73:80" ht="12" customHeight="1">
      <c r="BU98" s="1077"/>
      <c r="BV98" s="1077"/>
      <c r="BW98" s="1077"/>
      <c r="BX98" s="1077"/>
      <c r="BY98" s="1038"/>
      <c r="BZ98" s="1038"/>
      <c r="CA98" s="1038"/>
      <c r="CB98" s="1038"/>
    </row>
    <row r="99" spans="73:80" ht="12" customHeight="1">
      <c r="BU99" s="1077"/>
      <c r="BV99" s="1077"/>
      <c r="BW99" s="1077"/>
      <c r="BX99" s="1077"/>
      <c r="BY99" s="1039"/>
      <c r="BZ99" s="1039"/>
      <c r="CA99" s="1039"/>
      <c r="CB99" s="1039"/>
    </row>
    <row r="100" spans="73:80" ht="12" customHeight="1">
      <c r="BU100" s="1077"/>
      <c r="BV100" s="1077"/>
      <c r="BW100" s="1077"/>
      <c r="BX100" s="1077"/>
      <c r="BY100" s="1026"/>
      <c r="BZ100" s="1026"/>
      <c r="CA100" s="1026"/>
      <c r="CB100" s="1026"/>
    </row>
    <row r="101" spans="73:80" ht="12" customHeight="1">
      <c r="BU101" s="1077"/>
      <c r="BV101" s="1077"/>
      <c r="BW101" s="1077"/>
      <c r="BX101" s="1077"/>
      <c r="BY101" s="1026"/>
      <c r="BZ101" s="1026"/>
      <c r="CA101" s="1026"/>
      <c r="CB101" s="1026"/>
    </row>
    <row r="102" spans="73:80" ht="12" customHeight="1"/>
    <row r="103" spans="73:80" ht="12" customHeight="1"/>
    <row r="104" spans="73:80" ht="12" customHeight="1"/>
    <row r="105" spans="73:80" ht="12" customHeight="1"/>
    <row r="106" spans="73:80" ht="12" customHeight="1"/>
    <row r="107" spans="73:80" ht="12" customHeight="1"/>
    <row r="108" spans="73:80" ht="12" customHeight="1"/>
    <row r="109" spans="73:80" ht="12" customHeight="1"/>
    <row r="110" spans="73:80" ht="12" customHeight="1"/>
    <row r="111" spans="73:80" ht="12" customHeight="1"/>
    <row r="112" spans="73:80"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sheetData>
  <sheetProtection formatCells="0" formatColumns="0" formatRows="0" insertColumns="0" insertRows="0" insertHyperlinks="0" deleteColumns="0"/>
  <mergeCells count="2112">
    <mergeCell ref="DC4:DF4"/>
    <mergeCell ref="DG4:DH4"/>
    <mergeCell ref="CK52:CK53"/>
    <mergeCell ref="CL52:CL53"/>
    <mergeCell ref="CM52:CM53"/>
    <mergeCell ref="CN52:CN53"/>
    <mergeCell ref="CO52:CO53"/>
    <mergeCell ref="CP52:CP53"/>
    <mergeCell ref="CQ52:CQ53"/>
    <mergeCell ref="CR52:CR53"/>
    <mergeCell ref="CM44:CM45"/>
    <mergeCell ref="CN44:CN45"/>
    <mergeCell ref="CO44:CO45"/>
    <mergeCell ref="CP44:CP45"/>
    <mergeCell ref="CQ44:CQ45"/>
    <mergeCell ref="CR44:CR45"/>
    <mergeCell ref="CK46:CK47"/>
    <mergeCell ref="CL46:CL47"/>
    <mergeCell ref="CM46:CM47"/>
    <mergeCell ref="CN46:CN47"/>
    <mergeCell ref="CO46:CO47"/>
    <mergeCell ref="CP46:CP47"/>
    <mergeCell ref="CQ46:CQ47"/>
    <mergeCell ref="CR46:CR47"/>
    <mergeCell ref="CK48:CK49"/>
    <mergeCell ref="CL48:CL49"/>
    <mergeCell ref="CM48:CM49"/>
    <mergeCell ref="CN48:CN49"/>
    <mergeCell ref="CO48:CO49"/>
    <mergeCell ref="CP48:CP49"/>
    <mergeCell ref="CQ48:CQ49"/>
    <mergeCell ref="CR48:CR49"/>
    <mergeCell ref="CK50:CK51"/>
    <mergeCell ref="CL50:CL51"/>
    <mergeCell ref="CK26:CK27"/>
    <mergeCell ref="CL26:CL27"/>
    <mergeCell ref="CM26:CM27"/>
    <mergeCell ref="CN26:CN27"/>
    <mergeCell ref="CO26:CO27"/>
    <mergeCell ref="CP26:CP27"/>
    <mergeCell ref="CQ26:CQ27"/>
    <mergeCell ref="CR26:CR27"/>
    <mergeCell ref="CK32:CK33"/>
    <mergeCell ref="CL32:CL33"/>
    <mergeCell ref="CM32:CM33"/>
    <mergeCell ref="CN32:CN33"/>
    <mergeCell ref="CO32:CO33"/>
    <mergeCell ref="CP32:CP33"/>
    <mergeCell ref="CQ32:CQ33"/>
    <mergeCell ref="CR32:CR33"/>
    <mergeCell ref="CK38:CN38"/>
    <mergeCell ref="CO38:CR38"/>
    <mergeCell ref="CM50:CM51"/>
    <mergeCell ref="CN50:CN51"/>
    <mergeCell ref="CO50:CO51"/>
    <mergeCell ref="CP50:CP51"/>
    <mergeCell ref="CQ50:CQ51"/>
    <mergeCell ref="CR50:CR51"/>
    <mergeCell ref="CK42:CK43"/>
    <mergeCell ref="CL42:CL43"/>
    <mergeCell ref="CM42:CM43"/>
    <mergeCell ref="CN42:CN43"/>
    <mergeCell ref="CO42:CO43"/>
    <mergeCell ref="CP42:CP43"/>
    <mergeCell ref="CK18:CK19"/>
    <mergeCell ref="CL18:CL19"/>
    <mergeCell ref="CM18:CM19"/>
    <mergeCell ref="CN18:CN19"/>
    <mergeCell ref="CO18:CO19"/>
    <mergeCell ref="CP18:CP19"/>
    <mergeCell ref="CQ18:CQ19"/>
    <mergeCell ref="CR18:CR19"/>
    <mergeCell ref="CK22:CK23"/>
    <mergeCell ref="CL22:CL23"/>
    <mergeCell ref="CM22:CM23"/>
    <mergeCell ref="CN22:CN23"/>
    <mergeCell ref="CO22:CO23"/>
    <mergeCell ref="CP22:CP23"/>
    <mergeCell ref="CQ22:CQ23"/>
    <mergeCell ref="CR22:CR23"/>
    <mergeCell ref="CK24:CK25"/>
    <mergeCell ref="CL24:CL25"/>
    <mergeCell ref="CM24:CM25"/>
    <mergeCell ref="CN24:CN25"/>
    <mergeCell ref="CO24:CO25"/>
    <mergeCell ref="CP24:CP25"/>
    <mergeCell ref="CQ24:CQ25"/>
    <mergeCell ref="CR24:CR25"/>
    <mergeCell ref="CO10:CO11"/>
    <mergeCell ref="CP10:CP11"/>
    <mergeCell ref="CQ10:CQ11"/>
    <mergeCell ref="CR10:CR11"/>
    <mergeCell ref="CK14:CK15"/>
    <mergeCell ref="CL14:CL15"/>
    <mergeCell ref="CM14:CM15"/>
    <mergeCell ref="CN14:CN15"/>
    <mergeCell ref="CO14:CO15"/>
    <mergeCell ref="CP14:CP15"/>
    <mergeCell ref="CQ14:CQ15"/>
    <mergeCell ref="CR14:CR15"/>
    <mergeCell ref="CK16:CK17"/>
    <mergeCell ref="CL16:CL17"/>
    <mergeCell ref="CM16:CM17"/>
    <mergeCell ref="CN16:CN17"/>
    <mergeCell ref="CO16:CO17"/>
    <mergeCell ref="CP16:CP17"/>
    <mergeCell ref="CQ16:CQ17"/>
    <mergeCell ref="CR16:CR17"/>
    <mergeCell ref="CQ42:CQ43"/>
    <mergeCell ref="CR42:CR43"/>
    <mergeCell ref="CK44:CK45"/>
    <mergeCell ref="CL44:CL45"/>
    <mergeCell ref="CK30:CK31"/>
    <mergeCell ref="CL30:CL31"/>
    <mergeCell ref="CM30:CM31"/>
    <mergeCell ref="CN30:CN31"/>
    <mergeCell ref="CO30:CO31"/>
    <mergeCell ref="CP30:CP31"/>
    <mergeCell ref="CQ30:CQ31"/>
    <mergeCell ref="CR30:CR31"/>
    <mergeCell ref="CK40:CK41"/>
    <mergeCell ref="CL40:CL41"/>
    <mergeCell ref="CM40:CM41"/>
    <mergeCell ref="CN40:CN41"/>
    <mergeCell ref="CO40:CO41"/>
    <mergeCell ref="CP40:CP41"/>
    <mergeCell ref="CQ40:CQ41"/>
    <mergeCell ref="CR40:CR41"/>
    <mergeCell ref="CK4:CN4"/>
    <mergeCell ref="CO4:CR4"/>
    <mergeCell ref="CK6:CK7"/>
    <mergeCell ref="CL6:CL7"/>
    <mergeCell ref="CM6:CM7"/>
    <mergeCell ref="CN6:CN7"/>
    <mergeCell ref="CO6:CO7"/>
    <mergeCell ref="CP6:CP7"/>
    <mergeCell ref="CQ6:CQ7"/>
    <mergeCell ref="CK28:CK29"/>
    <mergeCell ref="CL28:CL29"/>
    <mergeCell ref="CM28:CM29"/>
    <mergeCell ref="CN28:CN29"/>
    <mergeCell ref="CO28:CO29"/>
    <mergeCell ref="CP28:CP29"/>
    <mergeCell ref="CQ28:CQ29"/>
    <mergeCell ref="CR28:CR29"/>
    <mergeCell ref="CK20:CK21"/>
    <mergeCell ref="CL20:CL21"/>
    <mergeCell ref="CM20:CM21"/>
    <mergeCell ref="CN20:CN21"/>
    <mergeCell ref="CO20:CO21"/>
    <mergeCell ref="CP20:CP21"/>
    <mergeCell ref="CQ20:CQ21"/>
    <mergeCell ref="CR20:CR21"/>
    <mergeCell ref="CK12:CK13"/>
    <mergeCell ref="CL12:CL13"/>
    <mergeCell ref="CM12:CM13"/>
    <mergeCell ref="CN12:CN13"/>
    <mergeCell ref="CO12:CO13"/>
    <mergeCell ref="CP12:CP13"/>
    <mergeCell ref="CQ12:CQ13"/>
    <mergeCell ref="AG8:AG9"/>
    <mergeCell ref="AY8:AY9"/>
    <mergeCell ref="DW48:DW49"/>
    <mergeCell ref="DW30:DW31"/>
    <mergeCell ref="DW32:DW33"/>
    <mergeCell ref="DW40:DW41"/>
    <mergeCell ref="DW42:DW43"/>
    <mergeCell ref="DW44:DW45"/>
    <mergeCell ref="DW46:DW47"/>
    <mergeCell ref="DC32:DC33"/>
    <mergeCell ref="DI12:DI13"/>
    <mergeCell ref="DI14:DI15"/>
    <mergeCell ref="DC6:DC7"/>
    <mergeCell ref="DC8:DC9"/>
    <mergeCell ref="DC10:DC11"/>
    <mergeCell ref="DI6:DI7"/>
    <mergeCell ref="DI8:DI9"/>
    <mergeCell ref="DI10:DI11"/>
    <mergeCell ref="CR12:CR13"/>
    <mergeCell ref="CR6:CR7"/>
    <mergeCell ref="CK8:CK9"/>
    <mergeCell ref="CL8:CL9"/>
    <mergeCell ref="CM8:CM9"/>
    <mergeCell ref="CN8:CN9"/>
    <mergeCell ref="CO8:CO9"/>
    <mergeCell ref="CP8:CP9"/>
    <mergeCell ref="CQ8:CQ9"/>
    <mergeCell ref="CR8:CR9"/>
    <mergeCell ref="CK10:CK11"/>
    <mergeCell ref="CL10:CL11"/>
    <mergeCell ref="CM10:CM11"/>
    <mergeCell ref="CN10:CN11"/>
    <mergeCell ref="DW50:DW51"/>
    <mergeCell ref="DW52:DW53"/>
    <mergeCell ref="DS36:DW36"/>
    <mergeCell ref="DS38:DW38"/>
    <mergeCell ref="DS4:DW4"/>
    <mergeCell ref="DS2:DW2"/>
    <mergeCell ref="DQ20:DQ21"/>
    <mergeCell ref="DQ22:DQ23"/>
    <mergeCell ref="DQ24:DQ25"/>
    <mergeCell ref="DQ26:DQ27"/>
    <mergeCell ref="DQ28:DQ29"/>
    <mergeCell ref="DQ30:DQ31"/>
    <mergeCell ref="DQ32:DQ33"/>
    <mergeCell ref="DQ40:DQ41"/>
    <mergeCell ref="DQ42:DQ43"/>
    <mergeCell ref="DQ44:DQ45"/>
    <mergeCell ref="DQ46:DQ47"/>
    <mergeCell ref="DQ48:DQ49"/>
    <mergeCell ref="DQ50:DQ51"/>
    <mergeCell ref="DQ52:DQ53"/>
    <mergeCell ref="DW6:DW7"/>
    <mergeCell ref="DW8:DW9"/>
    <mergeCell ref="DW10:DW11"/>
    <mergeCell ref="DW12:DW13"/>
    <mergeCell ref="DW14:DW15"/>
    <mergeCell ref="DW16:DW17"/>
    <mergeCell ref="DW18:DW19"/>
    <mergeCell ref="DW20:DW21"/>
    <mergeCell ref="DW22:DW23"/>
    <mergeCell ref="DW24:DW25"/>
    <mergeCell ref="DW26:DW27"/>
    <mergeCell ref="DW28:DW29"/>
    <mergeCell ref="DD52:DD53"/>
    <mergeCell ref="DC12:DC13"/>
    <mergeCell ref="DC14:DC15"/>
    <mergeCell ref="DC24:DC25"/>
    <mergeCell ref="DI16:DI17"/>
    <mergeCell ref="DI18:DI19"/>
    <mergeCell ref="DI20:DI21"/>
    <mergeCell ref="DI22:DI23"/>
    <mergeCell ref="DI30:DI31"/>
    <mergeCell ref="DC30:DC31"/>
    <mergeCell ref="DC16:DC17"/>
    <mergeCell ref="DC18:DC19"/>
    <mergeCell ref="DC20:DC21"/>
    <mergeCell ref="DC22:DC23"/>
    <mergeCell ref="DE22:DE23"/>
    <mergeCell ref="DG22:DG23"/>
    <mergeCell ref="DG16:DG17"/>
    <mergeCell ref="DE18:DE19"/>
    <mergeCell ref="DF18:DF19"/>
    <mergeCell ref="DG18:DG19"/>
    <mergeCell ref="DE20:DE21"/>
    <mergeCell ref="DG20:DG21"/>
    <mergeCell ref="DC26:DC27"/>
    <mergeCell ref="DC28:DC29"/>
    <mergeCell ref="DG14:DG15"/>
    <mergeCell ref="DI24:DI25"/>
    <mergeCell ref="DI26:DI27"/>
    <mergeCell ref="DI28:DI29"/>
    <mergeCell ref="DI52:DI53"/>
    <mergeCell ref="DI40:DI41"/>
    <mergeCell ref="DI42:DI43"/>
    <mergeCell ref="DI44:DI45"/>
    <mergeCell ref="DI46:DI47"/>
    <mergeCell ref="DI48:DI49"/>
    <mergeCell ref="DI50:DI51"/>
    <mergeCell ref="DE30:DE31"/>
    <mergeCell ref="DE28:DE29"/>
    <mergeCell ref="DE24:DE25"/>
    <mergeCell ref="DE26:DE27"/>
    <mergeCell ref="DF40:DF41"/>
    <mergeCell ref="DG40:DG41"/>
    <mergeCell ref="DE42:DE43"/>
    <mergeCell ref="DF42:DF43"/>
    <mergeCell ref="DG42:DG43"/>
    <mergeCell ref="DF52:DF53"/>
    <mergeCell ref="DG52:DG53"/>
    <mergeCell ref="DG48:DG49"/>
    <mergeCell ref="DE50:DE51"/>
    <mergeCell ref="DF50:DF51"/>
    <mergeCell ref="DG50:DG51"/>
    <mergeCell ref="DI32:DI33"/>
    <mergeCell ref="DG44:DG45"/>
    <mergeCell ref="DG46:DG47"/>
    <mergeCell ref="DC38:DF38"/>
    <mergeCell ref="DG38:DH38"/>
    <mergeCell ref="DC40:DC41"/>
    <mergeCell ref="DC42:DC43"/>
    <mergeCell ref="DC44:DC45"/>
    <mergeCell ref="DC46:DC47"/>
    <mergeCell ref="DC48:DC49"/>
    <mergeCell ref="DC50:DC51"/>
    <mergeCell ref="DC52:DC53"/>
    <mergeCell ref="DD50:DD51"/>
    <mergeCell ref="DG32:DG33"/>
    <mergeCell ref="DJ50:DJ51"/>
    <mergeCell ref="DK50:DK51"/>
    <mergeCell ref="DL50:DL51"/>
    <mergeCell ref="DJ52:DJ53"/>
    <mergeCell ref="DK52:DK53"/>
    <mergeCell ref="DL52:DL53"/>
    <mergeCell ref="DJ46:DJ47"/>
    <mergeCell ref="DK46:DK47"/>
    <mergeCell ref="DL46:DL47"/>
    <mergeCell ref="DJ48:DJ49"/>
    <mergeCell ref="DK48:DK49"/>
    <mergeCell ref="DL48:DL49"/>
    <mergeCell ref="DJ42:DJ43"/>
    <mergeCell ref="DK42:DK43"/>
    <mergeCell ref="DL42:DL43"/>
    <mergeCell ref="DJ44:DJ45"/>
    <mergeCell ref="DK44:DK45"/>
    <mergeCell ref="DL44:DL45"/>
    <mergeCell ref="DJ40:DJ41"/>
    <mergeCell ref="DK40:DK41"/>
    <mergeCell ref="DL40:DL41"/>
    <mergeCell ref="DK22:DK23"/>
    <mergeCell ref="DL22:DL23"/>
    <mergeCell ref="DL24:DL25"/>
    <mergeCell ref="DK26:DK27"/>
    <mergeCell ref="DL26:DL27"/>
    <mergeCell ref="DK28:DK29"/>
    <mergeCell ref="DL28:DL29"/>
    <mergeCell ref="DK14:DK15"/>
    <mergeCell ref="DL14:DL15"/>
    <mergeCell ref="DK16:DK17"/>
    <mergeCell ref="DL16:DL17"/>
    <mergeCell ref="DL18:DL19"/>
    <mergeCell ref="DK20:DK21"/>
    <mergeCell ref="DL20:DL21"/>
    <mergeCell ref="DJ14:DJ15"/>
    <mergeCell ref="DJ16:DJ17"/>
    <mergeCell ref="DJ18:DJ19"/>
    <mergeCell ref="DF30:DF31"/>
    <mergeCell ref="DG30:DG31"/>
    <mergeCell ref="DJ6:DJ7"/>
    <mergeCell ref="DJ8:DJ9"/>
    <mergeCell ref="DJ10:DJ11"/>
    <mergeCell ref="DJ12:DJ13"/>
    <mergeCell ref="DJ24:DJ25"/>
    <mergeCell ref="DJ26:DJ27"/>
    <mergeCell ref="DF28:DF29"/>
    <mergeCell ref="DG28:DG29"/>
    <mergeCell ref="DF24:DF25"/>
    <mergeCell ref="DG24:DG25"/>
    <mergeCell ref="DF26:DF27"/>
    <mergeCell ref="DG26:DG27"/>
    <mergeCell ref="DL30:DL31"/>
    <mergeCell ref="DK32:DK33"/>
    <mergeCell ref="DL32:DL33"/>
    <mergeCell ref="DD44:DD45"/>
    <mergeCell ref="DD46:DD47"/>
    <mergeCell ref="DF44:DF45"/>
    <mergeCell ref="DF46:DF47"/>
    <mergeCell ref="DD14:DD15"/>
    <mergeCell ref="DD16:DD17"/>
    <mergeCell ref="DD18:DD19"/>
    <mergeCell ref="DF20:DF21"/>
    <mergeCell ref="DF48:DF49"/>
    <mergeCell ref="DF16:DF17"/>
    <mergeCell ref="DF22:DF23"/>
    <mergeCell ref="DE16:DE17"/>
    <mergeCell ref="DD32:DD33"/>
    <mergeCell ref="DE32:DE33"/>
    <mergeCell ref="DD40:DD41"/>
    <mergeCell ref="DL6:DL7"/>
    <mergeCell ref="DK8:DK9"/>
    <mergeCell ref="DL8:DL9"/>
    <mergeCell ref="DK10:DK11"/>
    <mergeCell ref="DL10:DL11"/>
    <mergeCell ref="DL12:DL13"/>
    <mergeCell ref="DJ28:DJ29"/>
    <mergeCell ref="DJ30:DJ31"/>
    <mergeCell ref="DJ32:DJ33"/>
    <mergeCell ref="DK6:DK7"/>
    <mergeCell ref="DK12:DK13"/>
    <mergeCell ref="DK18:DK19"/>
    <mergeCell ref="DK24:DK25"/>
    <mergeCell ref="DK30:DK31"/>
    <mergeCell ref="DJ20:DJ21"/>
    <mergeCell ref="DJ22:DJ23"/>
    <mergeCell ref="DF32:DF33"/>
    <mergeCell ref="DI4:DL4"/>
    <mergeCell ref="DI38:DL38"/>
    <mergeCell ref="DD20:DD21"/>
    <mergeCell ref="DD22:DD23"/>
    <mergeCell ref="DD24:DD25"/>
    <mergeCell ref="DD26:DD27"/>
    <mergeCell ref="DD28:DD29"/>
    <mergeCell ref="DF14:DF15"/>
    <mergeCell ref="DG6:DG7"/>
    <mergeCell ref="DE8:DE9"/>
    <mergeCell ref="DF8:DF9"/>
    <mergeCell ref="DG8:DG9"/>
    <mergeCell ref="DE12:DE13"/>
    <mergeCell ref="DF12:DF13"/>
    <mergeCell ref="DG12:DG13"/>
    <mergeCell ref="DG10:DG11"/>
    <mergeCell ref="DE52:DE53"/>
    <mergeCell ref="DE14:DE15"/>
    <mergeCell ref="DD6:DD7"/>
    <mergeCell ref="DD8:DD9"/>
    <mergeCell ref="DD10:DD11"/>
    <mergeCell ref="DD12:DD13"/>
    <mergeCell ref="DE10:DE11"/>
    <mergeCell ref="DF10:DF11"/>
    <mergeCell ref="DE6:DE7"/>
    <mergeCell ref="DF6:DF7"/>
    <mergeCell ref="DE48:DE49"/>
    <mergeCell ref="DE44:DE45"/>
    <mergeCell ref="DE46:DE47"/>
    <mergeCell ref="DE40:DE41"/>
    <mergeCell ref="DD48:DD49"/>
    <mergeCell ref="DD42:DD43"/>
    <mergeCell ref="BO52:BO53"/>
    <mergeCell ref="BO42:BO43"/>
    <mergeCell ref="BO44:BO45"/>
    <mergeCell ref="BO46:BO47"/>
    <mergeCell ref="BO48:BO49"/>
    <mergeCell ref="CW44:CW45"/>
    <mergeCell ref="CX44:CX45"/>
    <mergeCell ref="CY44:CY45"/>
    <mergeCell ref="BO28:BO29"/>
    <mergeCell ref="BO30:BO31"/>
    <mergeCell ref="BO32:BO33"/>
    <mergeCell ref="BO40:BO41"/>
    <mergeCell ref="DD30:DD31"/>
    <mergeCell ref="CW38:DB38"/>
    <mergeCell ref="DA40:DA41"/>
    <mergeCell ref="DB40:DB41"/>
    <mergeCell ref="DB32:DB33"/>
    <mergeCell ref="CX32:CX33"/>
    <mergeCell ref="CW40:CW41"/>
    <mergeCell ref="CX40:CX41"/>
    <mergeCell ref="CY40:CY41"/>
    <mergeCell ref="CZ40:CZ41"/>
    <mergeCell ref="CW42:CW43"/>
    <mergeCell ref="CX42:CX43"/>
    <mergeCell ref="CY42:CY43"/>
    <mergeCell ref="DB44:DB45"/>
    <mergeCell ref="DA42:DA43"/>
    <mergeCell ref="DB42:DB43"/>
    <mergeCell ref="CZ42:CZ43"/>
    <mergeCell ref="CZ44:CZ45"/>
    <mergeCell ref="DA50:DA51"/>
    <mergeCell ref="DA52:DA53"/>
    <mergeCell ref="BO16:BO17"/>
    <mergeCell ref="BO18:BO19"/>
    <mergeCell ref="BO20:BO21"/>
    <mergeCell ref="BO22:BO23"/>
    <mergeCell ref="BO24:BO25"/>
    <mergeCell ref="BO26:BO27"/>
    <mergeCell ref="BO6:BO7"/>
    <mergeCell ref="BO8:BO9"/>
    <mergeCell ref="BO10:BO11"/>
    <mergeCell ref="BO12:BO13"/>
    <mergeCell ref="BO14:BO15"/>
    <mergeCell ref="H32:H33"/>
    <mergeCell ref="I32:I33"/>
    <mergeCell ref="J32:J33"/>
    <mergeCell ref="K30:K31"/>
    <mergeCell ref="M30:M31"/>
    <mergeCell ref="K28:K29"/>
    <mergeCell ref="M28:M29"/>
    <mergeCell ref="M16:M17"/>
    <mergeCell ref="M18:M19"/>
    <mergeCell ref="M22:M23"/>
    <mergeCell ref="M20:M21"/>
    <mergeCell ref="K14:K15"/>
    <mergeCell ref="M14:M15"/>
    <mergeCell ref="BJ18:BJ19"/>
    <mergeCell ref="BK18:BK19"/>
    <mergeCell ref="BL18:BL19"/>
    <mergeCell ref="BI16:BI17"/>
    <mergeCell ref="BJ16:BJ17"/>
    <mergeCell ref="BK16:BK17"/>
    <mergeCell ref="BH10:BH11"/>
    <mergeCell ref="BI10:BI11"/>
    <mergeCell ref="G28:G29"/>
    <mergeCell ref="G32:G33"/>
    <mergeCell ref="I28:I29"/>
    <mergeCell ref="J28:J29"/>
    <mergeCell ref="J30:J31"/>
    <mergeCell ref="M52:M53"/>
    <mergeCell ref="J50:J51"/>
    <mergeCell ref="K50:K51"/>
    <mergeCell ref="M50:M51"/>
    <mergeCell ref="J44:J45"/>
    <mergeCell ref="N28:N29"/>
    <mergeCell ref="N30:N31"/>
    <mergeCell ref="N32:N33"/>
    <mergeCell ref="K46:K47"/>
    <mergeCell ref="M46:M47"/>
    <mergeCell ref="N6:N7"/>
    <mergeCell ref="N8:N9"/>
    <mergeCell ref="N10:N11"/>
    <mergeCell ref="N12:N13"/>
    <mergeCell ref="N22:N23"/>
    <mergeCell ref="N24:N25"/>
    <mergeCell ref="N20:N21"/>
    <mergeCell ref="N46:N47"/>
    <mergeCell ref="N48:N49"/>
    <mergeCell ref="K24:K25"/>
    <mergeCell ref="H28:H29"/>
    <mergeCell ref="G30:G31"/>
    <mergeCell ref="H30:H31"/>
    <mergeCell ref="I30:I31"/>
    <mergeCell ref="M24:M25"/>
    <mergeCell ref="K26:K27"/>
    <mergeCell ref="M26:M27"/>
    <mergeCell ref="F52:F53"/>
    <mergeCell ref="G52:G53"/>
    <mergeCell ref="H52:H53"/>
    <mergeCell ref="I52:I53"/>
    <mergeCell ref="J48:J49"/>
    <mergeCell ref="K48:K49"/>
    <mergeCell ref="J52:J53"/>
    <mergeCell ref="K52:K53"/>
    <mergeCell ref="F50:F51"/>
    <mergeCell ref="G50:G51"/>
    <mergeCell ref="H50:H51"/>
    <mergeCell ref="I50:I51"/>
    <mergeCell ref="N14:N15"/>
    <mergeCell ref="N16:N17"/>
    <mergeCell ref="N18:N19"/>
    <mergeCell ref="M48:M49"/>
    <mergeCell ref="N26:N27"/>
    <mergeCell ref="H42:H43"/>
    <mergeCell ref="I42:I43"/>
    <mergeCell ref="J46:J47"/>
    <mergeCell ref="G44:G45"/>
    <mergeCell ref="H44:H45"/>
    <mergeCell ref="F48:F49"/>
    <mergeCell ref="G48:G49"/>
    <mergeCell ref="H48:H49"/>
    <mergeCell ref="I48:I49"/>
    <mergeCell ref="F44:F45"/>
    <mergeCell ref="F46:F47"/>
    <mergeCell ref="G46:G47"/>
    <mergeCell ref="H46:H47"/>
    <mergeCell ref="I46:I47"/>
    <mergeCell ref="N52:N53"/>
    <mergeCell ref="F40:F41"/>
    <mergeCell ref="G40:G41"/>
    <mergeCell ref="H40:H41"/>
    <mergeCell ref="I40:I41"/>
    <mergeCell ref="I44:I45"/>
    <mergeCell ref="F42:F43"/>
    <mergeCell ref="G42:G43"/>
    <mergeCell ref="K40:K41"/>
    <mergeCell ref="M40:M41"/>
    <mergeCell ref="J42:J43"/>
    <mergeCell ref="K42:K43"/>
    <mergeCell ref="M42:M43"/>
    <mergeCell ref="J40:J41"/>
    <mergeCell ref="N50:N51"/>
    <mergeCell ref="N42:N43"/>
    <mergeCell ref="N44:N45"/>
    <mergeCell ref="K32:K33"/>
    <mergeCell ref="M32:M33"/>
    <mergeCell ref="N40:N41"/>
    <mergeCell ref="K44:K45"/>
    <mergeCell ref="M44:M45"/>
    <mergeCell ref="F38:N38"/>
    <mergeCell ref="L44:L45"/>
    <mergeCell ref="L50:L51"/>
    <mergeCell ref="G24:G25"/>
    <mergeCell ref="H24:H25"/>
    <mergeCell ref="I24:I25"/>
    <mergeCell ref="J24:J25"/>
    <mergeCell ref="G26:G27"/>
    <mergeCell ref="H26:H27"/>
    <mergeCell ref="I26:I27"/>
    <mergeCell ref="J26:J27"/>
    <mergeCell ref="G20:G21"/>
    <mergeCell ref="H20:H21"/>
    <mergeCell ref="G22:G23"/>
    <mergeCell ref="H22:H23"/>
    <mergeCell ref="I22:I23"/>
    <mergeCell ref="J22:J23"/>
    <mergeCell ref="I20:I21"/>
    <mergeCell ref="J20:J21"/>
    <mergeCell ref="K16:K17"/>
    <mergeCell ref="K18:K19"/>
    <mergeCell ref="K22:K23"/>
    <mergeCell ref="G16:G17"/>
    <mergeCell ref="H16:H17"/>
    <mergeCell ref="I16:I17"/>
    <mergeCell ref="J16:J17"/>
    <mergeCell ref="K20:K21"/>
    <mergeCell ref="G18:G19"/>
    <mergeCell ref="H18:H19"/>
    <mergeCell ref="I18:I19"/>
    <mergeCell ref="J18:J19"/>
    <mergeCell ref="G12:G13"/>
    <mergeCell ref="H12:H13"/>
    <mergeCell ref="G14:G15"/>
    <mergeCell ref="H14:H15"/>
    <mergeCell ref="I14:I15"/>
    <mergeCell ref="J14:J15"/>
    <mergeCell ref="I12:I13"/>
    <mergeCell ref="J12:J13"/>
    <mergeCell ref="I10:I11"/>
    <mergeCell ref="J10:J11"/>
    <mergeCell ref="K8:K9"/>
    <mergeCell ref="M8:M9"/>
    <mergeCell ref="K10:K11"/>
    <mergeCell ref="M10:M11"/>
    <mergeCell ref="M6:M7"/>
    <mergeCell ref="BN30:BN31"/>
    <mergeCell ref="G8:G9"/>
    <mergeCell ref="H8:H9"/>
    <mergeCell ref="I8:I9"/>
    <mergeCell ref="J8:J9"/>
    <mergeCell ref="K12:K13"/>
    <mergeCell ref="M12:M13"/>
    <mergeCell ref="G10:G11"/>
    <mergeCell ref="H10:H11"/>
    <mergeCell ref="BN26:BN27"/>
    <mergeCell ref="BN28:BN29"/>
    <mergeCell ref="BK8:BK9"/>
    <mergeCell ref="BL8:BL9"/>
    <mergeCell ref="BH16:BH17"/>
    <mergeCell ref="BL16:BL17"/>
    <mergeCell ref="BH18:BH19"/>
    <mergeCell ref="BI18:BI19"/>
    <mergeCell ref="BM26:BM27"/>
    <mergeCell ref="BN48:BN49"/>
    <mergeCell ref="BN50:BN51"/>
    <mergeCell ref="BN52:BN53"/>
    <mergeCell ref="G6:G7"/>
    <mergeCell ref="H6:H7"/>
    <mergeCell ref="I6:I7"/>
    <mergeCell ref="J6:J7"/>
    <mergeCell ref="K6:K7"/>
    <mergeCell ref="BN20:BN21"/>
    <mergeCell ref="BN32:BN33"/>
    <mergeCell ref="BL20:BL21"/>
    <mergeCell ref="BL22:BL23"/>
    <mergeCell ref="BL28:BL29"/>
    <mergeCell ref="BL30:BL31"/>
    <mergeCell ref="BL32:BL33"/>
    <mergeCell ref="BL24:BL25"/>
    <mergeCell ref="BN22:BN23"/>
    <mergeCell ref="BN24:BN25"/>
    <mergeCell ref="BL14:BL15"/>
    <mergeCell ref="BN18:BN19"/>
    <mergeCell ref="BL12:BL13"/>
    <mergeCell ref="BM14:BM15"/>
    <mergeCell ref="BM16:BM17"/>
    <mergeCell ref="BM18:BM19"/>
    <mergeCell ref="O8:O9"/>
    <mergeCell ref="X8:X9"/>
    <mergeCell ref="BN6:BN7"/>
    <mergeCell ref="BN8:BN9"/>
    <mergeCell ref="BL6:BL7"/>
    <mergeCell ref="BH8:BH9"/>
    <mergeCell ref="BI8:BI9"/>
    <mergeCell ref="BJ28:BJ29"/>
    <mergeCell ref="BK28:BK29"/>
    <mergeCell ref="BJ10:BJ11"/>
    <mergeCell ref="BK10:BK11"/>
    <mergeCell ref="BH14:BH15"/>
    <mergeCell ref="BI14:BI15"/>
    <mergeCell ref="BJ14:BJ15"/>
    <mergeCell ref="BK14:BK15"/>
    <mergeCell ref="BJ22:BJ23"/>
    <mergeCell ref="BK22:BK23"/>
    <mergeCell ref="BH6:BH7"/>
    <mergeCell ref="BI6:BI7"/>
    <mergeCell ref="BJ6:BJ7"/>
    <mergeCell ref="BK6:BK7"/>
    <mergeCell ref="BH12:BH13"/>
    <mergeCell ref="BI12:BI13"/>
    <mergeCell ref="BJ12:BJ13"/>
    <mergeCell ref="BK12:BK13"/>
    <mergeCell ref="BJ8:BJ9"/>
    <mergeCell ref="F4:N4"/>
    <mergeCell ref="BH4:BO4"/>
    <mergeCell ref="F26:F27"/>
    <mergeCell ref="F28:F29"/>
    <mergeCell ref="F30:F31"/>
    <mergeCell ref="F32:F33"/>
    <mergeCell ref="F6:F7"/>
    <mergeCell ref="F10:F11"/>
    <mergeCell ref="F16:F17"/>
    <mergeCell ref="F18:F19"/>
    <mergeCell ref="BL10:BL11"/>
    <mergeCell ref="BN10:BN11"/>
    <mergeCell ref="BN12:BN13"/>
    <mergeCell ref="BN14:BN15"/>
    <mergeCell ref="BN16:BN17"/>
    <mergeCell ref="L6:L7"/>
    <mergeCell ref="L8:L9"/>
    <mergeCell ref="L10:L11"/>
    <mergeCell ref="L12:L13"/>
    <mergeCell ref="BH30:BH31"/>
    <mergeCell ref="BI30:BI31"/>
    <mergeCell ref="BJ30:BJ31"/>
    <mergeCell ref="BK30:BK31"/>
    <mergeCell ref="BH20:BH21"/>
    <mergeCell ref="BI20:BI21"/>
    <mergeCell ref="BJ20:BJ21"/>
    <mergeCell ref="BK20:BK21"/>
    <mergeCell ref="BH22:BH23"/>
    <mergeCell ref="BI22:BI23"/>
    <mergeCell ref="BJ26:BJ27"/>
    <mergeCell ref="BK26:BK27"/>
    <mergeCell ref="BH32:BH33"/>
    <mergeCell ref="DB52:DB53"/>
    <mergeCell ref="CW50:CW51"/>
    <mergeCell ref="CX50:CX51"/>
    <mergeCell ref="CW52:CW53"/>
    <mergeCell ref="CX52:CX53"/>
    <mergeCell ref="CY52:CY53"/>
    <mergeCell ref="CZ52:CZ53"/>
    <mergeCell ref="CY50:CY51"/>
    <mergeCell ref="CZ50:CZ51"/>
    <mergeCell ref="BN46:BN47"/>
    <mergeCell ref="BL44:BL45"/>
    <mergeCell ref="BL46:BL47"/>
    <mergeCell ref="BL48:BL49"/>
    <mergeCell ref="BH46:BH47"/>
    <mergeCell ref="BI46:BI47"/>
    <mergeCell ref="BH48:BH49"/>
    <mergeCell ref="BI48:BI49"/>
    <mergeCell ref="BJ48:BJ49"/>
    <mergeCell ref="BK48:BK49"/>
    <mergeCell ref="BJ46:BJ47"/>
    <mergeCell ref="BK46:BK47"/>
    <mergeCell ref="BI50:BI51"/>
    <mergeCell ref="BJ50:BJ51"/>
    <mergeCell ref="BK50:BK51"/>
    <mergeCell ref="BH52:BH53"/>
    <mergeCell ref="BI52:BI53"/>
    <mergeCell ref="BJ52:BJ53"/>
    <mergeCell ref="BK52:BK53"/>
    <mergeCell ref="BM50:BM51"/>
    <mergeCell ref="BT44:BT45"/>
    <mergeCell ref="BO50:BO51"/>
    <mergeCell ref="DA44:DA45"/>
    <mergeCell ref="DA46:DA47"/>
    <mergeCell ref="DB46:DB47"/>
    <mergeCell ref="DA48:DA49"/>
    <mergeCell ref="DB48:DB49"/>
    <mergeCell ref="CW46:CW47"/>
    <mergeCell ref="CX46:CX47"/>
    <mergeCell ref="CY46:CY47"/>
    <mergeCell ref="CZ46:CZ47"/>
    <mergeCell ref="CW48:CW49"/>
    <mergeCell ref="CX48:CX49"/>
    <mergeCell ref="CY48:CY49"/>
    <mergeCell ref="CZ48:CZ49"/>
    <mergeCell ref="CY32:CY33"/>
    <mergeCell ref="CW30:CW31"/>
    <mergeCell ref="CW32:CW33"/>
    <mergeCell ref="DB50:DB51"/>
    <mergeCell ref="CZ32:CZ33"/>
    <mergeCell ref="DA32:DA33"/>
    <mergeCell ref="DB28:DB29"/>
    <mergeCell ref="CX30:CX31"/>
    <mergeCell ref="CY30:CY31"/>
    <mergeCell ref="CZ30:CZ31"/>
    <mergeCell ref="DA30:DA31"/>
    <mergeCell ref="DB30:DB31"/>
    <mergeCell ref="CX28:CX29"/>
    <mergeCell ref="CY28:CY29"/>
    <mergeCell ref="CZ28:CZ29"/>
    <mergeCell ref="DA28:DA29"/>
    <mergeCell ref="DB24:DB25"/>
    <mergeCell ref="CX26:CX27"/>
    <mergeCell ref="CY26:CY27"/>
    <mergeCell ref="CZ26:CZ27"/>
    <mergeCell ref="DA26:DA27"/>
    <mergeCell ref="DB26:DB27"/>
    <mergeCell ref="CX24:CX25"/>
    <mergeCell ref="CY24:CY25"/>
    <mergeCell ref="CZ24:CZ25"/>
    <mergeCell ref="DA24:DA25"/>
    <mergeCell ref="DB20:DB21"/>
    <mergeCell ref="CX22:CX23"/>
    <mergeCell ref="CY22:CY23"/>
    <mergeCell ref="CZ22:CZ23"/>
    <mergeCell ref="DA22:DA23"/>
    <mergeCell ref="DB22:DB23"/>
    <mergeCell ref="CX20:CX21"/>
    <mergeCell ref="CY20:CY21"/>
    <mergeCell ref="CX18:CX19"/>
    <mergeCell ref="CY18:CY19"/>
    <mergeCell ref="CZ18:CZ19"/>
    <mergeCell ref="DA18:DA19"/>
    <mergeCell ref="DB18:DB19"/>
    <mergeCell ref="CX16:CX17"/>
    <mergeCell ref="CY16:CY17"/>
    <mergeCell ref="DA12:DA13"/>
    <mergeCell ref="DB12:DB13"/>
    <mergeCell ref="DB14:DB15"/>
    <mergeCell ref="CZ20:CZ21"/>
    <mergeCell ref="DA20:DA21"/>
    <mergeCell ref="DB16:DB17"/>
    <mergeCell ref="CX14:CX15"/>
    <mergeCell ref="CY14:CY15"/>
    <mergeCell ref="CZ14:CZ15"/>
    <mergeCell ref="DA14:DA15"/>
    <mergeCell ref="CZ16:CZ17"/>
    <mergeCell ref="DA16:DA17"/>
    <mergeCell ref="CX12:CX13"/>
    <mergeCell ref="CY12:CY13"/>
    <mergeCell ref="CZ12:CZ13"/>
    <mergeCell ref="CW4:DB4"/>
    <mergeCell ref="CW6:CW7"/>
    <mergeCell ref="DA6:DA7"/>
    <mergeCell ref="DB6:DB7"/>
    <mergeCell ref="CW8:CW9"/>
    <mergeCell ref="BP26:BP27"/>
    <mergeCell ref="CE6:CE7"/>
    <mergeCell ref="CE8:CE9"/>
    <mergeCell ref="CE10:CE11"/>
    <mergeCell ref="CE12:CE13"/>
    <mergeCell ref="CE14:CE15"/>
    <mergeCell ref="BR16:BR17"/>
    <mergeCell ref="BR18:BR19"/>
    <mergeCell ref="BT6:BT7"/>
    <mergeCell ref="CI10:CI11"/>
    <mergeCell ref="CG14:CG15"/>
    <mergeCell ref="CH14:CH15"/>
    <mergeCell ref="CI14:CI15"/>
    <mergeCell ref="DA8:DA9"/>
    <mergeCell ref="DB8:DB9"/>
    <mergeCell ref="CX10:CX11"/>
    <mergeCell ref="CY10:CY11"/>
    <mergeCell ref="CZ10:CZ11"/>
    <mergeCell ref="DA10:DA11"/>
    <mergeCell ref="DB10:DB11"/>
    <mergeCell ref="CX6:CX7"/>
    <mergeCell ref="CY6:CY7"/>
    <mergeCell ref="CZ6:CZ7"/>
    <mergeCell ref="CX8:CX9"/>
    <mergeCell ref="CY8:CY9"/>
    <mergeCell ref="CZ8:CZ9"/>
    <mergeCell ref="CW22:CW23"/>
    <mergeCell ref="CD8:CD9"/>
    <mergeCell ref="CD10:CD11"/>
    <mergeCell ref="CD12:CD13"/>
    <mergeCell ref="CC8:CC9"/>
    <mergeCell ref="BP8:BP9"/>
    <mergeCell ref="BV6:BV7"/>
    <mergeCell ref="CE20:CE21"/>
    <mergeCell ref="BX6:BX7"/>
    <mergeCell ref="CW10:CW11"/>
    <mergeCell ref="CW12:CW13"/>
    <mergeCell ref="CW14:CW15"/>
    <mergeCell ref="CW16:CW17"/>
    <mergeCell ref="CW18:CW19"/>
    <mergeCell ref="CW20:CW21"/>
    <mergeCell ref="BP28:BP29"/>
    <mergeCell ref="BP6:BP7"/>
    <mergeCell ref="BP10:BP11"/>
    <mergeCell ref="BP12:BP13"/>
    <mergeCell ref="BP14:BP15"/>
    <mergeCell ref="CW24:CW25"/>
    <mergeCell ref="CW26:CW27"/>
    <mergeCell ref="CW28:CW29"/>
    <mergeCell ref="BU14:BU15"/>
    <mergeCell ref="BV14:BV15"/>
    <mergeCell ref="BW14:BW15"/>
    <mergeCell ref="BX14:BX15"/>
    <mergeCell ref="BU16:BU17"/>
    <mergeCell ref="BV16:BV17"/>
    <mergeCell ref="BW16:BW17"/>
    <mergeCell ref="BX16:BX17"/>
    <mergeCell ref="CE16:CE17"/>
    <mergeCell ref="BQ26:BQ27"/>
    <mergeCell ref="BT40:BT41"/>
    <mergeCell ref="BS40:BS41"/>
    <mergeCell ref="BP38:BT38"/>
    <mergeCell ref="BP30:BP31"/>
    <mergeCell ref="BP32:BP33"/>
    <mergeCell ref="BQ30:BQ31"/>
    <mergeCell ref="BP4:BT4"/>
    <mergeCell ref="BP16:BP17"/>
    <mergeCell ref="BP18:BP19"/>
    <mergeCell ref="BP20:BP21"/>
    <mergeCell ref="BP22:BP23"/>
    <mergeCell ref="BP24:BP25"/>
    <mergeCell ref="BQ14:BQ15"/>
    <mergeCell ref="BQ16:BQ17"/>
    <mergeCell ref="BQ22:BQ23"/>
    <mergeCell ref="BQ24:BQ25"/>
    <mergeCell ref="BQ6:BQ7"/>
    <mergeCell ref="BQ12:BQ13"/>
    <mergeCell ref="BQ8:BQ9"/>
    <mergeCell ref="BQ10:BQ11"/>
    <mergeCell ref="BQ32:BQ33"/>
    <mergeCell ref="BQ18:BQ19"/>
    <mergeCell ref="BQ20:BQ21"/>
    <mergeCell ref="BR20:BR21"/>
    <mergeCell ref="BR22:BR23"/>
    <mergeCell ref="BR32:BR33"/>
    <mergeCell ref="BR24:BR25"/>
    <mergeCell ref="BR26:BR27"/>
    <mergeCell ref="BR28:BR29"/>
    <mergeCell ref="BR30:BR31"/>
    <mergeCell ref="BT18:BT19"/>
    <mergeCell ref="BR12:BR13"/>
    <mergeCell ref="BQ28:BQ29"/>
    <mergeCell ref="BR14:BR15"/>
    <mergeCell ref="BQ40:BQ41"/>
    <mergeCell ref="BR40:BR41"/>
    <mergeCell ref="BT28:BT29"/>
    <mergeCell ref="BT26:BT27"/>
    <mergeCell ref="BT12:BT13"/>
    <mergeCell ref="CJ6:CJ7"/>
    <mergeCell ref="CH8:CH9"/>
    <mergeCell ref="CI8:CI9"/>
    <mergeCell ref="CJ8:CJ9"/>
    <mergeCell ref="CG6:CG7"/>
    <mergeCell ref="CH6:CH7"/>
    <mergeCell ref="CI6:CI7"/>
    <mergeCell ref="CG10:CG11"/>
    <mergeCell ref="CH10:CH11"/>
    <mergeCell ref="CJ14:CJ15"/>
    <mergeCell ref="CG16:CG17"/>
    <mergeCell ref="CH16:CH17"/>
    <mergeCell ref="CI16:CI17"/>
    <mergeCell ref="CJ16:CJ17"/>
    <mergeCell ref="CJ10:CJ11"/>
    <mergeCell ref="CG12:CG13"/>
    <mergeCell ref="CH12:CH13"/>
    <mergeCell ref="CI12:CI13"/>
    <mergeCell ref="CJ12:CJ13"/>
    <mergeCell ref="CG8:CG9"/>
    <mergeCell ref="BT14:BT15"/>
    <mergeCell ref="CF20:CF21"/>
    <mergeCell ref="CE24:CE25"/>
    <mergeCell ref="CF24:CF25"/>
    <mergeCell ref="CC14:CC15"/>
    <mergeCell ref="CV10:CV11"/>
    <mergeCell ref="CS8:CS9"/>
    <mergeCell ref="CS6:CS7"/>
    <mergeCell ref="CT6:CT7"/>
    <mergeCell ref="CU6:CU7"/>
    <mergeCell ref="CV6:CV7"/>
    <mergeCell ref="CS12:CS13"/>
    <mergeCell ref="CT12:CT13"/>
    <mergeCell ref="CU12:CU13"/>
    <mergeCell ref="CV12:CV13"/>
    <mergeCell ref="CT8:CT9"/>
    <mergeCell ref="CU8:CU9"/>
    <mergeCell ref="CV8:CV9"/>
    <mergeCell ref="CS10:CS11"/>
    <mergeCell ref="CT10:CT11"/>
    <mergeCell ref="CU10:CU11"/>
    <mergeCell ref="CS16:CS17"/>
    <mergeCell ref="CT16:CT17"/>
    <mergeCell ref="CU16:CU17"/>
    <mergeCell ref="CV16:CV17"/>
    <mergeCell ref="CS14:CS15"/>
    <mergeCell ref="CT14:CT15"/>
    <mergeCell ref="CU14:CU15"/>
    <mergeCell ref="CV14:CV15"/>
    <mergeCell ref="CS4:CV4"/>
    <mergeCell ref="BP46:BP47"/>
    <mergeCell ref="BQ46:BQ47"/>
    <mergeCell ref="BR46:BR47"/>
    <mergeCell ref="BT46:BT47"/>
    <mergeCell ref="CS38:CV38"/>
    <mergeCell ref="CT40:CT41"/>
    <mergeCell ref="CU40:CU41"/>
    <mergeCell ref="CV40:CV41"/>
    <mergeCell ref="CU42:CU43"/>
    <mergeCell ref="CV42:CV43"/>
    <mergeCell ref="CT42:CT43"/>
    <mergeCell ref="CT44:CT45"/>
    <mergeCell ref="CU44:CU45"/>
    <mergeCell ref="CV44:CV45"/>
    <mergeCell ref="CU46:CU47"/>
    <mergeCell ref="CV46:CV47"/>
    <mergeCell ref="CS20:CS21"/>
    <mergeCell ref="CT20:CT21"/>
    <mergeCell ref="CU20:CU21"/>
    <mergeCell ref="CV20:CV21"/>
    <mergeCell ref="CS18:CS19"/>
    <mergeCell ref="CT18:CT19"/>
    <mergeCell ref="CU18:CU19"/>
    <mergeCell ref="CV18:CV19"/>
    <mergeCell ref="CS24:CS25"/>
    <mergeCell ref="CT24:CT25"/>
    <mergeCell ref="CU24:CU25"/>
    <mergeCell ref="CV24:CV25"/>
    <mergeCell ref="CS22:CS23"/>
    <mergeCell ref="CT22:CT23"/>
    <mergeCell ref="CU22:CU23"/>
    <mergeCell ref="CS52:CS53"/>
    <mergeCell ref="CT52:CT53"/>
    <mergeCell ref="CU52:CU53"/>
    <mergeCell ref="CV52:CV53"/>
    <mergeCell ref="BR50:BR51"/>
    <mergeCell ref="BT50:BT51"/>
    <mergeCell ref="CS40:CS41"/>
    <mergeCell ref="CS42:CS43"/>
    <mergeCell ref="CS44:CS45"/>
    <mergeCell ref="BR44:BR45"/>
    <mergeCell ref="CS32:CS33"/>
    <mergeCell ref="CT32:CT33"/>
    <mergeCell ref="CU32:CU33"/>
    <mergeCell ref="CV32:CV33"/>
    <mergeCell ref="CS30:CS31"/>
    <mergeCell ref="CT30:CT31"/>
    <mergeCell ref="CU30:CU31"/>
    <mergeCell ref="CV30:CV31"/>
    <mergeCell ref="BS42:BS43"/>
    <mergeCell ref="BS44:BS45"/>
    <mergeCell ref="BT30:BT31"/>
    <mergeCell ref="BT32:BT33"/>
    <mergeCell ref="BU30:BU31"/>
    <mergeCell ref="BU32:BU33"/>
    <mergeCell ref="BU46:BU47"/>
    <mergeCell ref="BU52:BU53"/>
    <mergeCell ref="BV52:BV53"/>
    <mergeCell ref="BW52:BW53"/>
    <mergeCell ref="BX52:BX53"/>
    <mergeCell ref="BY52:BY53"/>
    <mergeCell ref="BZ52:BZ53"/>
    <mergeCell ref="CB52:CB53"/>
    <mergeCell ref="BP48:BP49"/>
    <mergeCell ref="CS46:CS47"/>
    <mergeCell ref="CT46:CT47"/>
    <mergeCell ref="CS48:CS49"/>
    <mergeCell ref="CT48:CT49"/>
    <mergeCell ref="CU48:CU49"/>
    <mergeCell ref="CU50:CU51"/>
    <mergeCell ref="CV50:CV51"/>
    <mergeCell ref="CS50:CS51"/>
    <mergeCell ref="CT50:CT51"/>
    <mergeCell ref="CV22:CV23"/>
    <mergeCell ref="CS28:CS29"/>
    <mergeCell ref="CT28:CT29"/>
    <mergeCell ref="CU28:CU29"/>
    <mergeCell ref="CV28:CV29"/>
    <mergeCell ref="CS26:CS27"/>
    <mergeCell ref="CT26:CT27"/>
    <mergeCell ref="CU26:CU27"/>
    <mergeCell ref="CV26:CV27"/>
    <mergeCell ref="BQ42:BQ43"/>
    <mergeCell ref="CV48:CV49"/>
    <mergeCell ref="BQ48:BQ49"/>
    <mergeCell ref="BR48:BR49"/>
    <mergeCell ref="BR42:BR43"/>
    <mergeCell ref="BT42:BT43"/>
    <mergeCell ref="BU26:BU27"/>
    <mergeCell ref="BU28:BU29"/>
    <mergeCell ref="CC22:CC23"/>
    <mergeCell ref="CD22:CD23"/>
    <mergeCell ref="CE22:CE23"/>
    <mergeCell ref="CF22:CF23"/>
    <mergeCell ref="CC24:CC25"/>
    <mergeCell ref="F12:F13"/>
    <mergeCell ref="F14:F15"/>
    <mergeCell ref="F8:F9"/>
    <mergeCell ref="C24:C25"/>
    <mergeCell ref="C22:C23"/>
    <mergeCell ref="C20:C21"/>
    <mergeCell ref="C50:C51"/>
    <mergeCell ref="C40:C41"/>
    <mergeCell ref="C38:C39"/>
    <mergeCell ref="C42:C43"/>
    <mergeCell ref="C32:C33"/>
    <mergeCell ref="C30:C31"/>
    <mergeCell ref="BS10:BS11"/>
    <mergeCell ref="E18:E19"/>
    <mergeCell ref="E20:E21"/>
    <mergeCell ref="E22:E23"/>
    <mergeCell ref="E24:E25"/>
    <mergeCell ref="BP40:BP41"/>
    <mergeCell ref="BJ44:BJ45"/>
    <mergeCell ref="BK44:BK45"/>
    <mergeCell ref="BN44:BN45"/>
    <mergeCell ref="F20:F21"/>
    <mergeCell ref="F22:F23"/>
    <mergeCell ref="F24:F25"/>
    <mergeCell ref="BL26:BL27"/>
    <mergeCell ref="BH24:BH25"/>
    <mergeCell ref="BI24:BI25"/>
    <mergeCell ref="BJ24:BJ25"/>
    <mergeCell ref="BK24:BK25"/>
    <mergeCell ref="BH26:BH27"/>
    <mergeCell ref="BI26:BI27"/>
    <mergeCell ref="BI32:BI33"/>
    <mergeCell ref="C4:C5"/>
    <mergeCell ref="C18:C19"/>
    <mergeCell ref="C16:C17"/>
    <mergeCell ref="C14:C15"/>
    <mergeCell ref="C12:C13"/>
    <mergeCell ref="C28:C29"/>
    <mergeCell ref="C10:C11"/>
    <mergeCell ref="C8:C9"/>
    <mergeCell ref="C6:C7"/>
    <mergeCell ref="C26:C27"/>
    <mergeCell ref="D40:D41"/>
    <mergeCell ref="E38:E39"/>
    <mergeCell ref="E40:E41"/>
    <mergeCell ref="E42:E43"/>
    <mergeCell ref="E50:E51"/>
    <mergeCell ref="E4:E5"/>
    <mergeCell ref="E8:E9"/>
    <mergeCell ref="E10:E11"/>
    <mergeCell ref="E12:E13"/>
    <mergeCell ref="E6:E7"/>
    <mergeCell ref="D4:D5"/>
    <mergeCell ref="D6:D7"/>
    <mergeCell ref="D8:D9"/>
    <mergeCell ref="D10:D11"/>
    <mergeCell ref="D12:D13"/>
    <mergeCell ref="D14:D15"/>
    <mergeCell ref="D16:D17"/>
    <mergeCell ref="D18:D19"/>
    <mergeCell ref="D22:D23"/>
    <mergeCell ref="D24:D25"/>
    <mergeCell ref="E14:E15"/>
    <mergeCell ref="D20:D21"/>
    <mergeCell ref="E16:E17"/>
    <mergeCell ref="C52:C53"/>
    <mergeCell ref="D38:D39"/>
    <mergeCell ref="D48:D49"/>
    <mergeCell ref="D46:D47"/>
    <mergeCell ref="D44:D45"/>
    <mergeCell ref="C48:C49"/>
    <mergeCell ref="C46:C47"/>
    <mergeCell ref="C44:C45"/>
    <mergeCell ref="D52:D53"/>
    <mergeCell ref="D50:D51"/>
    <mergeCell ref="E46:E47"/>
    <mergeCell ref="E48:E49"/>
    <mergeCell ref="D30:D31"/>
    <mergeCell ref="D32:D33"/>
    <mergeCell ref="E26:E27"/>
    <mergeCell ref="D28:D29"/>
    <mergeCell ref="E28:E29"/>
    <mergeCell ref="E32:E33"/>
    <mergeCell ref="E30:E31"/>
    <mergeCell ref="D42:D43"/>
    <mergeCell ref="E52:E53"/>
    <mergeCell ref="E44:E45"/>
    <mergeCell ref="D26:D27"/>
    <mergeCell ref="BP55:BT55"/>
    <mergeCell ref="BP54:BT54"/>
    <mergeCell ref="BS46:BS47"/>
    <mergeCell ref="BS48:BS49"/>
    <mergeCell ref="BS50:BS51"/>
    <mergeCell ref="BS52:BS53"/>
    <mergeCell ref="BP52:BP53"/>
    <mergeCell ref="BQ52:BQ53"/>
    <mergeCell ref="CW2:DB2"/>
    <mergeCell ref="CW36:DB36"/>
    <mergeCell ref="BR52:BR53"/>
    <mergeCell ref="BT52:BT53"/>
    <mergeCell ref="BS16:BS17"/>
    <mergeCell ref="BS18:BS19"/>
    <mergeCell ref="BS28:BS29"/>
    <mergeCell ref="BS30:BS31"/>
    <mergeCell ref="BS32:BS33"/>
    <mergeCell ref="BS26:BS27"/>
    <mergeCell ref="BR6:BR7"/>
    <mergeCell ref="BT10:BT11"/>
    <mergeCell ref="BT8:BT9"/>
    <mergeCell ref="BR8:BR9"/>
    <mergeCell ref="BR10:BR11"/>
    <mergeCell ref="BS6:BS7"/>
    <mergeCell ref="BS8:BS9"/>
    <mergeCell ref="BP2:BT2"/>
    <mergeCell ref="BS20:BS21"/>
    <mergeCell ref="BS22:BS23"/>
    <mergeCell ref="BS24:BS25"/>
    <mergeCell ref="BS12:BS13"/>
    <mergeCell ref="BS14:BS15"/>
    <mergeCell ref="BT16:BT17"/>
    <mergeCell ref="G5:L5"/>
    <mergeCell ref="G39:L39"/>
    <mergeCell ref="BM6:BM7"/>
    <mergeCell ref="BM8:BM9"/>
    <mergeCell ref="BM10:BM11"/>
    <mergeCell ref="BM12:BM13"/>
    <mergeCell ref="BM20:BM21"/>
    <mergeCell ref="BM22:BM23"/>
    <mergeCell ref="BM24:BM25"/>
    <mergeCell ref="BM42:BM43"/>
    <mergeCell ref="BM44:BM45"/>
    <mergeCell ref="BM46:BM47"/>
    <mergeCell ref="BM48:BM49"/>
    <mergeCell ref="BM30:BM31"/>
    <mergeCell ref="BM32:BM33"/>
    <mergeCell ref="BM40:BM41"/>
    <mergeCell ref="BH40:BH41"/>
    <mergeCell ref="BI40:BI41"/>
    <mergeCell ref="BJ40:BJ41"/>
    <mergeCell ref="BK40:BK41"/>
    <mergeCell ref="BL40:BL41"/>
    <mergeCell ref="BH38:BO38"/>
    <mergeCell ref="BN40:BN41"/>
    <mergeCell ref="BH42:BH43"/>
    <mergeCell ref="L14:L15"/>
    <mergeCell ref="L16:L17"/>
    <mergeCell ref="L18:L19"/>
    <mergeCell ref="L20:L21"/>
    <mergeCell ref="BJ32:BJ33"/>
    <mergeCell ref="BK32:BK33"/>
    <mergeCell ref="BH28:BH29"/>
    <mergeCell ref="BI28:BI29"/>
    <mergeCell ref="L52:L53"/>
    <mergeCell ref="L30:L31"/>
    <mergeCell ref="L32:L33"/>
    <mergeCell ref="L40:L41"/>
    <mergeCell ref="L42:L43"/>
    <mergeCell ref="BL52:BL53"/>
    <mergeCell ref="BL50:BL51"/>
    <mergeCell ref="BH50:BH51"/>
    <mergeCell ref="L46:L47"/>
    <mergeCell ref="L48:L49"/>
    <mergeCell ref="L22:L23"/>
    <mergeCell ref="L24:L25"/>
    <mergeCell ref="L26:L27"/>
    <mergeCell ref="L28:L29"/>
    <mergeCell ref="BM28:BM29"/>
    <mergeCell ref="BT22:BT23"/>
    <mergeCell ref="BT20:BT21"/>
    <mergeCell ref="BT24:BT25"/>
    <mergeCell ref="BM52:BM53"/>
    <mergeCell ref="BI42:BI43"/>
    <mergeCell ref="BJ42:BJ43"/>
    <mergeCell ref="BK42:BK43"/>
    <mergeCell ref="BN42:BN43"/>
    <mergeCell ref="BL42:BL43"/>
    <mergeCell ref="BH44:BH45"/>
    <mergeCell ref="BI44:BI45"/>
    <mergeCell ref="BT48:BT49"/>
    <mergeCell ref="BP50:BP51"/>
    <mergeCell ref="BQ50:BQ51"/>
    <mergeCell ref="BP44:BP45"/>
    <mergeCell ref="BQ44:BQ45"/>
    <mergeCell ref="BP42:BP43"/>
    <mergeCell ref="DM2:DR2"/>
    <mergeCell ref="DM4:DR4"/>
    <mergeCell ref="DM6:DM7"/>
    <mergeCell ref="DN6:DN7"/>
    <mergeCell ref="DO6:DO7"/>
    <mergeCell ref="DP6:DP7"/>
    <mergeCell ref="DR6:DR7"/>
    <mergeCell ref="DS6:DS7"/>
    <mergeCell ref="DT6:DT7"/>
    <mergeCell ref="DM8:DM9"/>
    <mergeCell ref="DN8:DN9"/>
    <mergeCell ref="DO8:DO9"/>
    <mergeCell ref="DP8:DP9"/>
    <mergeCell ref="DR8:DR9"/>
    <mergeCell ref="DS8:DS9"/>
    <mergeCell ref="DS10:DS11"/>
    <mergeCell ref="DT10:DT11"/>
    <mergeCell ref="DU10:DU11"/>
    <mergeCell ref="DV10:DV11"/>
    <mergeCell ref="DU6:DU7"/>
    <mergeCell ref="DV6:DV7"/>
    <mergeCell ref="DT8:DT9"/>
    <mergeCell ref="DU8:DU9"/>
    <mergeCell ref="DQ6:DQ7"/>
    <mergeCell ref="DQ8:DQ9"/>
    <mergeCell ref="DQ10:DQ11"/>
    <mergeCell ref="DN18:DN19"/>
    <mergeCell ref="DO18:DO19"/>
    <mergeCell ref="DP18:DP19"/>
    <mergeCell ref="DR18:DR19"/>
    <mergeCell ref="DV8:DV9"/>
    <mergeCell ref="DM10:DM11"/>
    <mergeCell ref="DN10:DN11"/>
    <mergeCell ref="DO10:DO11"/>
    <mergeCell ref="DP10:DP11"/>
    <mergeCell ref="DR10:DR11"/>
    <mergeCell ref="DS14:DS15"/>
    <mergeCell ref="DT14:DT15"/>
    <mergeCell ref="DU14:DU15"/>
    <mergeCell ref="DV14:DV15"/>
    <mergeCell ref="DR12:DR13"/>
    <mergeCell ref="DS12:DS13"/>
    <mergeCell ref="DT12:DT13"/>
    <mergeCell ref="DU12:DU13"/>
    <mergeCell ref="DQ12:DQ13"/>
    <mergeCell ref="DQ14:DQ15"/>
    <mergeCell ref="DQ16:DQ17"/>
    <mergeCell ref="DQ18:DQ19"/>
    <mergeCell ref="DM16:DM17"/>
    <mergeCell ref="DV12:DV13"/>
    <mergeCell ref="DM14:DM15"/>
    <mergeCell ref="DN14:DN15"/>
    <mergeCell ref="DO14:DO15"/>
    <mergeCell ref="DP14:DP15"/>
    <mergeCell ref="DR14:DR15"/>
    <mergeCell ref="DS18:DS19"/>
    <mergeCell ref="DT18:DT19"/>
    <mergeCell ref="DU18:DU19"/>
    <mergeCell ref="DV18:DV19"/>
    <mergeCell ref="DR16:DR17"/>
    <mergeCell ref="DS16:DS17"/>
    <mergeCell ref="DT16:DT17"/>
    <mergeCell ref="DU16:DU17"/>
    <mergeCell ref="DM12:DM13"/>
    <mergeCell ref="DN12:DN13"/>
    <mergeCell ref="DO12:DO13"/>
    <mergeCell ref="DP12:DP13"/>
    <mergeCell ref="DV16:DV17"/>
    <mergeCell ref="DM18:DM19"/>
    <mergeCell ref="DV24:DV25"/>
    <mergeCell ref="DM26:DM27"/>
    <mergeCell ref="DN26:DN27"/>
    <mergeCell ref="DO26:DO27"/>
    <mergeCell ref="DP26:DP27"/>
    <mergeCell ref="DR26:DR27"/>
    <mergeCell ref="DM24:DM25"/>
    <mergeCell ref="DN24:DN25"/>
    <mergeCell ref="DO24:DO25"/>
    <mergeCell ref="DP24:DP25"/>
    <mergeCell ref="DS22:DS23"/>
    <mergeCell ref="DT22:DT23"/>
    <mergeCell ref="DU22:DU23"/>
    <mergeCell ref="DV22:DV23"/>
    <mergeCell ref="DN16:DN17"/>
    <mergeCell ref="DO16:DO17"/>
    <mergeCell ref="DP16:DP17"/>
    <mergeCell ref="DV20:DV21"/>
    <mergeCell ref="DM22:DM23"/>
    <mergeCell ref="DN22:DN23"/>
    <mergeCell ref="DO22:DO23"/>
    <mergeCell ref="DP22:DP23"/>
    <mergeCell ref="DR22:DR23"/>
    <mergeCell ref="DN20:DN21"/>
    <mergeCell ref="DO20:DO21"/>
    <mergeCell ref="DP20:DP21"/>
    <mergeCell ref="DR20:DR21"/>
    <mergeCell ref="DS20:DS21"/>
    <mergeCell ref="DT20:DT21"/>
    <mergeCell ref="DU20:DU21"/>
    <mergeCell ref="DS28:DS29"/>
    <mergeCell ref="DV52:DV53"/>
    <mergeCell ref="DR52:DR53"/>
    <mergeCell ref="DS52:DS53"/>
    <mergeCell ref="DT52:DT53"/>
    <mergeCell ref="DU52:DU53"/>
    <mergeCell ref="DM52:DM53"/>
    <mergeCell ref="DN52:DN53"/>
    <mergeCell ref="DO52:DO53"/>
    <mergeCell ref="DP52:DP53"/>
    <mergeCell ref="DM46:DM47"/>
    <mergeCell ref="DN46:DN47"/>
    <mergeCell ref="DO46:DO47"/>
    <mergeCell ref="DP46:DP47"/>
    <mergeCell ref="DR46:DR47"/>
    <mergeCell ref="DS46:DS47"/>
    <mergeCell ref="DT46:DT47"/>
    <mergeCell ref="DU46:DU47"/>
    <mergeCell ref="DV46:DV47"/>
    <mergeCell ref="DR48:DR49"/>
    <mergeCell ref="DS48:DS49"/>
    <mergeCell ref="DT48:DT49"/>
    <mergeCell ref="DM36:DR36"/>
    <mergeCell ref="DM38:DR38"/>
    <mergeCell ref="DM28:DM29"/>
    <mergeCell ref="DN28:DN29"/>
    <mergeCell ref="DO28:DO29"/>
    <mergeCell ref="DP28:DP29"/>
    <mergeCell ref="DR28:DR29"/>
    <mergeCell ref="DZ28:DZ29"/>
    <mergeCell ref="EA28:EA29"/>
    <mergeCell ref="EB28:EB29"/>
    <mergeCell ref="DX30:DX31"/>
    <mergeCell ref="DY30:DY31"/>
    <mergeCell ref="DZ30:DZ31"/>
    <mergeCell ref="EA30:EA31"/>
    <mergeCell ref="EB50:EB51"/>
    <mergeCell ref="DR40:DR41"/>
    <mergeCell ref="DS40:DS41"/>
    <mergeCell ref="DT40:DT41"/>
    <mergeCell ref="DU40:DU41"/>
    <mergeCell ref="DM40:DM41"/>
    <mergeCell ref="DN40:DN41"/>
    <mergeCell ref="DO40:DO41"/>
    <mergeCell ref="DP40:DP41"/>
    <mergeCell ref="DV40:DV41"/>
    <mergeCell ref="DU30:DU31"/>
    <mergeCell ref="DV30:DV31"/>
    <mergeCell ref="DT28:DT29"/>
    <mergeCell ref="DU28:DU29"/>
    <mergeCell ref="DO32:DO33"/>
    <mergeCell ref="DP32:DP33"/>
    <mergeCell ref="DV28:DV29"/>
    <mergeCell ref="DM30:DM31"/>
    <mergeCell ref="DN30:DN31"/>
    <mergeCell ref="DO30:DO31"/>
    <mergeCell ref="DP30:DP31"/>
    <mergeCell ref="DR30:DR31"/>
    <mergeCell ref="DS30:DS31"/>
    <mergeCell ref="DT30:DT31"/>
    <mergeCell ref="DV32:DV33"/>
    <mergeCell ref="DX22:DX23"/>
    <mergeCell ref="DY22:DY23"/>
    <mergeCell ref="DU48:DU49"/>
    <mergeCell ref="DM48:DM49"/>
    <mergeCell ref="DN48:DN49"/>
    <mergeCell ref="DO48:DO49"/>
    <mergeCell ref="DP48:DP49"/>
    <mergeCell ref="DV48:DV49"/>
    <mergeCell ref="DM50:DM51"/>
    <mergeCell ref="DN50:DN51"/>
    <mergeCell ref="DO50:DO51"/>
    <mergeCell ref="DP50:DP51"/>
    <mergeCell ref="DR50:DR51"/>
    <mergeCell ref="DX20:DX21"/>
    <mergeCell ref="DY20:DY21"/>
    <mergeCell ref="DX28:DX29"/>
    <mergeCell ref="DY28:DY29"/>
    <mergeCell ref="DS26:DS27"/>
    <mergeCell ref="DT26:DT27"/>
    <mergeCell ref="DU26:DU27"/>
    <mergeCell ref="DV26:DV27"/>
    <mergeCell ref="DR32:DR33"/>
    <mergeCell ref="DS32:DS33"/>
    <mergeCell ref="DT32:DT33"/>
    <mergeCell ref="DU32:DU33"/>
    <mergeCell ref="DM32:DM33"/>
    <mergeCell ref="DN32:DN33"/>
    <mergeCell ref="DR24:DR25"/>
    <mergeCell ref="DS24:DS25"/>
    <mergeCell ref="DT24:DT25"/>
    <mergeCell ref="DU24:DU25"/>
    <mergeCell ref="DM20:DM21"/>
    <mergeCell ref="EC16:EC17"/>
    <mergeCell ref="DX18:DX19"/>
    <mergeCell ref="EB8:EB9"/>
    <mergeCell ref="DY18:DY19"/>
    <mergeCell ref="DZ18:DZ19"/>
    <mergeCell ref="EA18:EA19"/>
    <mergeCell ref="EB18:EB19"/>
    <mergeCell ref="EC18:EC19"/>
    <mergeCell ref="EC20:EC21"/>
    <mergeCell ref="EC8:EC9"/>
    <mergeCell ref="DS50:DS51"/>
    <mergeCell ref="DT50:DT51"/>
    <mergeCell ref="DU50:DU51"/>
    <mergeCell ref="DV50:DV51"/>
    <mergeCell ref="DM42:DM43"/>
    <mergeCell ref="DN42:DN43"/>
    <mergeCell ref="DO42:DO43"/>
    <mergeCell ref="DP42:DP43"/>
    <mergeCell ref="DR42:DR43"/>
    <mergeCell ref="DS42:DS43"/>
    <mergeCell ref="DT42:DT43"/>
    <mergeCell ref="DU42:DU43"/>
    <mergeCell ref="DV42:DV43"/>
    <mergeCell ref="DN44:DN45"/>
    <mergeCell ref="DO44:DO45"/>
    <mergeCell ref="DP44:DP45"/>
    <mergeCell ref="DV44:DV45"/>
    <mergeCell ref="DR44:DR45"/>
    <mergeCell ref="DS44:DS45"/>
    <mergeCell ref="DT44:DT45"/>
    <mergeCell ref="DU44:DU45"/>
    <mergeCell ref="DM44:DM45"/>
    <mergeCell ref="EC10:EC11"/>
    <mergeCell ref="DX12:DX13"/>
    <mergeCell ref="DY12:DY13"/>
    <mergeCell ref="DZ12:DZ13"/>
    <mergeCell ref="EA12:EA13"/>
    <mergeCell ref="EB12:EB13"/>
    <mergeCell ref="EC12:EC13"/>
    <mergeCell ref="DX14:DX15"/>
    <mergeCell ref="DY14:DY15"/>
    <mergeCell ref="EB44:EB45"/>
    <mergeCell ref="DZ40:DZ41"/>
    <mergeCell ref="EC28:EC29"/>
    <mergeCell ref="EA42:EA43"/>
    <mergeCell ref="DX2:EC2"/>
    <mergeCell ref="DX4:EC4"/>
    <mergeCell ref="DX6:DX7"/>
    <mergeCell ref="DY6:DY7"/>
    <mergeCell ref="DZ6:DZ7"/>
    <mergeCell ref="EA6:EA7"/>
    <mergeCell ref="EB6:EB7"/>
    <mergeCell ref="EC6:EC7"/>
    <mergeCell ref="DX8:DX9"/>
    <mergeCell ref="DY8:DY9"/>
    <mergeCell ref="DZ8:DZ9"/>
    <mergeCell ref="EA8:EA9"/>
    <mergeCell ref="DZ14:DZ15"/>
    <mergeCell ref="EA14:EA15"/>
    <mergeCell ref="EB14:EB15"/>
    <mergeCell ref="EC14:EC15"/>
    <mergeCell ref="EC22:EC23"/>
    <mergeCell ref="DX16:DX17"/>
    <mergeCell ref="DY16:DY17"/>
    <mergeCell ref="EC46:EC47"/>
    <mergeCell ref="DX48:DX49"/>
    <mergeCell ref="DY48:DY49"/>
    <mergeCell ref="DZ48:DZ49"/>
    <mergeCell ref="EA48:EA49"/>
    <mergeCell ref="EC40:EC41"/>
    <mergeCell ref="DX42:DX43"/>
    <mergeCell ref="DY42:DY43"/>
    <mergeCell ref="DZ42:DZ43"/>
    <mergeCell ref="EB48:EB49"/>
    <mergeCell ref="EC48:EC49"/>
    <mergeCell ref="DX50:DX51"/>
    <mergeCell ref="DY50:DY51"/>
    <mergeCell ref="DY46:DY47"/>
    <mergeCell ref="DX44:DX45"/>
    <mergeCell ref="DY44:DY45"/>
    <mergeCell ref="DZ44:DZ45"/>
    <mergeCell ref="EC44:EC45"/>
    <mergeCell ref="EA40:EA41"/>
    <mergeCell ref="EB40:EB41"/>
    <mergeCell ref="EB42:EB43"/>
    <mergeCell ref="EC42:EC43"/>
    <mergeCell ref="DX46:DX47"/>
    <mergeCell ref="EC50:EC51"/>
    <mergeCell ref="EC24:EC25"/>
    <mergeCell ref="DX26:DX27"/>
    <mergeCell ref="DY26:DY27"/>
    <mergeCell ref="DZ26:DZ27"/>
    <mergeCell ref="EA26:EA27"/>
    <mergeCell ref="EB26:EB27"/>
    <mergeCell ref="EC26:EC27"/>
    <mergeCell ref="EB30:EB31"/>
    <mergeCell ref="EC30:EC31"/>
    <mergeCell ref="DZ22:DZ23"/>
    <mergeCell ref="DX52:DX53"/>
    <mergeCell ref="DY52:DY53"/>
    <mergeCell ref="DZ52:DZ53"/>
    <mergeCell ref="EA52:EA53"/>
    <mergeCell ref="EB52:EB53"/>
    <mergeCell ref="EC52:EC53"/>
    <mergeCell ref="DX32:DX33"/>
    <mergeCell ref="DY32:DY33"/>
    <mergeCell ref="DZ32:DZ33"/>
    <mergeCell ref="EA32:EA33"/>
    <mergeCell ref="EB32:EB33"/>
    <mergeCell ref="EC32:EC33"/>
    <mergeCell ref="DX36:EC36"/>
    <mergeCell ref="DX38:EC38"/>
    <mergeCell ref="DX40:DX41"/>
    <mergeCell ref="DY40:DY41"/>
    <mergeCell ref="DZ50:DZ51"/>
    <mergeCell ref="EA50:EA51"/>
    <mergeCell ref="EA44:EA45"/>
    <mergeCell ref="DZ46:DZ47"/>
    <mergeCell ref="EA46:EA47"/>
    <mergeCell ref="EB46:EB47"/>
    <mergeCell ref="BU24:BU25"/>
    <mergeCell ref="AP8:AP9"/>
    <mergeCell ref="DX24:DX25"/>
    <mergeCell ref="DY24:DY25"/>
    <mergeCell ref="DZ24:DZ25"/>
    <mergeCell ref="EA24:EA25"/>
    <mergeCell ref="EB24:EB25"/>
    <mergeCell ref="DX10:DX11"/>
    <mergeCell ref="DY10:DY11"/>
    <mergeCell ref="DZ10:DZ11"/>
    <mergeCell ref="EA10:EA11"/>
    <mergeCell ref="EB10:EB11"/>
    <mergeCell ref="DZ16:DZ17"/>
    <mergeCell ref="EA16:EA17"/>
    <mergeCell ref="EB16:EB17"/>
    <mergeCell ref="EA22:EA23"/>
    <mergeCell ref="EB22:EB23"/>
    <mergeCell ref="DZ20:DZ21"/>
    <mergeCell ref="EA20:EA21"/>
    <mergeCell ref="EB20:EB21"/>
    <mergeCell ref="BU4:BX4"/>
    <mergeCell ref="BU6:BU7"/>
    <mergeCell ref="BW6:BW7"/>
    <mergeCell ref="BW12:BW13"/>
    <mergeCell ref="BV12:BV13"/>
    <mergeCell ref="BU12:BU13"/>
    <mergeCell ref="CB40:CB41"/>
    <mergeCell ref="BY4:CB4"/>
    <mergeCell ref="CD14:CD15"/>
    <mergeCell ref="CF6:CF7"/>
    <mergeCell ref="CF8:CF9"/>
    <mergeCell ref="CF10:CF11"/>
    <mergeCell ref="CF12:CF13"/>
    <mergeCell ref="CC6:CC7"/>
    <mergeCell ref="CC10:CC11"/>
    <mergeCell ref="CC12:CC13"/>
    <mergeCell ref="CD6:CD7"/>
    <mergeCell ref="CC18:CC19"/>
    <mergeCell ref="CD18:CD19"/>
    <mergeCell ref="CE18:CE19"/>
    <mergeCell ref="CF18:CF19"/>
    <mergeCell ref="BY6:BY7"/>
    <mergeCell ref="BZ6:BZ7"/>
    <mergeCell ref="CA6:CA7"/>
    <mergeCell ref="CB6:CB7"/>
    <mergeCell ref="BY14:BY15"/>
    <mergeCell ref="BZ14:BZ15"/>
    <mergeCell ref="CA14:CA15"/>
    <mergeCell ref="CB14:CB15"/>
    <mergeCell ref="BY16:BY17"/>
    <mergeCell ref="BZ16:BZ17"/>
    <mergeCell ref="CA16:CA17"/>
    <mergeCell ref="CB16:CB17"/>
    <mergeCell ref="CF14:CF15"/>
    <mergeCell ref="CF16:CF17"/>
    <mergeCell ref="CC16:CC17"/>
    <mergeCell ref="CD16:CD17"/>
    <mergeCell ref="CC20:CC21"/>
    <mergeCell ref="CD20:CD21"/>
    <mergeCell ref="CC80:CC81"/>
    <mergeCell ref="CE80:CE81"/>
    <mergeCell ref="CF55:CF56"/>
    <mergeCell ref="CC57:CC58"/>
    <mergeCell ref="CD57:CD58"/>
    <mergeCell ref="CE57:CE58"/>
    <mergeCell ref="CF57:CF58"/>
    <mergeCell ref="CC59:CC60"/>
    <mergeCell ref="CD59:CD60"/>
    <mergeCell ref="CE59:CE60"/>
    <mergeCell ref="CF59:CF60"/>
    <mergeCell ref="CC61:CC62"/>
    <mergeCell ref="CD61:CD62"/>
    <mergeCell ref="CE61:CE62"/>
    <mergeCell ref="CF61:CF62"/>
    <mergeCell ref="CC63:CC64"/>
    <mergeCell ref="CD63:CD64"/>
    <mergeCell ref="CE63:CE64"/>
    <mergeCell ref="CF63:CF64"/>
    <mergeCell ref="CC55:CC56"/>
    <mergeCell ref="CD55:CD56"/>
    <mergeCell ref="CE55:CE56"/>
    <mergeCell ref="CE30:CE31"/>
    <mergeCell ref="CF30:CF31"/>
    <mergeCell ref="CF40:CF41"/>
    <mergeCell ref="CF52:CF53"/>
    <mergeCell ref="CI2:CI3"/>
    <mergeCell ref="CJ2:CJ3"/>
    <mergeCell ref="CC65:CC66"/>
    <mergeCell ref="CD65:CD66"/>
    <mergeCell ref="CE65:CE66"/>
    <mergeCell ref="CF65:CF66"/>
    <mergeCell ref="CC67:CC68"/>
    <mergeCell ref="CD67:CD68"/>
    <mergeCell ref="CE67:CE68"/>
    <mergeCell ref="CF67:CF68"/>
    <mergeCell ref="CC72:CC73"/>
    <mergeCell ref="CE72:CE73"/>
    <mergeCell ref="CC74:CC75"/>
    <mergeCell ref="CE74:CE75"/>
    <mergeCell ref="CC76:CC77"/>
    <mergeCell ref="CE76:CE77"/>
    <mergeCell ref="CC78:CC79"/>
    <mergeCell ref="CE78:CE79"/>
    <mergeCell ref="CC40:CC41"/>
    <mergeCell ref="CD40:CD41"/>
    <mergeCell ref="CE40:CE41"/>
    <mergeCell ref="CC46:CC47"/>
    <mergeCell ref="CD46:CD47"/>
    <mergeCell ref="CE46:CE47"/>
    <mergeCell ref="CC52:CC53"/>
    <mergeCell ref="CD52:CD53"/>
    <mergeCell ref="CE52:CE53"/>
    <mergeCell ref="CC2:CC3"/>
    <mergeCell ref="CD2:CD3"/>
    <mergeCell ref="CE2:CE3"/>
    <mergeCell ref="CF2:CF3"/>
    <mergeCell ref="CC4:CF4"/>
    <mergeCell ref="CG4:CJ4"/>
    <mergeCell ref="CJ20:CJ21"/>
    <mergeCell ref="CG22:CG23"/>
    <mergeCell ref="CH22:CH23"/>
    <mergeCell ref="CI22:CI23"/>
    <mergeCell ref="CJ22:CJ23"/>
    <mergeCell ref="CC82:CC83"/>
    <mergeCell ref="CE82:CE83"/>
    <mergeCell ref="CC84:CC85"/>
    <mergeCell ref="CE84:CE85"/>
    <mergeCell ref="CG2:CG3"/>
    <mergeCell ref="CH2:CH3"/>
    <mergeCell ref="CJ55:CJ56"/>
    <mergeCell ref="CG57:CG58"/>
    <mergeCell ref="CH57:CH58"/>
    <mergeCell ref="CI57:CI58"/>
    <mergeCell ref="CJ57:CJ58"/>
    <mergeCell ref="CG59:CG60"/>
    <mergeCell ref="CH59:CH60"/>
    <mergeCell ref="CI59:CI60"/>
    <mergeCell ref="CJ59:CJ60"/>
    <mergeCell ref="CG61:CG62"/>
    <mergeCell ref="CH61:CH62"/>
    <mergeCell ref="CI61:CI62"/>
    <mergeCell ref="CJ61:CJ62"/>
    <mergeCell ref="CG63:CG64"/>
    <mergeCell ref="CH63:CH64"/>
    <mergeCell ref="CI63:CI64"/>
    <mergeCell ref="CJ63:CJ64"/>
    <mergeCell ref="CG55:CG56"/>
    <mergeCell ref="CH55:CH56"/>
    <mergeCell ref="CI55:CI56"/>
    <mergeCell ref="CG65:CG66"/>
    <mergeCell ref="CH65:CH66"/>
    <mergeCell ref="CI65:CI66"/>
    <mergeCell ref="CJ65:CJ66"/>
    <mergeCell ref="CG67:CG68"/>
    <mergeCell ref="CH67:CH68"/>
    <mergeCell ref="CI67:CI68"/>
    <mergeCell ref="CJ67:CJ68"/>
    <mergeCell ref="CG72:CG73"/>
    <mergeCell ref="CI72:CI73"/>
    <mergeCell ref="CG74:CG75"/>
    <mergeCell ref="CI74:CI75"/>
    <mergeCell ref="CG76:CG77"/>
    <mergeCell ref="CI76:CI77"/>
    <mergeCell ref="CG78:CG79"/>
    <mergeCell ref="CI78:CI79"/>
    <mergeCell ref="CG80:CG81"/>
    <mergeCell ref="CI80:CI81"/>
    <mergeCell ref="CG82:CG83"/>
    <mergeCell ref="CI82:CI83"/>
    <mergeCell ref="CG84:CG85"/>
    <mergeCell ref="CI84:CI85"/>
    <mergeCell ref="DH6:DH7"/>
    <mergeCell ref="DH8:DH9"/>
    <mergeCell ref="DH10:DH11"/>
    <mergeCell ref="DH12:DH13"/>
    <mergeCell ref="DH14:DH15"/>
    <mergeCell ref="DH16:DH17"/>
    <mergeCell ref="DH18:DH19"/>
    <mergeCell ref="DH20:DH21"/>
    <mergeCell ref="DH22:DH23"/>
    <mergeCell ref="DH24:DH25"/>
    <mergeCell ref="DH26:DH27"/>
    <mergeCell ref="DH28:DH29"/>
    <mergeCell ref="DH30:DH31"/>
    <mergeCell ref="DH32:DH33"/>
    <mergeCell ref="DH40:DH41"/>
    <mergeCell ref="DH42:DH43"/>
    <mergeCell ref="DH44:DH45"/>
    <mergeCell ref="DH46:DH47"/>
    <mergeCell ref="DH48:DH49"/>
    <mergeCell ref="DH50:DH51"/>
    <mergeCell ref="DH52:DH53"/>
    <mergeCell ref="CG18:CG19"/>
    <mergeCell ref="CH18:CH19"/>
    <mergeCell ref="CI18:CI19"/>
    <mergeCell ref="CJ18:CJ19"/>
    <mergeCell ref="CG20:CG21"/>
    <mergeCell ref="CH20:CH21"/>
    <mergeCell ref="CI20:CI21"/>
    <mergeCell ref="BU8:BU9"/>
    <mergeCell ref="BV8:BV9"/>
    <mergeCell ref="BW8:BW9"/>
    <mergeCell ref="BX8:BX9"/>
    <mergeCell ref="BY8:BY9"/>
    <mergeCell ref="BZ8:BZ9"/>
    <mergeCell ref="CA8:CA9"/>
    <mergeCell ref="CB8:CB9"/>
    <mergeCell ref="BU10:BU11"/>
    <mergeCell ref="BV10:BV11"/>
    <mergeCell ref="BW10:BW11"/>
    <mergeCell ref="BX10:BX11"/>
    <mergeCell ref="BY10:BY11"/>
    <mergeCell ref="BZ10:BZ11"/>
    <mergeCell ref="CA10:CA11"/>
    <mergeCell ref="CB10:CB11"/>
    <mergeCell ref="BX12:BX13"/>
    <mergeCell ref="BY12:BY13"/>
    <mergeCell ref="BZ12:BZ13"/>
    <mergeCell ref="CA12:CA13"/>
    <mergeCell ref="CB12:CB13"/>
    <mergeCell ref="BV18:BV19"/>
    <mergeCell ref="BW18:BW19"/>
    <mergeCell ref="BX18:BX19"/>
    <mergeCell ref="BY18:BY19"/>
    <mergeCell ref="BZ18:BZ19"/>
    <mergeCell ref="CA18:CA19"/>
    <mergeCell ref="CB18:CB19"/>
    <mergeCell ref="BU20:BU21"/>
    <mergeCell ref="BV20:BV21"/>
    <mergeCell ref="BW20:BW21"/>
    <mergeCell ref="BX20:BX21"/>
    <mergeCell ref="BY20:BY21"/>
    <mergeCell ref="BZ20:BZ21"/>
    <mergeCell ref="CA20:CA21"/>
    <mergeCell ref="CB20:CB21"/>
    <mergeCell ref="BV22:BV23"/>
    <mergeCell ref="BX22:BX23"/>
    <mergeCell ref="BZ22:BZ23"/>
    <mergeCell ref="CB22:CB23"/>
    <mergeCell ref="BU22:BU23"/>
    <mergeCell ref="BW22:BW23"/>
    <mergeCell ref="BY22:BY23"/>
    <mergeCell ref="CA22:CA23"/>
    <mergeCell ref="BU18:BU19"/>
    <mergeCell ref="BV24:BV25"/>
    <mergeCell ref="BX24:BX25"/>
    <mergeCell ref="BZ24:BZ25"/>
    <mergeCell ref="CB24:CB25"/>
    <mergeCell ref="BV26:BV27"/>
    <mergeCell ref="BX26:BX27"/>
    <mergeCell ref="BZ26:BZ27"/>
    <mergeCell ref="CB26:CB27"/>
    <mergeCell ref="BV28:BV29"/>
    <mergeCell ref="BX28:BX29"/>
    <mergeCell ref="BZ28:BZ29"/>
    <mergeCell ref="CB28:CB29"/>
    <mergeCell ref="BV30:BV31"/>
    <mergeCell ref="BX30:BX31"/>
    <mergeCell ref="BZ30:BZ31"/>
    <mergeCell ref="CB30:CB31"/>
    <mergeCell ref="BV32:BV33"/>
    <mergeCell ref="BX32:BX33"/>
    <mergeCell ref="BZ32:BZ33"/>
    <mergeCell ref="CB32:CB33"/>
    <mergeCell ref="BW24:BW25"/>
    <mergeCell ref="BY24:BY25"/>
    <mergeCell ref="CA24:CA25"/>
    <mergeCell ref="BW26:BW27"/>
    <mergeCell ref="BY26:BY27"/>
    <mergeCell ref="CA26:CA27"/>
    <mergeCell ref="BW28:BW29"/>
    <mergeCell ref="BY28:BY29"/>
    <mergeCell ref="CA28:CA29"/>
    <mergeCell ref="BW30:BW31"/>
    <mergeCell ref="BY30:BY31"/>
    <mergeCell ref="CA30:CA31"/>
    <mergeCell ref="CA42:CA43"/>
    <mergeCell ref="CB42:CB43"/>
    <mergeCell ref="BU44:BU45"/>
    <mergeCell ref="BV44:BV45"/>
    <mergeCell ref="BW44:BW45"/>
    <mergeCell ref="BX44:BX45"/>
    <mergeCell ref="BY44:BY45"/>
    <mergeCell ref="BZ44:BZ45"/>
    <mergeCell ref="CA44:CA45"/>
    <mergeCell ref="CB44:CB45"/>
    <mergeCell ref="BV55:BV56"/>
    <mergeCell ref="BW55:BW56"/>
    <mergeCell ref="BX55:BX56"/>
    <mergeCell ref="BY55:BY56"/>
    <mergeCell ref="BZ55:BZ56"/>
    <mergeCell ref="CA55:CA56"/>
    <mergeCell ref="CB55:CB56"/>
    <mergeCell ref="CA48:CA49"/>
    <mergeCell ref="CB48:CB49"/>
    <mergeCell ref="BU50:BU51"/>
    <mergeCell ref="BV50:BV51"/>
    <mergeCell ref="BW50:BW51"/>
    <mergeCell ref="BX50:BX51"/>
    <mergeCell ref="BY50:BY51"/>
    <mergeCell ref="BZ50:BZ51"/>
    <mergeCell ref="CA50:CA51"/>
    <mergeCell ref="CB50:CB51"/>
    <mergeCell ref="CA52:CA53"/>
    <mergeCell ref="BU57:BU58"/>
    <mergeCell ref="BV57:BV58"/>
    <mergeCell ref="BW57:BW58"/>
    <mergeCell ref="BX57:BX58"/>
    <mergeCell ref="BY57:BY58"/>
    <mergeCell ref="BZ57:BZ58"/>
    <mergeCell ref="CA57:CA58"/>
    <mergeCell ref="CB57:CB58"/>
    <mergeCell ref="BU59:BU60"/>
    <mergeCell ref="BV59:BV60"/>
    <mergeCell ref="BW59:BW60"/>
    <mergeCell ref="BX59:BX60"/>
    <mergeCell ref="BY59:BY60"/>
    <mergeCell ref="BZ59:BZ60"/>
    <mergeCell ref="CA59:CA60"/>
    <mergeCell ref="CB59:CB60"/>
    <mergeCell ref="BU55:BU56"/>
    <mergeCell ref="BV61:BV62"/>
    <mergeCell ref="BW61:BW62"/>
    <mergeCell ref="BX61:BX62"/>
    <mergeCell ref="BY61:BY62"/>
    <mergeCell ref="BZ61:BZ62"/>
    <mergeCell ref="CA61:CA62"/>
    <mergeCell ref="CB61:CB62"/>
    <mergeCell ref="BU63:BU64"/>
    <mergeCell ref="BV63:BV64"/>
    <mergeCell ref="BW63:BW64"/>
    <mergeCell ref="BX63:BX64"/>
    <mergeCell ref="BY63:BY64"/>
    <mergeCell ref="BZ63:BZ64"/>
    <mergeCell ref="CA63:CA64"/>
    <mergeCell ref="CB63:CB64"/>
    <mergeCell ref="BU69:BX69"/>
    <mergeCell ref="BY69:CB69"/>
    <mergeCell ref="BU61:BU62"/>
    <mergeCell ref="BU71:BU72"/>
    <mergeCell ref="BV71:BV72"/>
    <mergeCell ref="BW71:BW72"/>
    <mergeCell ref="BX71:BX72"/>
    <mergeCell ref="BY71:BY72"/>
    <mergeCell ref="BZ71:BZ72"/>
    <mergeCell ref="CA71:CA72"/>
    <mergeCell ref="CB71:CB72"/>
    <mergeCell ref="BV73:BV74"/>
    <mergeCell ref="BX73:BX74"/>
    <mergeCell ref="BZ73:BZ74"/>
    <mergeCell ref="CB73:CB74"/>
    <mergeCell ref="BV75:BV76"/>
    <mergeCell ref="BX75:BX76"/>
    <mergeCell ref="BZ75:BZ76"/>
    <mergeCell ref="CB75:CB76"/>
    <mergeCell ref="BV77:BV78"/>
    <mergeCell ref="BX77:BX78"/>
    <mergeCell ref="BZ77:BZ78"/>
    <mergeCell ref="CB77:CB78"/>
    <mergeCell ref="BU73:BU74"/>
    <mergeCell ref="BW73:BW74"/>
    <mergeCell ref="BY73:BY74"/>
    <mergeCell ref="CA73:CA74"/>
    <mergeCell ref="BU75:BU76"/>
    <mergeCell ref="BW75:BW76"/>
    <mergeCell ref="BY75:BY76"/>
    <mergeCell ref="CA75:CA76"/>
    <mergeCell ref="BU77:BU78"/>
    <mergeCell ref="BW77:BW78"/>
    <mergeCell ref="BY77:BY78"/>
    <mergeCell ref="CA77:CA78"/>
    <mergeCell ref="CB79:CB80"/>
    <mergeCell ref="BV81:BV82"/>
    <mergeCell ref="BX81:BX82"/>
    <mergeCell ref="BZ81:BZ82"/>
    <mergeCell ref="CB81:CB82"/>
    <mergeCell ref="BV83:BV84"/>
    <mergeCell ref="BX83:BX84"/>
    <mergeCell ref="BZ83:BZ84"/>
    <mergeCell ref="CB83:CB84"/>
    <mergeCell ref="BU86:BX86"/>
    <mergeCell ref="BY86:CB86"/>
    <mergeCell ref="BU88:BU89"/>
    <mergeCell ref="BV88:BV89"/>
    <mergeCell ref="BW88:BW89"/>
    <mergeCell ref="BX88:BX89"/>
    <mergeCell ref="BY88:BY89"/>
    <mergeCell ref="BZ88:BZ89"/>
    <mergeCell ref="CA88:CA89"/>
    <mergeCell ref="CB88:CB89"/>
    <mergeCell ref="BU81:BU82"/>
    <mergeCell ref="BW81:BW82"/>
    <mergeCell ref="BY81:BY82"/>
    <mergeCell ref="CA81:CA82"/>
    <mergeCell ref="BU83:BU84"/>
    <mergeCell ref="BW83:BW84"/>
    <mergeCell ref="BY83:BY84"/>
    <mergeCell ref="CA83:CA84"/>
    <mergeCell ref="BU79:BU80"/>
    <mergeCell ref="BW79:BW80"/>
    <mergeCell ref="BY79:BY80"/>
    <mergeCell ref="CA79:CA80"/>
    <mergeCell ref="BU90:BU91"/>
    <mergeCell ref="BV90:BV91"/>
    <mergeCell ref="BW90:BW91"/>
    <mergeCell ref="BX90:BX91"/>
    <mergeCell ref="BY90:BY91"/>
    <mergeCell ref="BZ90:BZ91"/>
    <mergeCell ref="CA90:CA91"/>
    <mergeCell ref="CB90:CB91"/>
    <mergeCell ref="BU92:BU93"/>
    <mergeCell ref="BV92:BV93"/>
    <mergeCell ref="BW92:BW93"/>
    <mergeCell ref="BX92:BX93"/>
    <mergeCell ref="BY92:BY93"/>
    <mergeCell ref="BZ92:BZ93"/>
    <mergeCell ref="CA92:CA93"/>
    <mergeCell ref="CB92:CB93"/>
    <mergeCell ref="BU94:BU95"/>
    <mergeCell ref="BV94:BV95"/>
    <mergeCell ref="BW94:BW95"/>
    <mergeCell ref="BX94:BX95"/>
    <mergeCell ref="BY94:BY95"/>
    <mergeCell ref="BZ94:BZ95"/>
    <mergeCell ref="CA94:CA95"/>
    <mergeCell ref="CB94:CB95"/>
    <mergeCell ref="BU96:BU97"/>
    <mergeCell ref="BV96:BV97"/>
    <mergeCell ref="BW96:BW97"/>
    <mergeCell ref="BX96:BX97"/>
    <mergeCell ref="BY96:BY97"/>
    <mergeCell ref="BZ96:BZ97"/>
    <mergeCell ref="CA96:CA97"/>
    <mergeCell ref="CB96:CB97"/>
    <mergeCell ref="BU98:BU99"/>
    <mergeCell ref="BV98:BV99"/>
    <mergeCell ref="BW98:BW99"/>
    <mergeCell ref="BX98:BX99"/>
    <mergeCell ref="BY98:BY99"/>
    <mergeCell ref="BZ98:BZ99"/>
    <mergeCell ref="CA98:CA99"/>
    <mergeCell ref="CB98:CB99"/>
    <mergeCell ref="BU100:BU101"/>
    <mergeCell ref="BV100:BV101"/>
    <mergeCell ref="BW100:BW101"/>
    <mergeCell ref="BX100:BX101"/>
    <mergeCell ref="BY100:BY101"/>
    <mergeCell ref="BZ100:BZ101"/>
    <mergeCell ref="CA100:CA101"/>
    <mergeCell ref="CB100:CB101"/>
    <mergeCell ref="BU40:BU41"/>
    <mergeCell ref="BV40:BV41"/>
    <mergeCell ref="BW40:BW41"/>
    <mergeCell ref="BX40:BX41"/>
    <mergeCell ref="BY40:BY41"/>
    <mergeCell ref="BZ40:BZ41"/>
    <mergeCell ref="CA40:CA41"/>
    <mergeCell ref="BU42:BU43"/>
    <mergeCell ref="BV42:BV43"/>
    <mergeCell ref="BW42:BW43"/>
    <mergeCell ref="BX42:BX43"/>
    <mergeCell ref="BY42:BY43"/>
    <mergeCell ref="BZ42:BZ43"/>
    <mergeCell ref="BV79:BV80"/>
    <mergeCell ref="BX79:BX80"/>
    <mergeCell ref="BZ79:BZ80"/>
    <mergeCell ref="CD24:CD25"/>
    <mergeCell ref="CC30:CC31"/>
    <mergeCell ref="CD30:CD31"/>
    <mergeCell ref="BV46:BV47"/>
    <mergeCell ref="BW46:BW47"/>
    <mergeCell ref="BX46:BX47"/>
    <mergeCell ref="BY46:BY47"/>
    <mergeCell ref="BZ46:BZ47"/>
    <mergeCell ref="CA46:CA47"/>
    <mergeCell ref="CB46:CB47"/>
    <mergeCell ref="BU48:BU49"/>
    <mergeCell ref="BV48:BV49"/>
    <mergeCell ref="BW48:BW49"/>
    <mergeCell ref="BX48:BX49"/>
    <mergeCell ref="BY48:BY49"/>
    <mergeCell ref="BZ48:BZ49"/>
    <mergeCell ref="CG24:CG25"/>
    <mergeCell ref="CH24:CH25"/>
    <mergeCell ref="CI24:CI25"/>
    <mergeCell ref="CJ24:CJ25"/>
    <mergeCell ref="CC26:CC27"/>
    <mergeCell ref="CD26:CD27"/>
    <mergeCell ref="CE26:CE27"/>
    <mergeCell ref="CF26:CF27"/>
    <mergeCell ref="CG26:CG27"/>
    <mergeCell ref="CH26:CH27"/>
    <mergeCell ref="CI26:CI27"/>
    <mergeCell ref="CJ26:CJ27"/>
    <mergeCell ref="CC28:CC29"/>
    <mergeCell ref="CD28:CD29"/>
    <mergeCell ref="CE28:CE29"/>
    <mergeCell ref="CF28:CF29"/>
    <mergeCell ref="CG28:CG29"/>
    <mergeCell ref="CH28:CH29"/>
    <mergeCell ref="CI28:CI29"/>
    <mergeCell ref="CJ28:CJ29"/>
    <mergeCell ref="CG30:CG31"/>
    <mergeCell ref="CH30:CH31"/>
    <mergeCell ref="CI30:CI31"/>
    <mergeCell ref="CJ30:CJ31"/>
    <mergeCell ref="CC32:CC33"/>
    <mergeCell ref="CD32:CD33"/>
    <mergeCell ref="CE32:CE33"/>
    <mergeCell ref="CF32:CF33"/>
    <mergeCell ref="CG32:CG33"/>
    <mergeCell ref="CH32:CH33"/>
    <mergeCell ref="CI32:CI33"/>
    <mergeCell ref="CJ32:CJ33"/>
    <mergeCell ref="BU38:BX38"/>
    <mergeCell ref="BY38:CB38"/>
    <mergeCell ref="CC38:CF38"/>
    <mergeCell ref="CG38:CJ38"/>
    <mergeCell ref="BW32:BW33"/>
    <mergeCell ref="BY32:BY33"/>
    <mergeCell ref="CA32:CA33"/>
    <mergeCell ref="CG40:CG41"/>
    <mergeCell ref="CH40:CH41"/>
    <mergeCell ref="CI40:CI41"/>
    <mergeCell ref="CJ40:CJ41"/>
    <mergeCell ref="CC42:CC43"/>
    <mergeCell ref="CD42:CD43"/>
    <mergeCell ref="CE42:CE43"/>
    <mergeCell ref="CF42:CF43"/>
    <mergeCell ref="CG42:CG43"/>
    <mergeCell ref="CH42:CH43"/>
    <mergeCell ref="CI42:CI43"/>
    <mergeCell ref="CJ42:CJ43"/>
    <mergeCell ref="CC44:CC45"/>
    <mergeCell ref="CD44:CD45"/>
    <mergeCell ref="CE44:CE45"/>
    <mergeCell ref="CF44:CF45"/>
    <mergeCell ref="CG44:CG45"/>
    <mergeCell ref="CH44:CH45"/>
    <mergeCell ref="CI44:CI45"/>
    <mergeCell ref="CJ44:CJ45"/>
    <mergeCell ref="CG52:CG53"/>
    <mergeCell ref="CH52:CH53"/>
    <mergeCell ref="CI52:CI53"/>
    <mergeCell ref="CJ52:CJ53"/>
    <mergeCell ref="CF46:CF47"/>
    <mergeCell ref="CG46:CG47"/>
    <mergeCell ref="CH46:CH47"/>
    <mergeCell ref="CI46:CI47"/>
    <mergeCell ref="CJ46:CJ47"/>
    <mergeCell ref="CC48:CC49"/>
    <mergeCell ref="CD48:CD49"/>
    <mergeCell ref="CE48:CE49"/>
    <mergeCell ref="CF48:CF49"/>
    <mergeCell ref="CG48:CG49"/>
    <mergeCell ref="CH48:CH49"/>
    <mergeCell ref="CI48:CI49"/>
    <mergeCell ref="CJ48:CJ49"/>
    <mergeCell ref="CC50:CC51"/>
    <mergeCell ref="CD50:CD51"/>
    <mergeCell ref="CE50:CE51"/>
    <mergeCell ref="CF50:CF51"/>
    <mergeCell ref="CG50:CG51"/>
    <mergeCell ref="CH50:CH51"/>
    <mergeCell ref="CI50:CI51"/>
    <mergeCell ref="CJ50:CJ51"/>
  </mergeCells>
  <phoneticPr fontId="4"/>
  <printOptions horizontalCentered="1" verticalCentered="1"/>
  <pageMargins left="0" right="0" top="0.39370078740157483" bottom="0.39370078740157483" header="0.51181102362204722" footer="0.51181102362204722"/>
  <pageSetup paperSize="9" scale="73" orientation="portrait" r:id="rId1"/>
  <headerFooter alignWithMargins="0"/>
  <colBreaks count="5" manualBreakCount="5">
    <brk id="67" max="1048575" man="1"/>
    <brk id="88" max="52" man="1"/>
    <brk id="100" max="52" man="1"/>
    <brk id="116" max="52" man="1"/>
    <brk id="127" max="52"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indexed="45"/>
  </sheetPr>
  <dimension ref="A1:A52"/>
  <sheetViews>
    <sheetView showGridLines="0" view="pageBreakPreview" topLeftCell="A6" zoomScaleNormal="100" workbookViewId="0">
      <selection activeCell="C24" sqref="C24"/>
    </sheetView>
  </sheetViews>
  <sheetFormatPr defaultColWidth="9.109375" defaultRowHeight="12"/>
  <cols>
    <col min="1" max="1" width="74.44140625" style="491" customWidth="1"/>
    <col min="2" max="16384" width="9.109375" style="491"/>
  </cols>
  <sheetData>
    <row r="1" spans="1:1" ht="12.6" thickTop="1">
      <c r="A1" s="490"/>
    </row>
    <row r="2" spans="1:1">
      <c r="A2" s="492"/>
    </row>
    <row r="3" spans="1:1">
      <c r="A3" s="492"/>
    </row>
    <row r="4" spans="1:1">
      <c r="A4" s="493"/>
    </row>
    <row r="5" spans="1:1">
      <c r="A5" s="493"/>
    </row>
    <row r="6" spans="1:1">
      <c r="A6" s="493"/>
    </row>
    <row r="7" spans="1:1">
      <c r="A7" s="493"/>
    </row>
    <row r="8" spans="1:1">
      <c r="A8" s="493"/>
    </row>
    <row r="9" spans="1:1">
      <c r="A9" s="493"/>
    </row>
    <row r="10" spans="1:1">
      <c r="A10" s="493"/>
    </row>
    <row r="11" spans="1:1">
      <c r="A11" s="493"/>
    </row>
    <row r="12" spans="1:1">
      <c r="A12" s="1165"/>
    </row>
    <row r="13" spans="1:1">
      <c r="A13" s="1165"/>
    </row>
    <row r="14" spans="1:1">
      <c r="A14" s="1165"/>
    </row>
    <row r="15" spans="1:1">
      <c r="A15" s="1165" t="s">
        <v>267</v>
      </c>
    </row>
    <row r="16" spans="1:1">
      <c r="A16" s="1165"/>
    </row>
    <row r="17" spans="1:1">
      <c r="A17" s="1165"/>
    </row>
    <row r="18" spans="1:1">
      <c r="A18" s="1166"/>
    </row>
    <row r="19" spans="1:1">
      <c r="A19" s="1166"/>
    </row>
    <row r="20" spans="1:1">
      <c r="A20" s="492"/>
    </row>
    <row r="21" spans="1:1">
      <c r="A21" s="492"/>
    </row>
    <row r="22" spans="1:1">
      <c r="A22" s="493"/>
    </row>
    <row r="23" spans="1:1">
      <c r="A23" s="493"/>
    </row>
    <row r="24" spans="1:1">
      <c r="A24" s="1167"/>
    </row>
    <row r="25" spans="1:1">
      <c r="A25" s="1167"/>
    </row>
    <row r="26" spans="1:1">
      <c r="A26" s="492"/>
    </row>
    <row r="27" spans="1:1">
      <c r="A27" s="492"/>
    </row>
    <row r="28" spans="1:1">
      <c r="A28" s="492"/>
    </row>
    <row r="29" spans="1:1">
      <c r="A29" s="492"/>
    </row>
    <row r="30" spans="1:1">
      <c r="A30" s="492"/>
    </row>
    <row r="31" spans="1:1">
      <c r="A31" s="493"/>
    </row>
    <row r="32" spans="1:1">
      <c r="A32" s="493"/>
    </row>
    <row r="33" spans="1:1">
      <c r="A33" s="493"/>
    </row>
    <row r="34" spans="1:1">
      <c r="A34" s="493"/>
    </row>
    <row r="35" spans="1:1">
      <c r="A35" s="493"/>
    </row>
    <row r="36" spans="1:1">
      <c r="A36" s="493"/>
    </row>
    <row r="37" spans="1:1">
      <c r="A37" s="493"/>
    </row>
    <row r="38" spans="1:1">
      <c r="A38" s="493"/>
    </row>
    <row r="39" spans="1:1">
      <c r="A39" s="493"/>
    </row>
    <row r="40" spans="1:1">
      <c r="A40" s="1164"/>
    </row>
    <row r="41" spans="1:1">
      <c r="A41" s="1164"/>
    </row>
    <row r="42" spans="1:1">
      <c r="A42" s="1164"/>
    </row>
    <row r="43" spans="1:1">
      <c r="A43" s="493"/>
    </row>
    <row r="44" spans="1:1">
      <c r="A44" s="493"/>
    </row>
    <row r="45" spans="1:1">
      <c r="A45" s="493"/>
    </row>
    <row r="46" spans="1:1">
      <c r="A46" s="493"/>
    </row>
    <row r="47" spans="1:1">
      <c r="A47" s="493"/>
    </row>
    <row r="48" spans="1:1">
      <c r="A48" s="493"/>
    </row>
    <row r="49" spans="1:1">
      <c r="A49" s="493"/>
    </row>
    <row r="50" spans="1:1">
      <c r="A50" s="493"/>
    </row>
    <row r="51" spans="1:1" ht="12.6" thickBot="1">
      <c r="A51" s="494"/>
    </row>
    <row r="52" spans="1:1" ht="12.6" thickTop="1"/>
  </sheetData>
  <mergeCells count="5">
    <mergeCell ref="A40:A42"/>
    <mergeCell ref="A12:A14"/>
    <mergeCell ref="A15:A17"/>
    <mergeCell ref="A18:A19"/>
    <mergeCell ref="A24:A25"/>
  </mergeCells>
  <phoneticPr fontId="10"/>
  <printOptions horizontalCentered="1" verticalCentered="1"/>
  <pageMargins left="0.78740157480314965" right="0.78740157480314965" top="0.78740157480314965" bottom="0.78740157480314965" header="0.51181102362204722" footer="0.51181102362204722"/>
  <pageSetup paperSize="9" scale="120"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3"/>
  <dimension ref="A1:B14"/>
  <sheetViews>
    <sheetView workbookViewId="0">
      <selection activeCell="C13" sqref="C13"/>
    </sheetView>
  </sheetViews>
  <sheetFormatPr defaultRowHeight="12" customHeight="1" zeroHeight="1"/>
  <cols>
    <col min="1" max="1" width="23.109375" bestFit="1" customWidth="1"/>
  </cols>
  <sheetData>
    <row r="1" spans="1:2">
      <c r="A1" t="s">
        <v>680</v>
      </c>
      <c r="B1" t="s">
        <v>681</v>
      </c>
    </row>
    <row r="2" spans="1:2"/>
    <row r="3" spans="1:2">
      <c r="A3" t="s">
        <v>676</v>
      </c>
      <c r="B3" t="s">
        <v>682</v>
      </c>
    </row>
    <row r="4" spans="1:2">
      <c r="A4" t="s">
        <v>683</v>
      </c>
      <c r="B4" t="s">
        <v>684</v>
      </c>
    </row>
    <row r="5" spans="1:2">
      <c r="A5" t="s">
        <v>677</v>
      </c>
      <c r="B5" t="s">
        <v>685</v>
      </c>
    </row>
    <row r="6" spans="1:2">
      <c r="A6" t="s">
        <v>686</v>
      </c>
      <c r="B6" t="s">
        <v>687</v>
      </c>
    </row>
    <row r="7" spans="1:2">
      <c r="A7" t="s">
        <v>688</v>
      </c>
      <c r="B7" t="s">
        <v>689</v>
      </c>
    </row>
    <row r="8" spans="1:2">
      <c r="A8" t="s">
        <v>690</v>
      </c>
      <c r="B8" t="s">
        <v>691</v>
      </c>
    </row>
    <row r="9" spans="1:2">
      <c r="A9" t="s">
        <v>692</v>
      </c>
    </row>
    <row r="10" spans="1:2">
      <c r="A10" t="s">
        <v>693</v>
      </c>
    </row>
    <row r="11" spans="1:2">
      <c r="A11" t="s">
        <v>694</v>
      </c>
    </row>
    <row r="12" spans="1:2">
      <c r="A12" t="s">
        <v>695</v>
      </c>
    </row>
    <row r="13" spans="1:2">
      <c r="A13" t="s">
        <v>696</v>
      </c>
    </row>
    <row r="14" spans="1:2">
      <c r="A14" t="s">
        <v>697</v>
      </c>
    </row>
  </sheetData>
  <phoneticPr fontId="10"/>
  <pageMargins left="0.7" right="0.7" top="0.75" bottom="0.75" header="0.3" footer="0.3"/>
  <pageSetup paperSize="9" orientation="portrait"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C000"/>
  </sheetPr>
  <dimension ref="A1:BL61"/>
  <sheetViews>
    <sheetView showGridLines="0" view="pageBreakPreview" zoomScaleNormal="100" zoomScaleSheetLayoutView="100" workbookViewId="0">
      <selection activeCell="AC1" sqref="AC1"/>
    </sheetView>
  </sheetViews>
  <sheetFormatPr defaultColWidth="10.33203125" defaultRowHeight="9.6"/>
  <cols>
    <col min="1" max="27" width="3.5546875" style="28" customWidth="1"/>
    <col min="28" max="28" width="1.6640625" style="28" customWidth="1"/>
    <col min="29" max="29" width="15" style="28" customWidth="1"/>
    <col min="30" max="32" width="6.6640625" style="28" customWidth="1"/>
    <col min="33" max="33" width="1.6640625" style="28" customWidth="1"/>
    <col min="34" max="34" width="15" style="28" customWidth="1"/>
    <col min="35" max="38" width="6.6640625" style="28" customWidth="1"/>
    <col min="39" max="39" width="15.88671875" style="338" bestFit="1" customWidth="1"/>
    <col min="40" max="40" width="7.109375" style="338" bestFit="1" customWidth="1"/>
    <col min="41" max="41" width="5.44140625" style="338" bestFit="1" customWidth="1"/>
    <col min="42" max="43" width="7.109375" style="338" bestFit="1" customWidth="1"/>
    <col min="44" max="44" width="8.33203125" style="338" bestFit="1" customWidth="1"/>
    <col min="45" max="45" width="5.44140625" style="338" bestFit="1" customWidth="1"/>
    <col min="46" max="53" width="5.44140625" style="338" customWidth="1"/>
    <col min="54" max="54" width="1.6640625" style="28" customWidth="1"/>
    <col min="55" max="55" width="15" style="28" customWidth="1"/>
    <col min="56" max="58" width="6.6640625" style="28" customWidth="1"/>
    <col min="59" max="59" width="1.6640625" style="28" customWidth="1"/>
    <col min="60" max="60" width="15" style="28" customWidth="1"/>
    <col min="61" max="64" width="6.6640625" style="28" customWidth="1"/>
    <col min="65" max="16384" width="10.33203125" style="28"/>
  </cols>
  <sheetData>
    <row r="1" spans="1:64" ht="21" customHeight="1" thickBot="1">
      <c r="A1" s="944">
        <v>28</v>
      </c>
      <c r="B1" s="944"/>
      <c r="C1" s="497" t="s">
        <v>434</v>
      </c>
      <c r="D1" s="497"/>
      <c r="E1" s="497"/>
      <c r="F1" s="497"/>
      <c r="G1" s="497"/>
      <c r="H1" s="497"/>
      <c r="I1" s="497"/>
      <c r="J1" s="497"/>
      <c r="K1" s="497"/>
      <c r="L1" s="497"/>
      <c r="M1" s="497"/>
      <c r="N1" s="497"/>
      <c r="O1" s="497"/>
      <c r="P1" s="497"/>
      <c r="Q1" s="497"/>
      <c r="R1" s="497"/>
      <c r="S1" s="497"/>
      <c r="T1" s="497"/>
      <c r="U1" s="497"/>
      <c r="V1" s="945" t="s">
        <v>855</v>
      </c>
      <c r="W1" s="946"/>
      <c r="X1" s="946"/>
      <c r="Y1" s="946"/>
      <c r="Z1" s="946"/>
      <c r="AA1" s="946"/>
      <c r="AC1" s="28" t="s">
        <v>944</v>
      </c>
      <c r="BC1" s="28" t="s">
        <v>254</v>
      </c>
    </row>
    <row r="3" spans="1:64" ht="10.199999999999999" thickBot="1">
      <c r="B3" s="947" t="s">
        <v>906</v>
      </c>
      <c r="C3" s="948"/>
      <c r="D3" s="948"/>
      <c r="E3" s="948"/>
      <c r="F3" s="948"/>
      <c r="G3" s="948"/>
      <c r="H3" s="948"/>
      <c r="I3" s="948"/>
      <c r="J3" s="948"/>
      <c r="K3" s="948"/>
      <c r="L3" s="948"/>
      <c r="N3" s="434"/>
      <c r="O3" s="435"/>
      <c r="P3" s="435"/>
      <c r="Q3" s="435"/>
      <c r="R3" s="435"/>
      <c r="S3" s="435"/>
      <c r="T3" s="435"/>
      <c r="U3" s="435"/>
      <c r="V3" s="435"/>
      <c r="W3" s="435"/>
      <c r="X3" s="435"/>
      <c r="Y3" s="435"/>
      <c r="Z3" s="435"/>
      <c r="AA3" s="436"/>
      <c r="AC3" s="28" t="s">
        <v>396</v>
      </c>
      <c r="AH3" s="28" t="s">
        <v>376</v>
      </c>
      <c r="AN3" s="338" t="s">
        <v>670</v>
      </c>
      <c r="BC3" s="28" t="s">
        <v>396</v>
      </c>
      <c r="BH3" s="28" t="s">
        <v>376</v>
      </c>
    </row>
    <row r="4" spans="1:64" ht="10.199999999999999" thickBot="1">
      <c r="B4" s="948"/>
      <c r="C4" s="948"/>
      <c r="D4" s="948"/>
      <c r="E4" s="948"/>
      <c r="F4" s="948"/>
      <c r="G4" s="948"/>
      <c r="H4" s="948"/>
      <c r="I4" s="948"/>
      <c r="J4" s="948"/>
      <c r="K4" s="948"/>
      <c r="L4" s="948"/>
      <c r="N4" s="437"/>
      <c r="O4" s="89"/>
      <c r="P4" s="89"/>
      <c r="Q4" s="89"/>
      <c r="R4" s="89"/>
      <c r="S4" s="89"/>
      <c r="T4" s="89"/>
      <c r="U4" s="89"/>
      <c r="V4" s="89"/>
      <c r="W4" s="89"/>
      <c r="X4" s="89"/>
      <c r="Y4" s="89"/>
      <c r="Z4" s="89"/>
      <c r="AA4" s="438"/>
      <c r="AC4" s="577"/>
      <c r="AD4" s="577" t="s">
        <v>379</v>
      </c>
      <c r="AE4" s="577" t="s">
        <v>380</v>
      </c>
      <c r="AF4" s="577" t="s">
        <v>397</v>
      </c>
      <c r="AH4" s="577"/>
      <c r="AI4" s="577" t="s">
        <v>559</v>
      </c>
      <c r="AJ4" s="577" t="s">
        <v>560</v>
      </c>
      <c r="AK4" s="577" t="s">
        <v>397</v>
      </c>
      <c r="AL4" s="577" t="s">
        <v>554</v>
      </c>
      <c r="AN4" s="338" t="str">
        <f>CONCATENATE("退職金制度の有無について、「あり」と回答した事業所は全体で",TEXT(AD5,"0.0％"),"となった。")</f>
        <v>退職金制度の有無について、「あり」と回答した事業所は全体で67.2%となった。</v>
      </c>
      <c r="BC4" s="29"/>
      <c r="BD4" s="30" t="s">
        <v>379</v>
      </c>
      <c r="BE4" s="31" t="s">
        <v>380</v>
      </c>
      <c r="BF4" s="32" t="s">
        <v>397</v>
      </c>
      <c r="BH4" s="33"/>
      <c r="BI4" s="30" t="s">
        <v>559</v>
      </c>
      <c r="BJ4" s="31" t="s">
        <v>560</v>
      </c>
      <c r="BK4" s="31" t="s">
        <v>397</v>
      </c>
      <c r="BL4" s="34" t="s">
        <v>554</v>
      </c>
    </row>
    <row r="5" spans="1:64" ht="10.199999999999999" thickBot="1">
      <c r="B5" s="948"/>
      <c r="C5" s="948"/>
      <c r="D5" s="948"/>
      <c r="E5" s="948"/>
      <c r="F5" s="948"/>
      <c r="G5" s="948"/>
      <c r="H5" s="948"/>
      <c r="I5" s="948"/>
      <c r="J5" s="948"/>
      <c r="K5" s="948"/>
      <c r="L5" s="948"/>
      <c r="N5" s="437"/>
      <c r="O5" s="89"/>
      <c r="P5" s="89"/>
      <c r="Q5" s="89"/>
      <c r="R5" s="89"/>
      <c r="S5" s="89"/>
      <c r="T5" s="89"/>
      <c r="U5" s="89"/>
      <c r="V5" s="89"/>
      <c r="W5" s="89"/>
      <c r="X5" s="89"/>
      <c r="Y5" s="89"/>
      <c r="Z5" s="89"/>
      <c r="AA5" s="438"/>
      <c r="AC5" s="577" t="s">
        <v>556</v>
      </c>
      <c r="AD5" s="698">
        <f>BD5</f>
        <v>0.6720285969615728</v>
      </c>
      <c r="AE5" s="698">
        <f>BE5</f>
        <v>0.2779267202859696</v>
      </c>
      <c r="AF5" s="698">
        <f>BF5</f>
        <v>5.0044682752457555E-2</v>
      </c>
      <c r="AH5" s="577" t="s">
        <v>556</v>
      </c>
      <c r="AI5" s="706">
        <f>BI5</f>
        <v>752</v>
      </c>
      <c r="AJ5" s="706">
        <f>BJ5</f>
        <v>311</v>
      </c>
      <c r="AK5" s="706">
        <f>BK5</f>
        <v>56</v>
      </c>
      <c r="AL5" s="706">
        <f>BL5</f>
        <v>1119</v>
      </c>
      <c r="AN5" s="338" t="s">
        <v>671</v>
      </c>
      <c r="AP5" s="799" t="s">
        <v>672</v>
      </c>
      <c r="AQ5" s="799" t="s">
        <v>673</v>
      </c>
      <c r="AR5" s="799" t="s">
        <v>674</v>
      </c>
      <c r="AS5" s="338" t="s">
        <v>675</v>
      </c>
      <c r="BC5" s="35" t="s">
        <v>556</v>
      </c>
      <c r="BD5" s="36">
        <f>+BI5/$BL5</f>
        <v>0.6720285969615728</v>
      </c>
      <c r="BE5" s="37">
        <f>+BJ5/$BL5</f>
        <v>0.2779267202859696</v>
      </c>
      <c r="BF5" s="38">
        <f>+BK5/$BL5</f>
        <v>5.0044682752457555E-2</v>
      </c>
      <c r="BH5" s="39" t="s">
        <v>556</v>
      </c>
      <c r="BI5" s="40">
        <f>+集計・資料①!DV32</f>
        <v>752</v>
      </c>
      <c r="BJ5" s="41">
        <f>+集計・資料①!DW32</f>
        <v>311</v>
      </c>
      <c r="BK5" s="42">
        <f>+集計・資料①!DX32</f>
        <v>56</v>
      </c>
      <c r="BL5" s="43">
        <f>+SUM(BI5:BK5)</f>
        <v>1119</v>
      </c>
    </row>
    <row r="6" spans="1:64">
      <c r="B6" s="948"/>
      <c r="C6" s="948"/>
      <c r="D6" s="948"/>
      <c r="E6" s="948"/>
      <c r="F6" s="948"/>
      <c r="G6" s="948"/>
      <c r="H6" s="948"/>
      <c r="I6" s="948"/>
      <c r="J6" s="948"/>
      <c r="K6" s="948"/>
      <c r="L6" s="948"/>
      <c r="N6" s="437"/>
      <c r="O6" s="89"/>
      <c r="P6" s="89"/>
      <c r="Q6" s="89"/>
      <c r="R6" s="89"/>
      <c r="S6" s="89"/>
      <c r="T6" s="89"/>
      <c r="U6" s="89"/>
      <c r="V6" s="89"/>
      <c r="W6" s="89"/>
      <c r="X6" s="89"/>
      <c r="Y6" s="89"/>
      <c r="Z6" s="89"/>
      <c r="AA6" s="438"/>
      <c r="AN6" s="338" t="s">
        <v>698</v>
      </c>
      <c r="AP6" s="799" t="s">
        <v>677</v>
      </c>
      <c r="AQ6" s="799" t="s">
        <v>676</v>
      </c>
      <c r="AR6" s="799" t="s">
        <v>690</v>
      </c>
      <c r="AS6" s="338" t="s">
        <v>774</v>
      </c>
    </row>
    <row r="7" spans="1:64">
      <c r="B7" s="948"/>
      <c r="C7" s="948"/>
      <c r="D7" s="948"/>
      <c r="E7" s="948"/>
      <c r="F7" s="948"/>
      <c r="G7" s="948"/>
      <c r="H7" s="948"/>
      <c r="I7" s="948"/>
      <c r="J7" s="948"/>
      <c r="K7" s="948"/>
      <c r="L7" s="948"/>
      <c r="N7" s="437"/>
      <c r="O7" s="89"/>
      <c r="P7" s="89"/>
      <c r="Q7" s="89"/>
      <c r="R7" s="89"/>
      <c r="S7" s="89"/>
      <c r="T7" s="89"/>
      <c r="U7" s="89"/>
      <c r="V7" s="89"/>
      <c r="W7" s="89"/>
      <c r="X7" s="89"/>
      <c r="Y7" s="89"/>
      <c r="Z7" s="89"/>
      <c r="AA7" s="438"/>
      <c r="AC7" s="28" t="s">
        <v>418</v>
      </c>
      <c r="AH7" s="28" t="s">
        <v>377</v>
      </c>
      <c r="AN7" s="338" t="str">
        <f>CONCATENATE(AN6,AP6,AQ6,AR6,AS6)</f>
        <v>業種別では、「情報通信業」「建設業」「金融･保険業」に退職金制度がある割合が高い。</v>
      </c>
      <c r="BC7" s="28" t="s">
        <v>418</v>
      </c>
      <c r="BH7" s="28" t="s">
        <v>377</v>
      </c>
    </row>
    <row r="8" spans="1:64" ht="10.199999999999999" thickBot="1">
      <c r="B8" s="948"/>
      <c r="C8" s="948"/>
      <c r="D8" s="948"/>
      <c r="E8" s="948"/>
      <c r="F8" s="948"/>
      <c r="G8" s="948"/>
      <c r="H8" s="948"/>
      <c r="I8" s="948"/>
      <c r="J8" s="948"/>
      <c r="K8" s="948"/>
      <c r="L8" s="948"/>
      <c r="N8" s="437"/>
      <c r="O8" s="89"/>
      <c r="P8" s="89"/>
      <c r="Q8" s="89"/>
      <c r="R8" s="89"/>
      <c r="S8" s="89"/>
      <c r="T8" s="89"/>
      <c r="U8" s="89"/>
      <c r="V8" s="89"/>
      <c r="W8" s="89"/>
      <c r="X8" s="89"/>
      <c r="Y8" s="89"/>
      <c r="Z8" s="89"/>
      <c r="AA8" s="438"/>
      <c r="AN8" s="338" t="s">
        <v>678</v>
      </c>
    </row>
    <row r="9" spans="1:64" ht="10.199999999999999" thickBot="1">
      <c r="B9" s="948"/>
      <c r="C9" s="948"/>
      <c r="D9" s="948"/>
      <c r="E9" s="948"/>
      <c r="F9" s="948"/>
      <c r="G9" s="948"/>
      <c r="H9" s="948"/>
      <c r="I9" s="948"/>
      <c r="J9" s="948"/>
      <c r="K9" s="948"/>
      <c r="L9" s="948"/>
      <c r="N9" s="437"/>
      <c r="O9" s="89"/>
      <c r="P9" s="89"/>
      <c r="Q9" s="89"/>
      <c r="R9" s="89"/>
      <c r="S9" s="89"/>
      <c r="T9" s="89"/>
      <c r="U9" s="89"/>
      <c r="V9" s="89"/>
      <c r="W9" s="89"/>
      <c r="X9" s="89"/>
      <c r="Y9" s="89"/>
      <c r="Z9" s="89"/>
      <c r="AA9" s="438"/>
      <c r="AC9" s="584" t="s">
        <v>548</v>
      </c>
      <c r="AD9" s="577" t="s">
        <v>590</v>
      </c>
      <c r="AE9" s="577" t="s">
        <v>591</v>
      </c>
      <c r="AF9" s="577" t="s">
        <v>397</v>
      </c>
      <c r="AH9" s="584" t="s">
        <v>548</v>
      </c>
      <c r="AI9" s="577" t="s">
        <v>590</v>
      </c>
      <c r="AJ9" s="577" t="s">
        <v>591</v>
      </c>
      <c r="AK9" s="577" t="s">
        <v>397</v>
      </c>
      <c r="AL9" s="577" t="s">
        <v>554</v>
      </c>
      <c r="AN9" s="338" t="s">
        <v>905</v>
      </c>
      <c r="BC9" s="44" t="s">
        <v>548</v>
      </c>
      <c r="BD9" s="30" t="s">
        <v>590</v>
      </c>
      <c r="BE9" s="31" t="s">
        <v>591</v>
      </c>
      <c r="BF9" s="32" t="s">
        <v>397</v>
      </c>
      <c r="BH9" s="44" t="s">
        <v>548</v>
      </c>
      <c r="BI9" s="30" t="s">
        <v>590</v>
      </c>
      <c r="BJ9" s="31" t="s">
        <v>591</v>
      </c>
      <c r="BK9" s="45" t="s">
        <v>397</v>
      </c>
      <c r="BL9" s="34" t="s">
        <v>554</v>
      </c>
    </row>
    <row r="10" spans="1:64">
      <c r="B10" s="948"/>
      <c r="C10" s="948"/>
      <c r="D10" s="948"/>
      <c r="E10" s="948"/>
      <c r="F10" s="948"/>
      <c r="G10" s="948"/>
      <c r="H10" s="948"/>
      <c r="I10" s="948"/>
      <c r="J10" s="948"/>
      <c r="K10" s="948"/>
      <c r="L10" s="948"/>
      <c r="N10" s="437"/>
      <c r="O10" s="89"/>
      <c r="P10" s="89"/>
      <c r="Q10" s="89"/>
      <c r="R10" s="89"/>
      <c r="S10" s="89"/>
      <c r="T10" s="89"/>
      <c r="U10" s="89"/>
      <c r="V10" s="89"/>
      <c r="W10" s="89"/>
      <c r="X10" s="89"/>
      <c r="Y10" s="89"/>
      <c r="Z10" s="89"/>
      <c r="AA10" s="438"/>
      <c r="AC10" s="575" t="s">
        <v>398</v>
      </c>
      <c r="AD10" s="779">
        <f>BD22</f>
        <v>0.79262672811059909</v>
      </c>
      <c r="AE10" s="698">
        <f>BE22</f>
        <v>0.20276497695852536</v>
      </c>
      <c r="AF10" s="698">
        <f>BF22</f>
        <v>4.608294930875576E-3</v>
      </c>
      <c r="AH10" s="575" t="s">
        <v>398</v>
      </c>
      <c r="AI10" s="706">
        <f>BI22</f>
        <v>172</v>
      </c>
      <c r="AJ10" s="706">
        <f>BJ22</f>
        <v>44</v>
      </c>
      <c r="AK10" s="706">
        <f>BK22</f>
        <v>1</v>
      </c>
      <c r="AL10" s="706">
        <f>BL22</f>
        <v>217</v>
      </c>
      <c r="BC10" s="46" t="s">
        <v>555</v>
      </c>
      <c r="BD10" s="47" t="e">
        <f t="shared" ref="BD10:BD22" si="0">+BI10/$BL10</f>
        <v>#DIV/0!</v>
      </c>
      <c r="BE10" s="48" t="e">
        <f t="shared" ref="BE10:BE22" si="1">+BJ10/$BL10</f>
        <v>#DIV/0!</v>
      </c>
      <c r="BF10" s="49" t="e">
        <f t="shared" ref="BF10:BF22" si="2">+BK10/$BL10</f>
        <v>#DIV/0!</v>
      </c>
      <c r="BH10" s="46" t="s">
        <v>555</v>
      </c>
      <c r="BI10" s="50">
        <f>+集計・資料①!DV6</f>
        <v>0</v>
      </c>
      <c r="BJ10" s="51">
        <f>+集計・資料①!DW6</f>
        <v>0</v>
      </c>
      <c r="BK10" s="52">
        <f>+集計・資料①!DX6</f>
        <v>0</v>
      </c>
      <c r="BL10" s="53">
        <f>+SUM(BI10:BK10)</f>
        <v>0</v>
      </c>
    </row>
    <row r="11" spans="1:64">
      <c r="B11" s="948"/>
      <c r="C11" s="948"/>
      <c r="D11" s="948"/>
      <c r="E11" s="948"/>
      <c r="F11" s="948"/>
      <c r="G11" s="948"/>
      <c r="H11" s="948"/>
      <c r="I11" s="948"/>
      <c r="J11" s="948"/>
      <c r="K11" s="948"/>
      <c r="L11" s="948"/>
      <c r="N11" s="437"/>
      <c r="O11" s="89"/>
      <c r="P11" s="89"/>
      <c r="Q11" s="89"/>
      <c r="R11" s="89"/>
      <c r="S11" s="89"/>
      <c r="T11" s="89"/>
      <c r="U11" s="89"/>
      <c r="V11" s="89"/>
      <c r="W11" s="89"/>
      <c r="X11" s="89"/>
      <c r="Y11" s="89"/>
      <c r="Z11" s="89"/>
      <c r="AA11" s="438"/>
      <c r="AC11" s="700" t="s">
        <v>399</v>
      </c>
      <c r="AD11" s="707">
        <f>BD21</f>
        <v>0.60897435897435892</v>
      </c>
      <c r="AE11" s="698">
        <f>BE21</f>
        <v>0.30769230769230771</v>
      </c>
      <c r="AF11" s="698">
        <f>BF21</f>
        <v>8.3333333333333329E-2</v>
      </c>
      <c r="AH11" s="700" t="s">
        <v>399</v>
      </c>
      <c r="AI11" s="706">
        <f>BI21</f>
        <v>95</v>
      </c>
      <c r="AJ11" s="706">
        <f>BJ21</f>
        <v>48</v>
      </c>
      <c r="AK11" s="706">
        <f>BK21</f>
        <v>13</v>
      </c>
      <c r="AL11" s="706">
        <f>BL21</f>
        <v>156</v>
      </c>
      <c r="BC11" s="8" t="s">
        <v>542</v>
      </c>
      <c r="BD11" s="54">
        <f t="shared" si="0"/>
        <v>0.63309352517985606</v>
      </c>
      <c r="BE11" s="55">
        <f t="shared" si="1"/>
        <v>0.33093525179856115</v>
      </c>
      <c r="BF11" s="49">
        <f t="shared" si="2"/>
        <v>3.5971223021582732E-2</v>
      </c>
      <c r="BH11" s="8" t="s">
        <v>542</v>
      </c>
      <c r="BI11" s="50">
        <f>+集計・資料①!DV8</f>
        <v>88</v>
      </c>
      <c r="BJ11" s="51">
        <f>+集計・資料①!DW8</f>
        <v>46</v>
      </c>
      <c r="BK11" s="52">
        <f>+集計・資料①!DX8</f>
        <v>5</v>
      </c>
      <c r="BL11" s="56">
        <f t="shared" ref="BL11:BL23" si="3">+SUM(BI11:BK11)</f>
        <v>139</v>
      </c>
    </row>
    <row r="12" spans="1:64">
      <c r="B12" s="948"/>
      <c r="C12" s="948"/>
      <c r="D12" s="948"/>
      <c r="E12" s="948"/>
      <c r="F12" s="948"/>
      <c r="G12" s="948"/>
      <c r="H12" s="948"/>
      <c r="I12" s="948"/>
      <c r="J12" s="948"/>
      <c r="K12" s="948"/>
      <c r="L12" s="948"/>
      <c r="N12" s="437"/>
      <c r="O12" s="89"/>
      <c r="P12" s="89"/>
      <c r="Q12" s="89"/>
      <c r="R12" s="89"/>
      <c r="S12" s="89"/>
      <c r="T12" s="89"/>
      <c r="U12" s="89"/>
      <c r="V12" s="89"/>
      <c r="W12" s="89"/>
      <c r="X12" s="89"/>
      <c r="Y12" s="89"/>
      <c r="Z12" s="89"/>
      <c r="AA12" s="438"/>
      <c r="AC12" s="575" t="s">
        <v>400</v>
      </c>
      <c r="AD12" s="707">
        <f>BD20</f>
        <v>0.81818181818181823</v>
      </c>
      <c r="AE12" s="698">
        <f>BE20</f>
        <v>0.18181818181818182</v>
      </c>
      <c r="AF12" s="698">
        <f>BF20</f>
        <v>0</v>
      </c>
      <c r="AH12" s="575" t="s">
        <v>400</v>
      </c>
      <c r="AI12" s="706">
        <f>BI20</f>
        <v>9</v>
      </c>
      <c r="AJ12" s="706">
        <f>BJ20</f>
        <v>2</v>
      </c>
      <c r="AK12" s="706">
        <f>BK20</f>
        <v>0</v>
      </c>
      <c r="AL12" s="706">
        <f>BL20</f>
        <v>11</v>
      </c>
      <c r="BC12" s="8" t="s">
        <v>543</v>
      </c>
      <c r="BD12" s="54">
        <f t="shared" si="0"/>
        <v>0.61764705882352944</v>
      </c>
      <c r="BE12" s="55">
        <f t="shared" si="1"/>
        <v>0.28676470588235292</v>
      </c>
      <c r="BF12" s="49">
        <f t="shared" si="2"/>
        <v>9.5588235294117641E-2</v>
      </c>
      <c r="BH12" s="8" t="s">
        <v>543</v>
      </c>
      <c r="BI12" s="50">
        <f>+集計・資料①!DV10</f>
        <v>84</v>
      </c>
      <c r="BJ12" s="51">
        <f>+集計・資料①!DW10</f>
        <v>39</v>
      </c>
      <c r="BK12" s="52">
        <f>+集計・資料①!DX10</f>
        <v>13</v>
      </c>
      <c r="BL12" s="56">
        <f t="shared" si="3"/>
        <v>136</v>
      </c>
    </row>
    <row r="13" spans="1:64">
      <c r="B13" s="948"/>
      <c r="C13" s="948"/>
      <c r="D13" s="948"/>
      <c r="E13" s="948"/>
      <c r="F13" s="948"/>
      <c r="G13" s="948"/>
      <c r="H13" s="948"/>
      <c r="I13" s="948"/>
      <c r="J13" s="948"/>
      <c r="K13" s="948"/>
      <c r="L13" s="948"/>
      <c r="N13" s="437"/>
      <c r="O13" s="89"/>
      <c r="P13" s="89"/>
      <c r="Q13" s="89"/>
      <c r="R13" s="89"/>
      <c r="S13" s="89"/>
      <c r="T13" s="89"/>
      <c r="U13" s="89"/>
      <c r="V13" s="89"/>
      <c r="W13" s="89"/>
      <c r="X13" s="89"/>
      <c r="Y13" s="89"/>
      <c r="Z13" s="89"/>
      <c r="AA13" s="438"/>
      <c r="AC13" s="700" t="s">
        <v>401</v>
      </c>
      <c r="AD13" s="707">
        <f>BD19</f>
        <v>0.69565217391304346</v>
      </c>
      <c r="AE13" s="698">
        <f>BE19</f>
        <v>0.30434782608695654</v>
      </c>
      <c r="AF13" s="698">
        <f>BF19</f>
        <v>0</v>
      </c>
      <c r="AH13" s="700" t="s">
        <v>401</v>
      </c>
      <c r="AI13" s="706">
        <f>BI19</f>
        <v>16</v>
      </c>
      <c r="AJ13" s="706">
        <f>BJ19</f>
        <v>7</v>
      </c>
      <c r="AK13" s="706">
        <f>BK19</f>
        <v>0</v>
      </c>
      <c r="AL13" s="706">
        <f>BL19</f>
        <v>23</v>
      </c>
      <c r="BC13" s="8" t="s">
        <v>541</v>
      </c>
      <c r="BD13" s="54">
        <f t="shared" si="0"/>
        <v>0.70370370370370372</v>
      </c>
      <c r="BE13" s="55">
        <f t="shared" si="1"/>
        <v>0.18518518518518517</v>
      </c>
      <c r="BF13" s="49">
        <f t="shared" si="2"/>
        <v>0.1111111111111111</v>
      </c>
      <c r="BH13" s="8" t="s">
        <v>541</v>
      </c>
      <c r="BI13" s="50">
        <f>+集計・資料①!DV12</f>
        <v>19</v>
      </c>
      <c r="BJ13" s="51">
        <f>+集計・資料①!DW12</f>
        <v>5</v>
      </c>
      <c r="BK13" s="52">
        <f>+集計・資料①!DX12</f>
        <v>3</v>
      </c>
      <c r="BL13" s="56">
        <f t="shared" si="3"/>
        <v>27</v>
      </c>
    </row>
    <row r="14" spans="1:64" ht="12">
      <c r="B14" s="948"/>
      <c r="C14" s="948"/>
      <c r="D14" s="948"/>
      <c r="E14" s="948"/>
      <c r="F14" s="948"/>
      <c r="G14" s="948"/>
      <c r="H14" s="948"/>
      <c r="I14" s="948"/>
      <c r="J14" s="948"/>
      <c r="K14" s="948"/>
      <c r="L14" s="948"/>
      <c r="N14" s="437"/>
      <c r="O14" s="89"/>
      <c r="P14" s="89"/>
      <c r="Q14" s="89"/>
      <c r="R14" s="89"/>
      <c r="S14" s="89"/>
      <c r="T14" s="89"/>
      <c r="U14" s="89"/>
      <c r="V14" s="89"/>
      <c r="W14" s="89"/>
      <c r="X14" s="89"/>
      <c r="Y14" s="89"/>
      <c r="Z14" s="89"/>
      <c r="AA14" s="438"/>
      <c r="AC14" s="575" t="s">
        <v>402</v>
      </c>
      <c r="AD14" s="707">
        <f>BD18</f>
        <v>0.72067039106145248</v>
      </c>
      <c r="AE14" s="698">
        <f>BE18</f>
        <v>0.24022346368715083</v>
      </c>
      <c r="AF14" s="698">
        <f>BF18</f>
        <v>3.9106145251396648E-2</v>
      </c>
      <c r="AH14" s="575" t="s">
        <v>402</v>
      </c>
      <c r="AI14" s="706">
        <f>BI18</f>
        <v>129</v>
      </c>
      <c r="AJ14" s="706">
        <f>BJ18</f>
        <v>43</v>
      </c>
      <c r="AK14" s="706">
        <f>BK18</f>
        <v>7</v>
      </c>
      <c r="AL14" s="706">
        <f>BL18</f>
        <v>179</v>
      </c>
      <c r="AN14" s="800" t="s">
        <v>679</v>
      </c>
      <c r="AO14" s="801"/>
      <c r="AP14" s="801"/>
      <c r="AQ14" s="801"/>
      <c r="AR14" s="801"/>
      <c r="AS14" s="801"/>
      <c r="AT14" s="801"/>
      <c r="AU14" s="801"/>
      <c r="AV14" s="801"/>
      <c r="AW14" s="801"/>
      <c r="AX14" s="801"/>
      <c r="AY14" s="801"/>
      <c r="BC14" s="8" t="s">
        <v>540</v>
      </c>
      <c r="BD14" s="54">
        <f t="shared" si="0"/>
        <v>0.65806451612903227</v>
      </c>
      <c r="BE14" s="55">
        <f t="shared" si="1"/>
        <v>0.30967741935483872</v>
      </c>
      <c r="BF14" s="49">
        <f t="shared" si="2"/>
        <v>3.2258064516129031E-2</v>
      </c>
      <c r="BH14" s="8" t="s">
        <v>540</v>
      </c>
      <c r="BI14" s="50">
        <f>+集計・資料①!DV14</f>
        <v>102</v>
      </c>
      <c r="BJ14" s="51">
        <f>+集計・資料①!DW14</f>
        <v>48</v>
      </c>
      <c r="BK14" s="52">
        <f>+集計・資料①!DX14</f>
        <v>5</v>
      </c>
      <c r="BL14" s="56">
        <f t="shared" si="3"/>
        <v>155</v>
      </c>
    </row>
    <row r="15" spans="1:64">
      <c r="B15" s="948"/>
      <c r="C15" s="948"/>
      <c r="D15" s="948"/>
      <c r="E15" s="948"/>
      <c r="F15" s="948"/>
      <c r="G15" s="948"/>
      <c r="H15" s="948"/>
      <c r="I15" s="948"/>
      <c r="J15" s="948"/>
      <c r="K15" s="948"/>
      <c r="L15" s="948"/>
      <c r="N15" s="437"/>
      <c r="O15" s="89"/>
      <c r="P15" s="89"/>
      <c r="Q15" s="89"/>
      <c r="R15" s="89"/>
      <c r="S15" s="89"/>
      <c r="T15" s="89"/>
      <c r="U15" s="89"/>
      <c r="V15" s="89"/>
      <c r="W15" s="89"/>
      <c r="X15" s="89"/>
      <c r="Y15" s="89"/>
      <c r="Z15" s="89"/>
      <c r="AA15" s="438"/>
      <c r="AC15" s="700" t="s">
        <v>403</v>
      </c>
      <c r="AD15" s="779">
        <f>BD17</f>
        <v>0.75</v>
      </c>
      <c r="AE15" s="698">
        <f>BE17</f>
        <v>0.25</v>
      </c>
      <c r="AF15" s="698">
        <f>BF17</f>
        <v>0</v>
      </c>
      <c r="AH15" s="700" t="s">
        <v>403</v>
      </c>
      <c r="AI15" s="706">
        <f>BI17</f>
        <v>15</v>
      </c>
      <c r="AJ15" s="706">
        <f>BJ17</f>
        <v>5</v>
      </c>
      <c r="AK15" s="706">
        <f>BK17</f>
        <v>0</v>
      </c>
      <c r="AL15" s="706">
        <f>BL17</f>
        <v>20</v>
      </c>
      <c r="AN15" s="930" t="str">
        <f>CONCATENATE("　",AN4,CHAR(10),"　",AN7,CHAR(10),"　",AN9)</f>
        <v>　退職金制度の有無について、「あり」と回答した事業所は全体で67.2%となった。
　業種別では、「情報通信業」「建設業」「金融･保険業」に退職金制度がある割合が高い。
　規模別では、「50人以上」の事業所が退職金制度がある割合が高い。</v>
      </c>
      <c r="AO15" s="930"/>
      <c r="AP15" s="930"/>
      <c r="AQ15" s="930"/>
      <c r="AR15" s="930"/>
      <c r="AS15" s="930"/>
      <c r="AT15" s="930"/>
      <c r="AU15" s="930"/>
      <c r="AV15" s="930"/>
      <c r="AW15" s="930"/>
      <c r="AX15" s="930"/>
      <c r="AY15" s="930"/>
      <c r="BC15" s="8" t="s">
        <v>539</v>
      </c>
      <c r="BD15" s="54">
        <f t="shared" si="0"/>
        <v>0.36585365853658536</v>
      </c>
      <c r="BE15" s="55">
        <f t="shared" si="1"/>
        <v>0.43902439024390244</v>
      </c>
      <c r="BF15" s="49">
        <f t="shared" si="2"/>
        <v>0.1951219512195122</v>
      </c>
      <c r="BH15" s="8" t="s">
        <v>539</v>
      </c>
      <c r="BI15" s="50">
        <f>+集計・資料①!DV16</f>
        <v>15</v>
      </c>
      <c r="BJ15" s="51">
        <f>+集計・資料①!DW16</f>
        <v>18</v>
      </c>
      <c r="BK15" s="52">
        <f>+集計・資料①!DX16</f>
        <v>8</v>
      </c>
      <c r="BL15" s="56">
        <f t="shared" si="3"/>
        <v>41</v>
      </c>
    </row>
    <row r="16" spans="1:64">
      <c r="B16" s="948"/>
      <c r="C16" s="948"/>
      <c r="D16" s="948"/>
      <c r="E16" s="948"/>
      <c r="F16" s="948"/>
      <c r="G16" s="948"/>
      <c r="H16" s="948"/>
      <c r="I16" s="948"/>
      <c r="J16" s="948"/>
      <c r="K16" s="948"/>
      <c r="L16" s="948"/>
      <c r="N16" s="437"/>
      <c r="O16" s="89"/>
      <c r="P16" s="89"/>
      <c r="Q16" s="89"/>
      <c r="R16" s="89"/>
      <c r="S16" s="89"/>
      <c r="T16" s="89"/>
      <c r="U16" s="89"/>
      <c r="V16" s="89"/>
      <c r="W16" s="89"/>
      <c r="X16" s="89"/>
      <c r="Y16" s="89"/>
      <c r="Z16" s="89"/>
      <c r="AA16" s="438"/>
      <c r="AC16" s="575" t="s">
        <v>404</v>
      </c>
      <c r="AD16" s="707">
        <f>BD16</f>
        <v>0.53333333333333333</v>
      </c>
      <c r="AE16" s="698">
        <f>BE16</f>
        <v>0.4</v>
      </c>
      <c r="AF16" s="698">
        <f>BF16</f>
        <v>6.6666666666666666E-2</v>
      </c>
      <c r="AH16" s="575" t="s">
        <v>404</v>
      </c>
      <c r="AI16" s="706">
        <f>BI16</f>
        <v>8</v>
      </c>
      <c r="AJ16" s="706">
        <f>BJ16</f>
        <v>6</v>
      </c>
      <c r="AK16" s="706">
        <f>BK16</f>
        <v>1</v>
      </c>
      <c r="AL16" s="706">
        <f>BL16</f>
        <v>15</v>
      </c>
      <c r="AN16" s="930"/>
      <c r="AO16" s="930"/>
      <c r="AP16" s="930"/>
      <c r="AQ16" s="930"/>
      <c r="AR16" s="930"/>
      <c r="AS16" s="930"/>
      <c r="AT16" s="930"/>
      <c r="AU16" s="930"/>
      <c r="AV16" s="930"/>
      <c r="AW16" s="930"/>
      <c r="AX16" s="930"/>
      <c r="AY16" s="930"/>
      <c r="BC16" s="8" t="s">
        <v>544</v>
      </c>
      <c r="BD16" s="54">
        <f t="shared" si="0"/>
        <v>0.53333333333333333</v>
      </c>
      <c r="BE16" s="55">
        <f t="shared" si="1"/>
        <v>0.4</v>
      </c>
      <c r="BF16" s="49">
        <f t="shared" si="2"/>
        <v>6.6666666666666666E-2</v>
      </c>
      <c r="BH16" s="8" t="s">
        <v>544</v>
      </c>
      <c r="BI16" s="50">
        <f>+集計・資料①!DV18</f>
        <v>8</v>
      </c>
      <c r="BJ16" s="51">
        <f>+集計・資料①!DW18</f>
        <v>6</v>
      </c>
      <c r="BK16" s="52">
        <f>+集計・資料①!DX18</f>
        <v>1</v>
      </c>
      <c r="BL16" s="56">
        <f t="shared" si="3"/>
        <v>15</v>
      </c>
    </row>
    <row r="17" spans="1:64">
      <c r="B17" s="948"/>
      <c r="C17" s="948"/>
      <c r="D17" s="948"/>
      <c r="E17" s="948"/>
      <c r="F17" s="948"/>
      <c r="G17" s="948"/>
      <c r="H17" s="948"/>
      <c r="I17" s="948"/>
      <c r="J17" s="948"/>
      <c r="K17" s="948"/>
      <c r="L17" s="948"/>
      <c r="N17" s="439"/>
      <c r="O17" s="440"/>
      <c r="P17" s="440"/>
      <c r="Q17" s="440"/>
      <c r="R17" s="440"/>
      <c r="S17" s="440"/>
      <c r="T17" s="440"/>
      <c r="U17" s="440"/>
      <c r="V17" s="440"/>
      <c r="W17" s="440"/>
      <c r="X17" s="440"/>
      <c r="Y17" s="440"/>
      <c r="Z17" s="440"/>
      <c r="AA17" s="441"/>
      <c r="AC17" s="700" t="s">
        <v>405</v>
      </c>
      <c r="AD17" s="707">
        <f>BD15</f>
        <v>0.36585365853658536</v>
      </c>
      <c r="AE17" s="698">
        <f>BE15</f>
        <v>0.43902439024390244</v>
      </c>
      <c r="AF17" s="698">
        <f>BF15</f>
        <v>0.1951219512195122</v>
      </c>
      <c r="AH17" s="700" t="s">
        <v>405</v>
      </c>
      <c r="AI17" s="706">
        <f>BI15</f>
        <v>15</v>
      </c>
      <c r="AJ17" s="706">
        <f>BJ15</f>
        <v>18</v>
      </c>
      <c r="AK17" s="706">
        <f>BK15</f>
        <v>8</v>
      </c>
      <c r="AL17" s="706">
        <f>BL15</f>
        <v>41</v>
      </c>
      <c r="AN17" s="930"/>
      <c r="AO17" s="930"/>
      <c r="AP17" s="930"/>
      <c r="AQ17" s="930"/>
      <c r="AR17" s="930"/>
      <c r="AS17" s="930"/>
      <c r="AT17" s="930"/>
      <c r="AU17" s="930"/>
      <c r="AV17" s="930"/>
      <c r="AW17" s="930"/>
      <c r="AX17" s="930"/>
      <c r="AY17" s="930"/>
      <c r="BC17" s="8" t="s">
        <v>538</v>
      </c>
      <c r="BD17" s="54">
        <f t="shared" si="0"/>
        <v>0.75</v>
      </c>
      <c r="BE17" s="55">
        <f t="shared" si="1"/>
        <v>0.25</v>
      </c>
      <c r="BF17" s="49">
        <f t="shared" si="2"/>
        <v>0</v>
      </c>
      <c r="BH17" s="8" t="s">
        <v>538</v>
      </c>
      <c r="BI17" s="50">
        <f>+集計・資料①!DV20</f>
        <v>15</v>
      </c>
      <c r="BJ17" s="51">
        <f>+集計・資料①!DW20</f>
        <v>5</v>
      </c>
      <c r="BK17" s="52">
        <f>+集計・資料①!DX20</f>
        <v>0</v>
      </c>
      <c r="BL17" s="56">
        <f t="shared" si="3"/>
        <v>20</v>
      </c>
    </row>
    <row r="18" spans="1:64">
      <c r="AC18" s="575" t="s">
        <v>406</v>
      </c>
      <c r="AD18" s="707">
        <f>BD14</f>
        <v>0.65806451612903227</v>
      </c>
      <c r="AE18" s="698">
        <f>BE14</f>
        <v>0.30967741935483872</v>
      </c>
      <c r="AF18" s="698">
        <f>BF14</f>
        <v>3.2258064516129031E-2</v>
      </c>
      <c r="AH18" s="575" t="s">
        <v>406</v>
      </c>
      <c r="AI18" s="706">
        <f>BI14</f>
        <v>102</v>
      </c>
      <c r="AJ18" s="706">
        <f>BJ14</f>
        <v>48</v>
      </c>
      <c r="AK18" s="706">
        <f>BK14</f>
        <v>5</v>
      </c>
      <c r="AL18" s="706">
        <f>BL14</f>
        <v>155</v>
      </c>
      <c r="AN18" s="930"/>
      <c r="AO18" s="930"/>
      <c r="AP18" s="930"/>
      <c r="AQ18" s="930"/>
      <c r="AR18" s="930"/>
      <c r="AS18" s="930"/>
      <c r="AT18" s="930"/>
      <c r="AU18" s="930"/>
      <c r="AV18" s="930"/>
      <c r="AW18" s="930"/>
      <c r="AX18" s="930"/>
      <c r="AY18" s="930"/>
      <c r="BC18" s="8" t="s">
        <v>537</v>
      </c>
      <c r="BD18" s="54">
        <f t="shared" si="0"/>
        <v>0.72067039106145248</v>
      </c>
      <c r="BE18" s="55">
        <f t="shared" si="1"/>
        <v>0.24022346368715083</v>
      </c>
      <c r="BF18" s="49">
        <f t="shared" si="2"/>
        <v>3.9106145251396648E-2</v>
      </c>
      <c r="BH18" s="8" t="s">
        <v>537</v>
      </c>
      <c r="BI18" s="50">
        <f>+集計・資料①!DV22</f>
        <v>129</v>
      </c>
      <c r="BJ18" s="51">
        <f>+集計・資料①!DW22</f>
        <v>43</v>
      </c>
      <c r="BK18" s="52">
        <f>+集計・資料①!DX22</f>
        <v>7</v>
      </c>
      <c r="BL18" s="56">
        <f t="shared" si="3"/>
        <v>179</v>
      </c>
    </row>
    <row r="19" spans="1:64">
      <c r="A19" s="434"/>
      <c r="B19" s="435"/>
      <c r="C19" s="435"/>
      <c r="D19" s="435"/>
      <c r="E19" s="435"/>
      <c r="F19" s="435"/>
      <c r="G19" s="435"/>
      <c r="H19" s="435"/>
      <c r="I19" s="435"/>
      <c r="J19" s="435"/>
      <c r="K19" s="435"/>
      <c r="L19" s="435"/>
      <c r="M19" s="435"/>
      <c r="N19" s="435"/>
      <c r="O19" s="435"/>
      <c r="P19" s="435"/>
      <c r="Q19" s="435"/>
      <c r="R19" s="435"/>
      <c r="S19" s="435"/>
      <c r="T19" s="435"/>
      <c r="U19" s="435"/>
      <c r="V19" s="435"/>
      <c r="W19" s="435"/>
      <c r="X19" s="435"/>
      <c r="Y19" s="435"/>
      <c r="Z19" s="435"/>
      <c r="AA19" s="436"/>
      <c r="AC19" s="700" t="s">
        <v>407</v>
      </c>
      <c r="AD19" s="707">
        <f>BD13</f>
        <v>0.70370370370370372</v>
      </c>
      <c r="AE19" s="698">
        <f>BE13</f>
        <v>0.18518518518518517</v>
      </c>
      <c r="AF19" s="698">
        <f>BF13</f>
        <v>0.1111111111111111</v>
      </c>
      <c r="AH19" s="700" t="s">
        <v>407</v>
      </c>
      <c r="AI19" s="706">
        <f>BI13</f>
        <v>19</v>
      </c>
      <c r="AJ19" s="706">
        <f>BJ13</f>
        <v>5</v>
      </c>
      <c r="AK19" s="706">
        <f>BK13</f>
        <v>3</v>
      </c>
      <c r="AL19" s="706">
        <f>BL13</f>
        <v>27</v>
      </c>
      <c r="AN19" s="930"/>
      <c r="AO19" s="930"/>
      <c r="AP19" s="930"/>
      <c r="AQ19" s="930"/>
      <c r="AR19" s="930"/>
      <c r="AS19" s="930"/>
      <c r="AT19" s="930"/>
      <c r="AU19" s="930"/>
      <c r="AV19" s="930"/>
      <c r="AW19" s="930"/>
      <c r="AX19" s="930"/>
      <c r="AY19" s="930"/>
      <c r="BC19" s="8" t="s">
        <v>536</v>
      </c>
      <c r="BD19" s="54">
        <f t="shared" si="0"/>
        <v>0.69565217391304346</v>
      </c>
      <c r="BE19" s="55">
        <f t="shared" si="1"/>
        <v>0.30434782608695654</v>
      </c>
      <c r="BF19" s="49">
        <f t="shared" si="2"/>
        <v>0</v>
      </c>
      <c r="BH19" s="8" t="s">
        <v>536</v>
      </c>
      <c r="BI19" s="50">
        <f>+集計・資料①!DV24</f>
        <v>16</v>
      </c>
      <c r="BJ19" s="51">
        <f>+集計・資料①!DW24</f>
        <v>7</v>
      </c>
      <c r="BK19" s="52">
        <f>+集計・資料①!DX24</f>
        <v>0</v>
      </c>
      <c r="BL19" s="56">
        <f t="shared" si="3"/>
        <v>23</v>
      </c>
    </row>
    <row r="20" spans="1:64">
      <c r="A20" s="437"/>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438"/>
      <c r="AC20" s="575" t="s">
        <v>408</v>
      </c>
      <c r="AD20" s="707">
        <f>BD12</f>
        <v>0.61764705882352944</v>
      </c>
      <c r="AE20" s="698">
        <f>BE12</f>
        <v>0.28676470588235292</v>
      </c>
      <c r="AF20" s="698">
        <f>BF12</f>
        <v>9.5588235294117641E-2</v>
      </c>
      <c r="AH20" s="575" t="s">
        <v>408</v>
      </c>
      <c r="AI20" s="706">
        <f>BI12</f>
        <v>84</v>
      </c>
      <c r="AJ20" s="706">
        <f>BJ12</f>
        <v>39</v>
      </c>
      <c r="AK20" s="706">
        <f>BK12</f>
        <v>13</v>
      </c>
      <c r="AL20" s="706">
        <f>BL12</f>
        <v>136</v>
      </c>
      <c r="AN20" s="930"/>
      <c r="AO20" s="930"/>
      <c r="AP20" s="930"/>
      <c r="AQ20" s="930"/>
      <c r="AR20" s="930"/>
      <c r="AS20" s="930"/>
      <c r="AT20" s="930"/>
      <c r="AU20" s="930"/>
      <c r="AV20" s="930"/>
      <c r="AW20" s="930"/>
      <c r="AX20" s="930"/>
      <c r="AY20" s="930"/>
      <c r="BC20" s="8" t="s">
        <v>535</v>
      </c>
      <c r="BD20" s="54">
        <f t="shared" si="0"/>
        <v>0.81818181818181823</v>
      </c>
      <c r="BE20" s="55">
        <f t="shared" si="1"/>
        <v>0.18181818181818182</v>
      </c>
      <c r="BF20" s="49">
        <f t="shared" si="2"/>
        <v>0</v>
      </c>
      <c r="BH20" s="8" t="s">
        <v>535</v>
      </c>
      <c r="BI20" s="50">
        <f>+集計・資料①!DV26</f>
        <v>9</v>
      </c>
      <c r="BJ20" s="51">
        <f>+集計・資料①!DW26</f>
        <v>2</v>
      </c>
      <c r="BK20" s="52">
        <f>+集計・資料①!DX26</f>
        <v>0</v>
      </c>
      <c r="BL20" s="56">
        <f t="shared" si="3"/>
        <v>11</v>
      </c>
    </row>
    <row r="21" spans="1:64">
      <c r="A21" s="437"/>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438"/>
      <c r="AC21" s="700" t="s">
        <v>409</v>
      </c>
      <c r="AD21" s="707">
        <f>BD11</f>
        <v>0.63309352517985606</v>
      </c>
      <c r="AE21" s="698">
        <f>BE11</f>
        <v>0.33093525179856115</v>
      </c>
      <c r="AF21" s="698">
        <f>BF11</f>
        <v>3.5971223021582732E-2</v>
      </c>
      <c r="AH21" s="700" t="s">
        <v>409</v>
      </c>
      <c r="AI21" s="706">
        <f>BI11</f>
        <v>88</v>
      </c>
      <c r="AJ21" s="706">
        <f>BJ11</f>
        <v>46</v>
      </c>
      <c r="AK21" s="706">
        <f>BK11</f>
        <v>5</v>
      </c>
      <c r="AL21" s="706">
        <f>BL11</f>
        <v>139</v>
      </c>
      <c r="AN21" s="930"/>
      <c r="AO21" s="930"/>
      <c r="AP21" s="930"/>
      <c r="AQ21" s="930"/>
      <c r="AR21" s="930"/>
      <c r="AS21" s="930"/>
      <c r="AT21" s="930"/>
      <c r="AU21" s="930"/>
      <c r="AV21" s="930"/>
      <c r="AW21" s="930"/>
      <c r="AX21" s="930"/>
      <c r="AY21" s="930"/>
      <c r="BC21" s="8" t="s">
        <v>545</v>
      </c>
      <c r="BD21" s="54">
        <f t="shared" si="0"/>
        <v>0.60897435897435892</v>
      </c>
      <c r="BE21" s="55">
        <f t="shared" si="1"/>
        <v>0.30769230769230771</v>
      </c>
      <c r="BF21" s="49">
        <f t="shared" si="2"/>
        <v>8.3333333333333329E-2</v>
      </c>
      <c r="BH21" s="8" t="s">
        <v>545</v>
      </c>
      <c r="BI21" s="50">
        <f>+集計・資料①!DV28</f>
        <v>95</v>
      </c>
      <c r="BJ21" s="51">
        <f>+集計・資料①!DW28</f>
        <v>48</v>
      </c>
      <c r="BK21" s="52">
        <f>+集計・資料①!DX28</f>
        <v>13</v>
      </c>
      <c r="BL21" s="56">
        <f t="shared" si="3"/>
        <v>156</v>
      </c>
    </row>
    <row r="22" spans="1:64" ht="10.199999999999999" thickBot="1">
      <c r="A22" s="437"/>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438"/>
      <c r="AC22" s="575" t="s">
        <v>23</v>
      </c>
      <c r="AD22" s="698" t="e">
        <f>BD10</f>
        <v>#DIV/0!</v>
      </c>
      <c r="AE22" s="698" t="e">
        <f>BE10</f>
        <v>#DIV/0!</v>
      </c>
      <c r="AF22" s="698" t="e">
        <f>BF10</f>
        <v>#DIV/0!</v>
      </c>
      <c r="AH22" s="575" t="s">
        <v>23</v>
      </c>
      <c r="AI22" s="706">
        <f>BI10</f>
        <v>0</v>
      </c>
      <c r="AJ22" s="706">
        <f>BJ10</f>
        <v>0</v>
      </c>
      <c r="AK22" s="706">
        <f>BK10</f>
        <v>0</v>
      </c>
      <c r="AL22" s="706">
        <f>BL10</f>
        <v>0</v>
      </c>
      <c r="AN22" s="930"/>
      <c r="AO22" s="930"/>
      <c r="AP22" s="930"/>
      <c r="AQ22" s="930"/>
      <c r="AR22" s="930"/>
      <c r="AS22" s="930"/>
      <c r="AT22" s="930"/>
      <c r="AU22" s="930"/>
      <c r="AV22" s="930"/>
      <c r="AW22" s="930"/>
      <c r="AX22" s="930"/>
      <c r="AY22" s="930"/>
      <c r="BC22" s="11" t="s">
        <v>546</v>
      </c>
      <c r="BD22" s="57">
        <f t="shared" si="0"/>
        <v>0.79262672811059909</v>
      </c>
      <c r="BE22" s="58">
        <f t="shared" si="1"/>
        <v>0.20276497695852536</v>
      </c>
      <c r="BF22" s="59">
        <f t="shared" si="2"/>
        <v>4.608294930875576E-3</v>
      </c>
      <c r="BH22" s="9" t="s">
        <v>546</v>
      </c>
      <c r="BI22" s="60">
        <f>+集計・資料①!DV30</f>
        <v>172</v>
      </c>
      <c r="BJ22" s="61">
        <f>+集計・資料①!DW30</f>
        <v>44</v>
      </c>
      <c r="BK22" s="62">
        <f>+集計・資料①!DX30</f>
        <v>1</v>
      </c>
      <c r="BL22" s="63">
        <f t="shared" si="3"/>
        <v>217</v>
      </c>
    </row>
    <row r="23" spans="1:64" ht="10.8" thickTop="1" thickBot="1">
      <c r="A23" s="437"/>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438"/>
      <c r="AH23" s="577" t="s">
        <v>554</v>
      </c>
      <c r="AI23" s="706">
        <f>SUM(AI10:AI22)</f>
        <v>752</v>
      </c>
      <c r="AJ23" s="706">
        <f>SUM(AJ10:AJ22)</f>
        <v>311</v>
      </c>
      <c r="AK23" s="706">
        <f>SUM(AK10:AK22)</f>
        <v>56</v>
      </c>
      <c r="AL23" s="706">
        <f>SUM(AL10:AL22)</f>
        <v>1119</v>
      </c>
      <c r="AN23" s="930"/>
      <c r="AO23" s="930"/>
      <c r="AP23" s="930"/>
      <c r="AQ23" s="930"/>
      <c r="AR23" s="930"/>
      <c r="AS23" s="930"/>
      <c r="AT23" s="930"/>
      <c r="AU23" s="930"/>
      <c r="AV23" s="930"/>
      <c r="AW23" s="930"/>
      <c r="AX23" s="930"/>
      <c r="AY23" s="930"/>
      <c r="BH23" s="35" t="s">
        <v>554</v>
      </c>
      <c r="BI23" s="64">
        <f>+SUM(BI10:BI22)</f>
        <v>752</v>
      </c>
      <c r="BJ23" s="65">
        <f>+SUM(BJ10:BJ22)</f>
        <v>311</v>
      </c>
      <c r="BK23" s="66">
        <f>+SUM(BK10:BK22)</f>
        <v>56</v>
      </c>
      <c r="BL23" s="67">
        <f t="shared" si="3"/>
        <v>1119</v>
      </c>
    </row>
    <row r="24" spans="1:64">
      <c r="A24" s="437"/>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438"/>
      <c r="AN24" s="930"/>
      <c r="AO24" s="930"/>
      <c r="AP24" s="930"/>
      <c r="AQ24" s="930"/>
      <c r="AR24" s="930"/>
      <c r="AS24" s="930"/>
      <c r="AT24" s="930"/>
      <c r="AU24" s="930"/>
      <c r="AV24" s="930"/>
      <c r="AW24" s="930"/>
      <c r="AX24" s="930"/>
      <c r="AY24" s="930"/>
    </row>
    <row r="25" spans="1:64">
      <c r="A25" s="437"/>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438"/>
      <c r="AC25" s="28" t="s">
        <v>419</v>
      </c>
      <c r="AH25" s="28" t="s">
        <v>378</v>
      </c>
      <c r="AN25" s="930"/>
      <c r="AO25" s="930"/>
      <c r="AP25" s="930"/>
      <c r="AQ25" s="930"/>
      <c r="AR25" s="930"/>
      <c r="AS25" s="930"/>
      <c r="AT25" s="930"/>
      <c r="AU25" s="930"/>
      <c r="AV25" s="930"/>
      <c r="AW25" s="930"/>
      <c r="AX25" s="930"/>
      <c r="AY25" s="930"/>
      <c r="BC25" s="28" t="s">
        <v>419</v>
      </c>
      <c r="BH25" s="28" t="s">
        <v>378</v>
      </c>
    </row>
    <row r="26" spans="1:64" ht="10.199999999999999" thickBot="1">
      <c r="A26" s="437"/>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438"/>
      <c r="AC26" s="440"/>
      <c r="AD26" s="440"/>
      <c r="AE26" s="440"/>
      <c r="AF26" s="440"/>
      <c r="AN26" s="930"/>
      <c r="AO26" s="930"/>
      <c r="AP26" s="930"/>
      <c r="AQ26" s="930"/>
      <c r="AR26" s="930"/>
      <c r="AS26" s="930"/>
      <c r="AT26" s="930"/>
      <c r="AU26" s="930"/>
      <c r="AV26" s="930"/>
      <c r="AW26" s="930"/>
      <c r="AX26" s="930"/>
      <c r="AY26" s="930"/>
    </row>
    <row r="27" spans="1:64" ht="10.199999999999999" thickBot="1">
      <c r="A27" s="437"/>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438"/>
      <c r="AC27" s="577" t="s">
        <v>549</v>
      </c>
      <c r="AD27" s="577" t="s">
        <v>381</v>
      </c>
      <c r="AE27" s="577" t="s">
        <v>382</v>
      </c>
      <c r="AF27" s="577" t="s">
        <v>397</v>
      </c>
      <c r="AH27" s="577" t="s">
        <v>549</v>
      </c>
      <c r="AI27" s="577" t="s">
        <v>381</v>
      </c>
      <c r="AJ27" s="577" t="s">
        <v>382</v>
      </c>
      <c r="AK27" s="577" t="s">
        <v>397</v>
      </c>
      <c r="AL27" s="577" t="s">
        <v>554</v>
      </c>
      <c r="AN27" s="930"/>
      <c r="AO27" s="930"/>
      <c r="AP27" s="930"/>
      <c r="AQ27" s="930"/>
      <c r="AR27" s="930"/>
      <c r="AS27" s="930"/>
      <c r="AT27" s="930"/>
      <c r="AU27" s="930"/>
      <c r="AV27" s="930"/>
      <c r="AW27" s="930"/>
      <c r="AX27" s="930"/>
      <c r="AY27" s="930"/>
      <c r="BC27" s="33" t="s">
        <v>549</v>
      </c>
      <c r="BD27" s="68" t="s">
        <v>381</v>
      </c>
      <c r="BE27" s="31" t="s">
        <v>382</v>
      </c>
      <c r="BF27" s="32" t="s">
        <v>397</v>
      </c>
      <c r="BH27" s="33" t="s">
        <v>549</v>
      </c>
      <c r="BI27" s="68" t="s">
        <v>381</v>
      </c>
      <c r="BJ27" s="31" t="s">
        <v>382</v>
      </c>
      <c r="BK27" s="32" t="s">
        <v>397</v>
      </c>
      <c r="BL27" s="34" t="s">
        <v>554</v>
      </c>
    </row>
    <row r="28" spans="1:64">
      <c r="A28" s="437"/>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438"/>
      <c r="AC28" s="579" t="s">
        <v>410</v>
      </c>
      <c r="AD28" s="698">
        <f>BD33</f>
        <v>0.58373205741626799</v>
      </c>
      <c r="AE28" s="698">
        <f>BE33</f>
        <v>0.32535885167464113</v>
      </c>
      <c r="AF28" s="698">
        <f>BF33</f>
        <v>9.0909090909090912E-2</v>
      </c>
      <c r="AH28" s="579" t="s">
        <v>410</v>
      </c>
      <c r="AI28" s="706">
        <f>BI33</f>
        <v>122</v>
      </c>
      <c r="AJ28" s="706">
        <f>BJ33</f>
        <v>68</v>
      </c>
      <c r="AK28" s="706">
        <f>BK33</f>
        <v>19</v>
      </c>
      <c r="AL28" s="706">
        <f>BL33</f>
        <v>209</v>
      </c>
      <c r="BC28" s="69" t="s">
        <v>553</v>
      </c>
      <c r="BD28" s="47">
        <f t="shared" ref="BD28:BF33" si="4">+BI28/$BL28</f>
        <v>0.9375</v>
      </c>
      <c r="BE28" s="48">
        <f t="shared" si="4"/>
        <v>6.25E-2</v>
      </c>
      <c r="BF28" s="49">
        <f t="shared" si="4"/>
        <v>0</v>
      </c>
      <c r="BH28" s="69" t="s">
        <v>553</v>
      </c>
      <c r="BI28" s="70">
        <f>+集計・資料①!DV40</f>
        <v>15</v>
      </c>
      <c r="BJ28" s="51">
        <f>+集計・資料①!DW40</f>
        <v>1</v>
      </c>
      <c r="BK28" s="71">
        <f>+集計・資料①!DX40</f>
        <v>0</v>
      </c>
      <c r="BL28" s="53">
        <f t="shared" ref="BL28:BL33" si="5">+SUM(BI28:BK28)</f>
        <v>16</v>
      </c>
    </row>
    <row r="29" spans="1:64">
      <c r="A29" s="437"/>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438"/>
      <c r="AC29" s="579" t="s">
        <v>411</v>
      </c>
      <c r="AD29" s="698">
        <f>BD32</f>
        <v>0.67085427135678388</v>
      </c>
      <c r="AE29" s="698">
        <f>BE32</f>
        <v>0.28140703517587939</v>
      </c>
      <c r="AF29" s="698">
        <f>BF32</f>
        <v>4.7738693467336682E-2</v>
      </c>
      <c r="AH29" s="579" t="s">
        <v>411</v>
      </c>
      <c r="AI29" s="706">
        <f>BI32</f>
        <v>267</v>
      </c>
      <c r="AJ29" s="706">
        <f>BJ32</f>
        <v>112</v>
      </c>
      <c r="AK29" s="706">
        <f>BK32</f>
        <v>19</v>
      </c>
      <c r="AL29" s="706">
        <f>BL32</f>
        <v>398</v>
      </c>
      <c r="BC29" s="72" t="s">
        <v>427</v>
      </c>
      <c r="BD29" s="73">
        <f t="shared" si="4"/>
        <v>1</v>
      </c>
      <c r="BE29" s="74">
        <f t="shared" si="4"/>
        <v>0</v>
      </c>
      <c r="BF29" s="75">
        <f t="shared" si="4"/>
        <v>0</v>
      </c>
      <c r="BH29" s="72" t="s">
        <v>427</v>
      </c>
      <c r="BI29" s="76">
        <f>+集計・資料①!DV42</f>
        <v>27</v>
      </c>
      <c r="BJ29" s="77">
        <f>+集計・資料①!DW42</f>
        <v>0</v>
      </c>
      <c r="BK29" s="78">
        <f>+集計・資料①!DX42</f>
        <v>0</v>
      </c>
      <c r="BL29" s="56">
        <f t="shared" si="5"/>
        <v>27</v>
      </c>
    </row>
    <row r="30" spans="1:64">
      <c r="A30" s="437"/>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438"/>
      <c r="AC30" s="579" t="s">
        <v>412</v>
      </c>
      <c r="AD30" s="698">
        <f>BD31</f>
        <v>0.66753246753246753</v>
      </c>
      <c r="AE30" s="698">
        <f>BE31</f>
        <v>0.29870129870129869</v>
      </c>
      <c r="AF30" s="698">
        <f>BF31</f>
        <v>3.3766233766233764E-2</v>
      </c>
      <c r="AH30" s="579" t="s">
        <v>412</v>
      </c>
      <c r="AI30" s="706">
        <f>BI31</f>
        <v>257</v>
      </c>
      <c r="AJ30" s="706">
        <f>BJ31</f>
        <v>115</v>
      </c>
      <c r="AK30" s="706">
        <f>BK31</f>
        <v>13</v>
      </c>
      <c r="AL30" s="706">
        <f>BL31</f>
        <v>385</v>
      </c>
      <c r="BC30" s="72" t="s">
        <v>428</v>
      </c>
      <c r="BD30" s="73">
        <f t="shared" si="4"/>
        <v>0.76190476190476186</v>
      </c>
      <c r="BE30" s="74">
        <f t="shared" si="4"/>
        <v>0.17857142857142858</v>
      </c>
      <c r="BF30" s="75">
        <f t="shared" si="4"/>
        <v>5.9523809523809521E-2</v>
      </c>
      <c r="BH30" s="72" t="s">
        <v>428</v>
      </c>
      <c r="BI30" s="76">
        <f>+集計・資料①!DV44</f>
        <v>64</v>
      </c>
      <c r="BJ30" s="77">
        <f>+集計・資料①!DW44</f>
        <v>15</v>
      </c>
      <c r="BK30" s="78">
        <f>+集計・資料①!DX44</f>
        <v>5</v>
      </c>
      <c r="BL30" s="56">
        <f t="shared" si="5"/>
        <v>84</v>
      </c>
    </row>
    <row r="31" spans="1:64">
      <c r="A31" s="437"/>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438"/>
      <c r="AC31" s="579" t="s">
        <v>413</v>
      </c>
      <c r="AD31" s="698">
        <f>BD30</f>
        <v>0.76190476190476186</v>
      </c>
      <c r="AE31" s="698">
        <f>BE30</f>
        <v>0.17857142857142858</v>
      </c>
      <c r="AF31" s="698">
        <f>BF30</f>
        <v>5.9523809523809521E-2</v>
      </c>
      <c r="AH31" s="579" t="s">
        <v>413</v>
      </c>
      <c r="AI31" s="706">
        <f>BI30</f>
        <v>64</v>
      </c>
      <c r="AJ31" s="706">
        <f>BJ30</f>
        <v>15</v>
      </c>
      <c r="AK31" s="706">
        <f>BK30</f>
        <v>5</v>
      </c>
      <c r="AL31" s="706">
        <f>BL30</f>
        <v>84</v>
      </c>
      <c r="BC31" s="72" t="s">
        <v>429</v>
      </c>
      <c r="BD31" s="73">
        <f t="shared" si="4"/>
        <v>0.66753246753246753</v>
      </c>
      <c r="BE31" s="74">
        <f t="shared" si="4"/>
        <v>0.29870129870129869</v>
      </c>
      <c r="BF31" s="75">
        <f t="shared" si="4"/>
        <v>3.3766233766233764E-2</v>
      </c>
      <c r="BH31" s="72" t="s">
        <v>429</v>
      </c>
      <c r="BI31" s="76">
        <f>+集計・資料①!DV46</f>
        <v>257</v>
      </c>
      <c r="BJ31" s="77">
        <f>+集計・資料①!DW46</f>
        <v>115</v>
      </c>
      <c r="BK31" s="78">
        <f>+集計・資料①!DX46</f>
        <v>13</v>
      </c>
      <c r="BL31" s="56">
        <f t="shared" si="5"/>
        <v>385</v>
      </c>
    </row>
    <row r="32" spans="1:64">
      <c r="A32" s="437"/>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438"/>
      <c r="AC32" s="579" t="s">
        <v>414</v>
      </c>
      <c r="AD32" s="698">
        <f>BD29</f>
        <v>1</v>
      </c>
      <c r="AE32" s="698">
        <f>BE29</f>
        <v>0</v>
      </c>
      <c r="AF32" s="698">
        <f>BF29</f>
        <v>0</v>
      </c>
      <c r="AH32" s="579" t="s">
        <v>414</v>
      </c>
      <c r="AI32" s="706">
        <f>BI29</f>
        <v>27</v>
      </c>
      <c r="AJ32" s="706">
        <f>BJ29</f>
        <v>0</v>
      </c>
      <c r="AK32" s="706">
        <f>BK29</f>
        <v>0</v>
      </c>
      <c r="AL32" s="706">
        <f>BL29</f>
        <v>27</v>
      </c>
      <c r="BC32" s="72" t="s">
        <v>430</v>
      </c>
      <c r="BD32" s="73">
        <f t="shared" si="4"/>
        <v>0.67085427135678388</v>
      </c>
      <c r="BE32" s="74">
        <f t="shared" si="4"/>
        <v>0.28140703517587939</v>
      </c>
      <c r="BF32" s="75">
        <f t="shared" si="4"/>
        <v>4.7738693467336682E-2</v>
      </c>
      <c r="BH32" s="72" t="s">
        <v>430</v>
      </c>
      <c r="BI32" s="76">
        <f>+集計・資料①!DV48</f>
        <v>267</v>
      </c>
      <c r="BJ32" s="77">
        <f>+集計・資料①!DW48</f>
        <v>112</v>
      </c>
      <c r="BK32" s="78">
        <f>+集計・資料①!DX48</f>
        <v>19</v>
      </c>
      <c r="BL32" s="56">
        <f t="shared" si="5"/>
        <v>398</v>
      </c>
    </row>
    <row r="33" spans="1:64" ht="10.199999999999999" thickBot="1">
      <c r="A33" s="437"/>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438"/>
      <c r="AC33" s="579" t="s">
        <v>415</v>
      </c>
      <c r="AD33" s="698">
        <f>BD28</f>
        <v>0.9375</v>
      </c>
      <c r="AE33" s="698">
        <f>BE28</f>
        <v>6.25E-2</v>
      </c>
      <c r="AF33" s="698">
        <f>BF28</f>
        <v>0</v>
      </c>
      <c r="AH33" s="579" t="s">
        <v>415</v>
      </c>
      <c r="AI33" s="706">
        <f>BI28</f>
        <v>15</v>
      </c>
      <c r="AJ33" s="706">
        <f>BJ28</f>
        <v>1</v>
      </c>
      <c r="AK33" s="706">
        <f>BK28</f>
        <v>0</v>
      </c>
      <c r="AL33" s="706">
        <f>BL28</f>
        <v>16</v>
      </c>
      <c r="BC33" s="79" t="s">
        <v>431</v>
      </c>
      <c r="BD33" s="80">
        <f t="shared" si="4"/>
        <v>0.58373205741626799</v>
      </c>
      <c r="BE33" s="58">
        <f t="shared" si="4"/>
        <v>0.32535885167464113</v>
      </c>
      <c r="BF33" s="59">
        <f t="shared" si="4"/>
        <v>9.0909090909090912E-2</v>
      </c>
      <c r="BH33" s="81" t="s">
        <v>431</v>
      </c>
      <c r="BI33" s="82">
        <f>+集計・資料①!DV50</f>
        <v>122</v>
      </c>
      <c r="BJ33" s="61">
        <f>+集計・資料①!DW50</f>
        <v>68</v>
      </c>
      <c r="BK33" s="83">
        <f>+集計・資料①!DX50</f>
        <v>19</v>
      </c>
      <c r="BL33" s="63">
        <f t="shared" si="5"/>
        <v>209</v>
      </c>
    </row>
    <row r="34" spans="1:64" ht="10.8" thickTop="1" thickBot="1">
      <c r="A34" s="437"/>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438"/>
      <c r="AH34" s="577" t="s">
        <v>554</v>
      </c>
      <c r="AI34" s="706">
        <f>SUM(AI28:AI33)</f>
        <v>752</v>
      </c>
      <c r="AJ34" s="706">
        <f>SUM(AJ28:AJ33)</f>
        <v>311</v>
      </c>
      <c r="AK34" s="706">
        <f>SUM(AK28:AK33)</f>
        <v>56</v>
      </c>
      <c r="AL34" s="706">
        <f>SUM(AL28:AL33)</f>
        <v>1119</v>
      </c>
      <c r="BH34" s="39" t="s">
        <v>554</v>
      </c>
      <c r="BI34" s="84">
        <f>+集計・資料①!DV52</f>
        <v>752</v>
      </c>
      <c r="BJ34" s="85">
        <f>+集計・資料①!DW52</f>
        <v>311</v>
      </c>
      <c r="BK34" s="86">
        <f>+集計・資料①!DX52</f>
        <v>56</v>
      </c>
      <c r="BL34" s="87">
        <f>+SUM(BL28:BL33)</f>
        <v>1119</v>
      </c>
    </row>
    <row r="35" spans="1:64">
      <c r="A35" s="437"/>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438"/>
      <c r="AI35" s="88"/>
      <c r="AJ35" s="88"/>
      <c r="AK35" s="88"/>
      <c r="BI35" s="88"/>
      <c r="BJ35" s="88"/>
      <c r="BK35" s="88"/>
    </row>
    <row r="36" spans="1:64">
      <c r="A36" s="437"/>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438"/>
      <c r="AI36" s="89"/>
      <c r="AJ36" s="89"/>
      <c r="AK36" s="89"/>
      <c r="AM36" s="802"/>
      <c r="BI36" s="89"/>
      <c r="BJ36" s="89"/>
      <c r="BK36" s="89"/>
    </row>
    <row r="37" spans="1:64">
      <c r="A37" s="437"/>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438"/>
      <c r="AI37" s="88"/>
      <c r="AJ37" s="88"/>
      <c r="AK37" s="88"/>
      <c r="AM37" s="803"/>
      <c r="BI37" s="88"/>
      <c r="BJ37" s="88"/>
      <c r="BK37" s="88"/>
    </row>
    <row r="38" spans="1:64">
      <c r="A38" s="437"/>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438"/>
      <c r="AM38" s="802"/>
    </row>
    <row r="39" spans="1:64">
      <c r="A39" s="437"/>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438"/>
      <c r="AM39" s="803"/>
    </row>
    <row r="40" spans="1:64">
      <c r="A40" s="437"/>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438"/>
      <c r="AM40" s="802"/>
    </row>
    <row r="41" spans="1:64">
      <c r="A41" s="437"/>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438"/>
      <c r="AM41" s="803"/>
    </row>
    <row r="42" spans="1:64">
      <c r="A42" s="437"/>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438"/>
      <c r="AM42" s="802"/>
    </row>
    <row r="43" spans="1:64">
      <c r="A43" s="437"/>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438"/>
      <c r="AM43" s="803"/>
    </row>
    <row r="44" spans="1:64">
      <c r="A44" s="437"/>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438"/>
      <c r="AM44" s="802"/>
    </row>
    <row r="45" spans="1:64">
      <c r="A45" s="437"/>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438"/>
      <c r="AM45" s="803"/>
    </row>
    <row r="46" spans="1:64">
      <c r="A46" s="437"/>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438"/>
      <c r="AM46" s="802"/>
    </row>
    <row r="47" spans="1:64">
      <c r="A47" s="437"/>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438"/>
      <c r="AM47" s="803"/>
    </row>
    <row r="48" spans="1:64">
      <c r="A48" s="437"/>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438"/>
      <c r="AM48" s="802"/>
    </row>
    <row r="49" spans="1:40">
      <c r="A49" s="437"/>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438"/>
      <c r="AM49" s="803"/>
    </row>
    <row r="50" spans="1:40">
      <c r="A50" s="437"/>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438"/>
      <c r="AM50" s="802"/>
      <c r="AN50" s="802"/>
    </row>
    <row r="51" spans="1:40">
      <c r="A51" s="437"/>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438"/>
      <c r="AM51" s="803"/>
      <c r="AN51" s="802"/>
    </row>
    <row r="52" spans="1:40">
      <c r="A52" s="437"/>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438"/>
      <c r="AM52" s="802"/>
      <c r="AN52" s="802"/>
    </row>
    <row r="53" spans="1:40">
      <c r="A53" s="437"/>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438"/>
      <c r="AM53" s="803"/>
      <c r="AN53" s="802"/>
    </row>
    <row r="54" spans="1:40">
      <c r="A54" s="437"/>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438"/>
      <c r="AM54" s="802"/>
      <c r="AN54" s="802"/>
    </row>
    <row r="55" spans="1:40">
      <c r="A55" s="437"/>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438"/>
    </row>
    <row r="56" spans="1:40">
      <c r="A56" s="437"/>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438"/>
    </row>
    <row r="57" spans="1:40">
      <c r="A57" s="437"/>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438"/>
    </row>
    <row r="58" spans="1:40">
      <c r="A58" s="437"/>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438"/>
    </row>
    <row r="59" spans="1:40">
      <c r="A59" s="437"/>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438"/>
    </row>
    <row r="60" spans="1:40">
      <c r="A60" s="437"/>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438"/>
    </row>
    <row r="61" spans="1:40">
      <c r="A61" s="439"/>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1"/>
    </row>
  </sheetData>
  <mergeCells count="4">
    <mergeCell ref="A1:B1"/>
    <mergeCell ref="V1:AA1"/>
    <mergeCell ref="B3:L17"/>
    <mergeCell ref="AN15:AY27"/>
  </mergeCells>
  <phoneticPr fontId="4"/>
  <conditionalFormatting sqref="AD10:AD21">
    <cfRule type="cellIs" dxfId="48" priority="1" operator="greaterThanOrEqual">
      <formula>0.8</formula>
    </cfRule>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60"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業種リスト!$A$2:$A$14</xm:f>
          </x14:formula1>
          <xm:sqref>AP6:AR6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C000"/>
  </sheetPr>
  <dimension ref="A1:BT65"/>
  <sheetViews>
    <sheetView showGridLines="0" view="pageBreakPreview" zoomScaleNormal="100" zoomScaleSheetLayoutView="100" workbookViewId="0">
      <selection activeCell="AD7" sqref="AD7:AF7"/>
    </sheetView>
  </sheetViews>
  <sheetFormatPr defaultColWidth="10.33203125" defaultRowHeight="9.6"/>
  <cols>
    <col min="1" max="27" width="3.5546875" style="28" customWidth="1"/>
    <col min="28" max="28" width="1.6640625" style="28" customWidth="1"/>
    <col min="29" max="29" width="15.5546875" style="28" customWidth="1"/>
    <col min="30" max="30" width="6.6640625" style="28" customWidth="1"/>
    <col min="31" max="31" width="7.44140625" style="28" customWidth="1"/>
    <col min="32" max="34" width="6.6640625" style="28" customWidth="1"/>
    <col min="35" max="35" width="1.6640625" style="28" customWidth="1"/>
    <col min="36" max="36" width="15.5546875" style="28" customWidth="1"/>
    <col min="37" max="37" width="6.6640625" style="28" customWidth="1"/>
    <col min="38" max="38" width="7.33203125" style="28" customWidth="1"/>
    <col min="39" max="42" width="6.6640625" style="28" customWidth="1"/>
    <col min="43" max="43" width="15.88671875" style="338" bestFit="1" customWidth="1"/>
    <col min="44" max="44" width="7.109375" style="338" bestFit="1" customWidth="1"/>
    <col min="45" max="45" width="5.44140625" style="338" bestFit="1" customWidth="1"/>
    <col min="46" max="47" width="7.109375" style="338" bestFit="1" customWidth="1"/>
    <col min="48" max="48" width="8.33203125" style="338" bestFit="1" customWidth="1"/>
    <col min="49" max="49" width="5.44140625" style="338" bestFit="1" customWidth="1"/>
    <col min="50" max="57" width="5.44140625" style="338" customWidth="1"/>
    <col min="58" max="58" width="1.6640625" style="28" customWidth="1"/>
    <col min="59" max="59" width="15.5546875" style="28" customWidth="1"/>
    <col min="60" max="64" width="6.6640625" style="28" customWidth="1"/>
    <col min="65" max="65" width="1.6640625" style="28" customWidth="1"/>
    <col min="66" max="66" width="15.5546875" style="28" customWidth="1"/>
    <col min="67" max="72" width="6.6640625" style="28" customWidth="1"/>
    <col min="73" max="16384" width="10.33203125" style="28"/>
  </cols>
  <sheetData>
    <row r="1" spans="1:72" ht="21" customHeight="1" thickBot="1">
      <c r="A1" s="944">
        <v>29</v>
      </c>
      <c r="B1" s="944"/>
      <c r="C1" s="497" t="s">
        <v>562</v>
      </c>
      <c r="D1" s="497"/>
      <c r="E1" s="497"/>
      <c r="F1" s="497"/>
      <c r="G1" s="497"/>
      <c r="H1" s="497"/>
      <c r="I1" s="497"/>
      <c r="J1" s="497"/>
      <c r="K1" s="497"/>
      <c r="L1" s="497"/>
      <c r="M1" s="497"/>
      <c r="N1" s="497"/>
      <c r="O1" s="497"/>
      <c r="P1" s="497"/>
      <c r="Q1" s="497"/>
      <c r="R1" s="497"/>
      <c r="S1" s="497"/>
      <c r="T1" s="497"/>
      <c r="U1" s="497"/>
      <c r="V1" s="945" t="s">
        <v>856</v>
      </c>
      <c r="W1" s="946"/>
      <c r="X1" s="946"/>
      <c r="Y1" s="946"/>
      <c r="Z1" s="946"/>
      <c r="AA1" s="946"/>
      <c r="AC1" s="28" t="s">
        <v>945</v>
      </c>
      <c r="BG1" s="28" t="s">
        <v>255</v>
      </c>
    </row>
    <row r="3" spans="1:72">
      <c r="B3" s="970" t="s">
        <v>907</v>
      </c>
      <c r="C3" s="971"/>
      <c r="D3" s="971"/>
      <c r="E3" s="971"/>
      <c r="F3" s="971"/>
      <c r="G3" s="971"/>
      <c r="H3" s="971"/>
      <c r="I3" s="971"/>
      <c r="J3" s="971"/>
      <c r="K3" s="971"/>
      <c r="L3" s="971"/>
      <c r="N3" s="434"/>
      <c r="O3" s="435"/>
      <c r="P3" s="435"/>
      <c r="Q3" s="435"/>
      <c r="R3" s="435"/>
      <c r="S3" s="435"/>
      <c r="T3" s="435"/>
      <c r="U3" s="435"/>
      <c r="V3" s="435"/>
      <c r="W3" s="435"/>
      <c r="X3" s="435"/>
      <c r="Y3" s="435"/>
      <c r="Z3" s="435"/>
      <c r="AA3" s="436"/>
      <c r="AC3" s="28" t="s">
        <v>420</v>
      </c>
      <c r="AJ3" s="28" t="s">
        <v>571</v>
      </c>
      <c r="AR3" s="338" t="s">
        <v>670</v>
      </c>
      <c r="BG3" s="28" t="s">
        <v>420</v>
      </c>
      <c r="BN3" s="28" t="s">
        <v>571</v>
      </c>
    </row>
    <row r="4" spans="1:72" ht="10.199999999999999" thickBot="1">
      <c r="B4" s="971"/>
      <c r="C4" s="971"/>
      <c r="D4" s="971"/>
      <c r="E4" s="971"/>
      <c r="F4" s="971"/>
      <c r="G4" s="971"/>
      <c r="H4" s="971"/>
      <c r="I4" s="971"/>
      <c r="J4" s="971"/>
      <c r="K4" s="971"/>
      <c r="L4" s="971"/>
      <c r="N4" s="437"/>
      <c r="O4" s="89"/>
      <c r="P4" s="89"/>
      <c r="Q4" s="89"/>
      <c r="R4" s="89"/>
      <c r="S4" s="89"/>
      <c r="T4" s="89"/>
      <c r="U4" s="89"/>
      <c r="V4" s="89"/>
      <c r="W4" s="89"/>
      <c r="X4" s="89"/>
      <c r="Y4" s="89"/>
      <c r="Z4" s="89"/>
      <c r="AA4" s="438"/>
      <c r="AR4" s="338" t="str">
        <f>CONCATENATE("常用従業員の１日あたりの所定労働時間について、8時間以下と回答した事業所が全体の",TEXT(SUM(AD7:AF7),"0.0％"),"となり、8時間超は",TEXT(AG7,"0.0％"),"となった。")</f>
        <v>常用従業員の１日あたりの所定労働時間について、8時間以下と回答した事業所が全体の90.0%となり、8時間超は2.8%となった。</v>
      </c>
    </row>
    <row r="5" spans="1:72" ht="10.5" customHeight="1">
      <c r="B5" s="971"/>
      <c r="C5" s="971"/>
      <c r="D5" s="971"/>
      <c r="E5" s="971"/>
      <c r="F5" s="971"/>
      <c r="G5" s="971"/>
      <c r="H5" s="971"/>
      <c r="I5" s="971"/>
      <c r="J5" s="971"/>
      <c r="K5" s="971"/>
      <c r="L5" s="971"/>
      <c r="N5" s="437"/>
      <c r="O5" s="89"/>
      <c r="P5" s="89"/>
      <c r="Q5" s="89"/>
      <c r="R5" s="89"/>
      <c r="S5" s="89"/>
      <c r="T5" s="89"/>
      <c r="U5" s="89"/>
      <c r="V5" s="89"/>
      <c r="W5" s="89"/>
      <c r="X5" s="89"/>
      <c r="Y5" s="89"/>
      <c r="Z5" s="89"/>
      <c r="AA5" s="438"/>
      <c r="AC5" s="954"/>
      <c r="AD5" s="953" t="s">
        <v>322</v>
      </c>
      <c r="AE5" s="950" t="s">
        <v>323</v>
      </c>
      <c r="AF5" s="954" t="s">
        <v>421</v>
      </c>
      <c r="AG5" s="953" t="s">
        <v>321</v>
      </c>
      <c r="AH5" s="954" t="s">
        <v>397</v>
      </c>
      <c r="AJ5" s="954"/>
      <c r="AK5" s="953" t="s">
        <v>322</v>
      </c>
      <c r="AL5" s="950" t="s">
        <v>323</v>
      </c>
      <c r="AM5" s="954" t="s">
        <v>421</v>
      </c>
      <c r="AN5" s="953" t="s">
        <v>321</v>
      </c>
      <c r="AO5" s="954" t="s">
        <v>397</v>
      </c>
      <c r="AP5" s="954" t="s">
        <v>554</v>
      </c>
      <c r="AR5" s="338" t="s">
        <v>671</v>
      </c>
      <c r="AT5" s="799" t="s">
        <v>672</v>
      </c>
      <c r="AU5" s="799" t="s">
        <v>673</v>
      </c>
      <c r="AV5" s="799" t="s">
        <v>674</v>
      </c>
      <c r="AW5" s="338" t="s">
        <v>675</v>
      </c>
      <c r="BG5" s="972"/>
      <c r="BH5" s="959" t="s">
        <v>322</v>
      </c>
      <c r="BI5" s="966" t="s">
        <v>323</v>
      </c>
      <c r="BJ5" s="965" t="s">
        <v>421</v>
      </c>
      <c r="BK5" s="963" t="s">
        <v>321</v>
      </c>
      <c r="BL5" s="961" t="s">
        <v>397</v>
      </c>
      <c r="BN5" s="972"/>
      <c r="BO5" s="959" t="s">
        <v>322</v>
      </c>
      <c r="BP5" s="966" t="s">
        <v>323</v>
      </c>
      <c r="BQ5" s="976" t="s">
        <v>421</v>
      </c>
      <c r="BR5" s="963" t="s">
        <v>321</v>
      </c>
      <c r="BS5" s="961" t="s">
        <v>397</v>
      </c>
      <c r="BT5" s="974" t="s">
        <v>554</v>
      </c>
    </row>
    <row r="6" spans="1:72" ht="10.199999999999999" thickBot="1">
      <c r="B6" s="971"/>
      <c r="C6" s="971"/>
      <c r="D6" s="971"/>
      <c r="E6" s="971"/>
      <c r="F6" s="971"/>
      <c r="G6" s="971"/>
      <c r="H6" s="971"/>
      <c r="I6" s="971"/>
      <c r="J6" s="971"/>
      <c r="K6" s="971"/>
      <c r="L6" s="971"/>
      <c r="N6" s="437"/>
      <c r="O6" s="89"/>
      <c r="P6" s="89"/>
      <c r="Q6" s="89"/>
      <c r="R6" s="89"/>
      <c r="S6" s="89"/>
      <c r="T6" s="89"/>
      <c r="U6" s="89"/>
      <c r="V6" s="89"/>
      <c r="W6" s="89"/>
      <c r="X6" s="89"/>
      <c r="Y6" s="89"/>
      <c r="Z6" s="89"/>
      <c r="AA6" s="438"/>
      <c r="AC6" s="954"/>
      <c r="AD6" s="954"/>
      <c r="AE6" s="951"/>
      <c r="AF6" s="954"/>
      <c r="AG6" s="954"/>
      <c r="AH6" s="954"/>
      <c r="AJ6" s="954"/>
      <c r="AK6" s="954"/>
      <c r="AL6" s="951"/>
      <c r="AM6" s="954"/>
      <c r="AN6" s="954"/>
      <c r="AO6" s="954"/>
      <c r="AP6" s="954"/>
      <c r="AR6" s="338" t="s">
        <v>702</v>
      </c>
      <c r="AT6" s="799" t="s">
        <v>690</v>
      </c>
      <c r="AU6" s="799" t="s">
        <v>677</v>
      </c>
      <c r="AV6" s="799" t="s">
        <v>688</v>
      </c>
      <c r="AW6" s="338" t="s">
        <v>703</v>
      </c>
      <c r="BG6" s="973"/>
      <c r="BH6" s="960"/>
      <c r="BI6" s="967"/>
      <c r="BJ6" s="964"/>
      <c r="BK6" s="964"/>
      <c r="BL6" s="962"/>
      <c r="BN6" s="973"/>
      <c r="BO6" s="960"/>
      <c r="BP6" s="967"/>
      <c r="BQ6" s="977"/>
      <c r="BR6" s="964"/>
      <c r="BS6" s="962"/>
      <c r="BT6" s="975"/>
    </row>
    <row r="7" spans="1:72" ht="10.199999999999999" thickBot="1">
      <c r="B7" s="971"/>
      <c r="C7" s="971"/>
      <c r="D7" s="971"/>
      <c r="E7" s="971"/>
      <c r="F7" s="971"/>
      <c r="G7" s="971"/>
      <c r="H7" s="971"/>
      <c r="I7" s="971"/>
      <c r="J7" s="971"/>
      <c r="K7" s="971"/>
      <c r="L7" s="971"/>
      <c r="N7" s="437"/>
      <c r="O7" s="89"/>
      <c r="P7" s="89"/>
      <c r="Q7" s="89"/>
      <c r="R7" s="89"/>
      <c r="S7" s="89"/>
      <c r="T7" s="89"/>
      <c r="U7" s="89"/>
      <c r="V7" s="89"/>
      <c r="W7" s="89"/>
      <c r="X7" s="89"/>
      <c r="Y7" s="89"/>
      <c r="Z7" s="89"/>
      <c r="AA7" s="438"/>
      <c r="AC7" s="577" t="s">
        <v>556</v>
      </c>
      <c r="AD7" s="776">
        <f>BH7</f>
        <v>0.11706881143878463</v>
      </c>
      <c r="AE7" s="776">
        <f>+AL7/$BT7</f>
        <v>0.20017873100983022</v>
      </c>
      <c r="AF7" s="776">
        <f>+AM7/$BT7</f>
        <v>0.58266309204647004</v>
      </c>
      <c r="AG7" s="707">
        <f>+AN7/$BT7</f>
        <v>2.7703306523681859E-2</v>
      </c>
      <c r="AH7" s="707">
        <f>+AO7/$BT7</f>
        <v>7.2386058981233251E-2</v>
      </c>
      <c r="AJ7" s="577" t="s">
        <v>556</v>
      </c>
      <c r="AK7" s="706">
        <f t="shared" ref="AK7:AP7" si="0">BO7</f>
        <v>131</v>
      </c>
      <c r="AL7" s="706">
        <f t="shared" si="0"/>
        <v>224</v>
      </c>
      <c r="AM7" s="706">
        <f t="shared" si="0"/>
        <v>652</v>
      </c>
      <c r="AN7" s="706">
        <f t="shared" si="0"/>
        <v>31</v>
      </c>
      <c r="AO7" s="706">
        <f t="shared" si="0"/>
        <v>81</v>
      </c>
      <c r="AP7" s="706">
        <f t="shared" si="0"/>
        <v>1119</v>
      </c>
      <c r="AR7" s="338" t="str">
        <f>CONCATENATE(AR6,AT6,AU6,AV6,AW6)</f>
        <v>業種別では、「金融･保険業」「情報通信業」「卸売･小売業」で8時間超の割合が高い。</v>
      </c>
      <c r="BG7" s="39" t="s">
        <v>556</v>
      </c>
      <c r="BH7" s="91">
        <f>+BO7/$BT7</f>
        <v>0.11706881143878463</v>
      </c>
      <c r="BI7" s="37">
        <f>+BP7/$BT7</f>
        <v>0.20017873100983022</v>
      </c>
      <c r="BJ7" s="37">
        <f>+BQ7/$BT7</f>
        <v>0.58266309204647004</v>
      </c>
      <c r="BK7" s="37">
        <f>+BR7/$BT7</f>
        <v>2.7703306523681859E-2</v>
      </c>
      <c r="BL7" s="38">
        <f>+BS7/$BT7</f>
        <v>7.2386058981233251E-2</v>
      </c>
      <c r="BN7" s="39" t="s">
        <v>556</v>
      </c>
      <c r="BO7" s="84">
        <f>+集計・資料①!I32</f>
        <v>131</v>
      </c>
      <c r="BP7" s="84">
        <f>+集計・資料①!J32</f>
        <v>224</v>
      </c>
      <c r="BQ7" s="84">
        <f>+集計・資料①!K32</f>
        <v>652</v>
      </c>
      <c r="BR7" s="84">
        <f>+集計・資料①!L32</f>
        <v>31</v>
      </c>
      <c r="BS7" s="66">
        <f>+集計・資料①!M32</f>
        <v>81</v>
      </c>
      <c r="BT7" s="43">
        <f>+SUM(BO7:BS7)</f>
        <v>1119</v>
      </c>
    </row>
    <row r="8" spans="1:72">
      <c r="B8" s="971"/>
      <c r="C8" s="971"/>
      <c r="D8" s="971"/>
      <c r="E8" s="971"/>
      <c r="F8" s="971"/>
      <c r="G8" s="971"/>
      <c r="H8" s="971"/>
      <c r="I8" s="971"/>
      <c r="J8" s="971"/>
      <c r="K8" s="971"/>
      <c r="L8" s="971"/>
      <c r="N8" s="437"/>
      <c r="O8" s="89"/>
      <c r="P8" s="89"/>
      <c r="Q8" s="89"/>
      <c r="R8" s="89"/>
      <c r="S8" s="89"/>
      <c r="T8" s="89"/>
      <c r="U8" s="89"/>
      <c r="V8" s="89"/>
      <c r="W8" s="89"/>
      <c r="X8" s="89"/>
      <c r="Y8" s="89"/>
      <c r="Z8" s="89"/>
      <c r="AA8" s="438"/>
      <c r="AR8" s="338" t="s">
        <v>678</v>
      </c>
    </row>
    <row r="9" spans="1:72">
      <c r="B9" s="971"/>
      <c r="C9" s="971"/>
      <c r="D9" s="971"/>
      <c r="E9" s="971"/>
      <c r="F9" s="971"/>
      <c r="G9" s="971"/>
      <c r="H9" s="971"/>
      <c r="I9" s="971"/>
      <c r="J9" s="971"/>
      <c r="K9" s="971"/>
      <c r="L9" s="971"/>
      <c r="N9" s="437"/>
      <c r="O9" s="89"/>
      <c r="P9" s="89"/>
      <c r="Q9" s="89"/>
      <c r="R9" s="89"/>
      <c r="S9" s="89"/>
      <c r="T9" s="89"/>
      <c r="U9" s="89"/>
      <c r="V9" s="89"/>
      <c r="W9" s="89"/>
      <c r="X9" s="89"/>
      <c r="Y9" s="89"/>
      <c r="Z9" s="89"/>
      <c r="AA9" s="438"/>
      <c r="AC9" s="28" t="s">
        <v>425</v>
      </c>
      <c r="AG9" s="606"/>
      <c r="AJ9" s="28" t="s">
        <v>564</v>
      </c>
      <c r="AR9" s="338" t="s">
        <v>908</v>
      </c>
      <c r="BG9" s="28" t="s">
        <v>425</v>
      </c>
      <c r="BN9" s="28" t="s">
        <v>564</v>
      </c>
    </row>
    <row r="10" spans="1:72" ht="10.199999999999999" thickBot="1">
      <c r="B10" s="971"/>
      <c r="C10" s="971"/>
      <c r="D10" s="971"/>
      <c r="E10" s="971"/>
      <c r="F10" s="971"/>
      <c r="G10" s="971"/>
      <c r="H10" s="971"/>
      <c r="I10" s="971"/>
      <c r="J10" s="971"/>
      <c r="K10" s="971"/>
      <c r="L10" s="971"/>
      <c r="N10" s="437"/>
      <c r="O10" s="89"/>
      <c r="P10" s="89"/>
      <c r="Q10" s="89"/>
      <c r="R10" s="89"/>
      <c r="S10" s="89"/>
      <c r="T10" s="89"/>
      <c r="U10" s="89"/>
      <c r="V10" s="89"/>
      <c r="W10" s="89"/>
      <c r="X10" s="89"/>
      <c r="Y10" s="89"/>
      <c r="Z10" s="89"/>
      <c r="AA10" s="438"/>
    </row>
    <row r="11" spans="1:72" ht="11.25" customHeight="1">
      <c r="B11" s="971"/>
      <c r="C11" s="971"/>
      <c r="D11" s="971"/>
      <c r="E11" s="971"/>
      <c r="F11" s="971"/>
      <c r="G11" s="971"/>
      <c r="H11" s="971"/>
      <c r="I11" s="971"/>
      <c r="J11" s="971"/>
      <c r="K11" s="971"/>
      <c r="L11" s="971"/>
      <c r="N11" s="437"/>
      <c r="O11" s="89"/>
      <c r="P11" s="89"/>
      <c r="Q11" s="89"/>
      <c r="R11" s="89"/>
      <c r="S11" s="89"/>
      <c r="T11" s="89"/>
      <c r="U11" s="89"/>
      <c r="V11" s="89"/>
      <c r="W11" s="89"/>
      <c r="X11" s="89"/>
      <c r="Y11" s="89"/>
      <c r="Z11" s="89"/>
      <c r="AA11" s="438"/>
      <c r="AC11" s="952" t="s">
        <v>548</v>
      </c>
      <c r="AD11" s="953" t="s">
        <v>322</v>
      </c>
      <c r="AE11" s="950" t="s">
        <v>323</v>
      </c>
      <c r="AF11" s="954" t="s">
        <v>421</v>
      </c>
      <c r="AG11" s="953" t="s">
        <v>321</v>
      </c>
      <c r="AH11" s="954" t="s">
        <v>397</v>
      </c>
      <c r="AJ11" s="952" t="s">
        <v>548</v>
      </c>
      <c r="AK11" s="953" t="s">
        <v>322</v>
      </c>
      <c r="AL11" s="950" t="s">
        <v>323</v>
      </c>
      <c r="AM11" s="954" t="s">
        <v>421</v>
      </c>
      <c r="AN11" s="953" t="s">
        <v>321</v>
      </c>
      <c r="AO11" s="954" t="s">
        <v>397</v>
      </c>
      <c r="AP11" s="954" t="s">
        <v>554</v>
      </c>
      <c r="BG11" s="955" t="s">
        <v>548</v>
      </c>
      <c r="BH11" s="959" t="s">
        <v>322</v>
      </c>
      <c r="BI11" s="966" t="s">
        <v>323</v>
      </c>
      <c r="BJ11" s="965" t="s">
        <v>421</v>
      </c>
      <c r="BK11" s="963" t="s">
        <v>321</v>
      </c>
      <c r="BL11" s="961" t="s">
        <v>397</v>
      </c>
      <c r="BN11" s="955" t="s">
        <v>548</v>
      </c>
      <c r="BO11" s="959" t="s">
        <v>322</v>
      </c>
      <c r="BP11" s="966" t="s">
        <v>323</v>
      </c>
      <c r="BQ11" s="965" t="s">
        <v>421</v>
      </c>
      <c r="BR11" s="963" t="s">
        <v>321</v>
      </c>
      <c r="BS11" s="961" t="s">
        <v>397</v>
      </c>
      <c r="BT11" s="968" t="s">
        <v>554</v>
      </c>
    </row>
    <row r="12" spans="1:72" ht="10.199999999999999" thickBot="1">
      <c r="B12" s="971"/>
      <c r="C12" s="971"/>
      <c r="D12" s="971"/>
      <c r="E12" s="971"/>
      <c r="F12" s="971"/>
      <c r="G12" s="971"/>
      <c r="H12" s="971"/>
      <c r="I12" s="971"/>
      <c r="J12" s="971"/>
      <c r="K12" s="971"/>
      <c r="L12" s="971"/>
      <c r="N12" s="437"/>
      <c r="O12" s="89"/>
      <c r="P12" s="89"/>
      <c r="Q12" s="89"/>
      <c r="R12" s="89"/>
      <c r="S12" s="89"/>
      <c r="T12" s="89"/>
      <c r="U12" s="89"/>
      <c r="V12" s="89"/>
      <c r="W12" s="89"/>
      <c r="X12" s="89"/>
      <c r="Y12" s="89"/>
      <c r="Z12" s="89"/>
      <c r="AA12" s="438"/>
      <c r="AC12" s="952"/>
      <c r="AD12" s="954"/>
      <c r="AE12" s="951"/>
      <c r="AF12" s="954"/>
      <c r="AG12" s="954"/>
      <c r="AH12" s="954"/>
      <c r="AJ12" s="952"/>
      <c r="AK12" s="954"/>
      <c r="AL12" s="951"/>
      <c r="AM12" s="954"/>
      <c r="AN12" s="954"/>
      <c r="AO12" s="954"/>
      <c r="AP12" s="954"/>
      <c r="BG12" s="956"/>
      <c r="BH12" s="960"/>
      <c r="BI12" s="967"/>
      <c r="BJ12" s="964"/>
      <c r="BK12" s="964"/>
      <c r="BL12" s="962"/>
      <c r="BN12" s="956"/>
      <c r="BO12" s="960"/>
      <c r="BP12" s="967"/>
      <c r="BQ12" s="964"/>
      <c r="BR12" s="964"/>
      <c r="BS12" s="962"/>
      <c r="BT12" s="969"/>
    </row>
    <row r="13" spans="1:72" ht="12.75" customHeight="1">
      <c r="B13" s="971"/>
      <c r="C13" s="971"/>
      <c r="D13" s="971"/>
      <c r="E13" s="971"/>
      <c r="F13" s="971"/>
      <c r="G13" s="971"/>
      <c r="H13" s="971"/>
      <c r="I13" s="971"/>
      <c r="J13" s="971"/>
      <c r="K13" s="971"/>
      <c r="L13" s="971"/>
      <c r="N13" s="437"/>
      <c r="O13" s="89"/>
      <c r="P13" s="89"/>
      <c r="Q13" s="89"/>
      <c r="R13" s="89"/>
      <c r="S13" s="89"/>
      <c r="T13" s="89"/>
      <c r="U13" s="89"/>
      <c r="V13" s="89"/>
      <c r="W13" s="89"/>
      <c r="X13" s="89"/>
      <c r="Y13" s="89"/>
      <c r="Z13" s="89"/>
      <c r="AA13" s="438"/>
      <c r="AC13" s="575" t="s">
        <v>398</v>
      </c>
      <c r="AD13" s="698">
        <f>BH25</f>
        <v>0.12442396313364056</v>
      </c>
      <c r="AE13" s="698">
        <f>BI25</f>
        <v>0.26728110599078342</v>
      </c>
      <c r="AF13" s="698">
        <f>BJ25</f>
        <v>0.53917050691244239</v>
      </c>
      <c r="AG13" s="707">
        <f>BK25</f>
        <v>9.2165898617511521E-3</v>
      </c>
      <c r="AH13" s="698">
        <f>BL25</f>
        <v>5.9907834101382486E-2</v>
      </c>
      <c r="AJ13" s="575" t="s">
        <v>398</v>
      </c>
      <c r="AK13" s="706">
        <f t="shared" ref="AK13:AP13" si="1">BO25</f>
        <v>27</v>
      </c>
      <c r="AL13" s="706">
        <f t="shared" si="1"/>
        <v>58</v>
      </c>
      <c r="AM13" s="706">
        <f t="shared" si="1"/>
        <v>117</v>
      </c>
      <c r="AN13" s="706">
        <f t="shared" si="1"/>
        <v>2</v>
      </c>
      <c r="AO13" s="706">
        <f t="shared" si="1"/>
        <v>13</v>
      </c>
      <c r="AP13" s="706">
        <f t="shared" si="1"/>
        <v>217</v>
      </c>
      <c r="BG13" s="46" t="s">
        <v>555</v>
      </c>
      <c r="BH13" s="92" t="e">
        <f t="shared" ref="BH13:BH25" si="2">+BO13/$BT13</f>
        <v>#DIV/0!</v>
      </c>
      <c r="BI13" s="48" t="e">
        <f t="shared" ref="BI13:BI25" si="3">+BP13/$BT13</f>
        <v>#DIV/0!</v>
      </c>
      <c r="BJ13" s="48" t="e">
        <f t="shared" ref="BJ13:BJ25" si="4">+BQ13/$BT13</f>
        <v>#DIV/0!</v>
      </c>
      <c r="BK13" s="48" t="e">
        <f t="shared" ref="BK13:BK25" si="5">+BR13/$BT13</f>
        <v>#DIV/0!</v>
      </c>
      <c r="BL13" s="93" t="e">
        <f t="shared" ref="BL13:BL25" si="6">+BS13/$BT13</f>
        <v>#DIV/0!</v>
      </c>
      <c r="BN13" s="46" t="s">
        <v>555</v>
      </c>
      <c r="BO13" s="94">
        <f>+集計・資料①!I6</f>
        <v>0</v>
      </c>
      <c r="BP13" s="95">
        <f>+集計・資料①!J6</f>
        <v>0</v>
      </c>
      <c r="BQ13" s="95">
        <f>+集計・資料①!K6</f>
        <v>0</v>
      </c>
      <c r="BR13" s="95">
        <f>+集計・資料①!L6</f>
        <v>0</v>
      </c>
      <c r="BS13" s="96">
        <f>+集計・資料①!M6</f>
        <v>0</v>
      </c>
      <c r="BT13" s="53">
        <f>+SUM(BO13:BS13)</f>
        <v>0</v>
      </c>
    </row>
    <row r="14" spans="1:72" ht="12.75" customHeight="1">
      <c r="B14" s="971"/>
      <c r="C14" s="971"/>
      <c r="D14" s="971"/>
      <c r="E14" s="971"/>
      <c r="F14" s="971"/>
      <c r="G14" s="971"/>
      <c r="H14" s="971"/>
      <c r="I14" s="971"/>
      <c r="J14" s="971"/>
      <c r="K14" s="971"/>
      <c r="L14" s="971"/>
      <c r="N14" s="437"/>
      <c r="O14" s="89"/>
      <c r="P14" s="89"/>
      <c r="Q14" s="89"/>
      <c r="R14" s="89"/>
      <c r="S14" s="89"/>
      <c r="T14" s="89"/>
      <c r="U14" s="89"/>
      <c r="V14" s="89"/>
      <c r="W14" s="89"/>
      <c r="X14" s="89"/>
      <c r="Y14" s="89"/>
      <c r="Z14" s="89"/>
      <c r="AA14" s="438"/>
      <c r="AC14" s="700" t="s">
        <v>399</v>
      </c>
      <c r="AD14" s="698">
        <f>BH24</f>
        <v>0.11538461538461539</v>
      </c>
      <c r="AE14" s="698">
        <f>BI24</f>
        <v>0.35897435897435898</v>
      </c>
      <c r="AF14" s="698">
        <f>BJ24</f>
        <v>0.46794871794871795</v>
      </c>
      <c r="AG14" s="707">
        <f>BK24</f>
        <v>3.2051282051282048E-2</v>
      </c>
      <c r="AH14" s="698">
        <f>BL24</f>
        <v>2.564102564102564E-2</v>
      </c>
      <c r="AJ14" s="700" t="s">
        <v>399</v>
      </c>
      <c r="AK14" s="706">
        <f t="shared" ref="AK14:AP14" si="7">BO24</f>
        <v>18</v>
      </c>
      <c r="AL14" s="706">
        <f t="shared" si="7"/>
        <v>56</v>
      </c>
      <c r="AM14" s="706">
        <f t="shared" si="7"/>
        <v>73</v>
      </c>
      <c r="AN14" s="706">
        <f t="shared" si="7"/>
        <v>5</v>
      </c>
      <c r="AO14" s="706">
        <f t="shared" si="7"/>
        <v>4</v>
      </c>
      <c r="AP14" s="706">
        <f t="shared" si="7"/>
        <v>156</v>
      </c>
      <c r="AR14" s="800" t="s">
        <v>679</v>
      </c>
      <c r="AS14" s="801"/>
      <c r="AT14" s="801"/>
      <c r="AU14" s="801"/>
      <c r="AV14" s="801"/>
      <c r="AW14" s="801"/>
      <c r="AX14" s="801"/>
      <c r="AY14" s="801"/>
      <c r="AZ14" s="801"/>
      <c r="BA14" s="801"/>
      <c r="BB14" s="801"/>
      <c r="BC14" s="801"/>
      <c r="BG14" s="8" t="s">
        <v>542</v>
      </c>
      <c r="BH14" s="98">
        <f t="shared" si="2"/>
        <v>0.12949640287769784</v>
      </c>
      <c r="BI14" s="74">
        <f t="shared" si="3"/>
        <v>0.17985611510791366</v>
      </c>
      <c r="BJ14" s="74">
        <f t="shared" si="4"/>
        <v>0.61870503597122306</v>
      </c>
      <c r="BK14" s="74">
        <f t="shared" si="5"/>
        <v>7.1942446043165471E-3</v>
      </c>
      <c r="BL14" s="75">
        <f t="shared" si="6"/>
        <v>6.4748201438848921E-2</v>
      </c>
      <c r="BN14" s="8" t="s">
        <v>542</v>
      </c>
      <c r="BO14" s="99">
        <f>+集計・資料①!I8</f>
        <v>18</v>
      </c>
      <c r="BP14" s="77">
        <f>+集計・資料①!J8</f>
        <v>25</v>
      </c>
      <c r="BQ14" s="77">
        <f>+集計・資料①!K8</f>
        <v>86</v>
      </c>
      <c r="BR14" s="77">
        <f>+集計・資料①!L8</f>
        <v>1</v>
      </c>
      <c r="BS14" s="100">
        <f>+集計・資料①!M8</f>
        <v>9</v>
      </c>
      <c r="BT14" s="56">
        <f t="shared" ref="BT14:BT25" si="8">+SUM(BO14:BS14)</f>
        <v>139</v>
      </c>
    </row>
    <row r="15" spans="1:72" ht="10.5" customHeight="1">
      <c r="B15" s="971"/>
      <c r="C15" s="971"/>
      <c r="D15" s="971"/>
      <c r="E15" s="971"/>
      <c r="F15" s="971"/>
      <c r="G15" s="971"/>
      <c r="H15" s="971"/>
      <c r="I15" s="971"/>
      <c r="J15" s="971"/>
      <c r="K15" s="971"/>
      <c r="L15" s="971"/>
      <c r="N15" s="439"/>
      <c r="O15" s="440"/>
      <c r="P15" s="440"/>
      <c r="Q15" s="440"/>
      <c r="R15" s="440"/>
      <c r="S15" s="440"/>
      <c r="T15" s="440"/>
      <c r="U15" s="440"/>
      <c r="V15" s="440"/>
      <c r="W15" s="440"/>
      <c r="X15" s="440"/>
      <c r="Y15" s="440"/>
      <c r="Z15" s="440"/>
      <c r="AA15" s="441"/>
      <c r="AC15" s="575" t="s">
        <v>400</v>
      </c>
      <c r="AD15" s="707">
        <f>BH23</f>
        <v>9.0909090909090912E-2</v>
      </c>
      <c r="AE15" s="698">
        <f>BI23</f>
        <v>9.0909090909090912E-2</v>
      </c>
      <c r="AF15" s="698">
        <f>BJ23</f>
        <v>0.72727272727272729</v>
      </c>
      <c r="AG15" s="779">
        <f>BK23</f>
        <v>9.0909090909090912E-2</v>
      </c>
      <c r="AH15" s="698">
        <f>BL23</f>
        <v>0</v>
      </c>
      <c r="AJ15" s="575" t="s">
        <v>400</v>
      </c>
      <c r="AK15" s="706">
        <f t="shared" ref="AK15:AP15" si="9">BO23</f>
        <v>1</v>
      </c>
      <c r="AL15" s="706">
        <f t="shared" si="9"/>
        <v>1</v>
      </c>
      <c r="AM15" s="706">
        <f t="shared" si="9"/>
        <v>8</v>
      </c>
      <c r="AN15" s="706">
        <f t="shared" si="9"/>
        <v>1</v>
      </c>
      <c r="AO15" s="706">
        <f t="shared" si="9"/>
        <v>0</v>
      </c>
      <c r="AP15" s="706">
        <f t="shared" si="9"/>
        <v>11</v>
      </c>
      <c r="AR15" s="930" t="str">
        <f>CONCATENATE("　",AR4,CHAR(10),"　",AR7,CHAR(10),"　",AR9)</f>
        <v>　常用従業員の１日あたりの所定労働時間について、8時間以下と回答した事業所が全体の90.0%となり、8時間超は2.8%となった。
　業種別では、「金融･保険業」「情報通信業」「卸売･小売業」で8時間超の割合が高い。
　規模別では、「30～99人」の事業所が他と比べ、8時間超の割合が高い</v>
      </c>
      <c r="AS15" s="930"/>
      <c r="AT15" s="930"/>
      <c r="AU15" s="930"/>
      <c r="AV15" s="930"/>
      <c r="AW15" s="930"/>
      <c r="AX15" s="930"/>
      <c r="AY15" s="930"/>
      <c r="AZ15" s="930"/>
      <c r="BA15" s="930"/>
      <c r="BB15" s="930"/>
      <c r="BC15" s="930"/>
      <c r="BG15" s="8" t="s">
        <v>543</v>
      </c>
      <c r="BH15" s="98">
        <f t="shared" si="2"/>
        <v>0.10294117647058823</v>
      </c>
      <c r="BI15" s="74">
        <f t="shared" si="3"/>
        <v>0.19117647058823528</v>
      </c>
      <c r="BJ15" s="74">
        <f t="shared" si="4"/>
        <v>0.55882352941176472</v>
      </c>
      <c r="BK15" s="74">
        <f t="shared" si="5"/>
        <v>2.2058823529411766E-2</v>
      </c>
      <c r="BL15" s="75">
        <f t="shared" si="6"/>
        <v>0.125</v>
      </c>
      <c r="BN15" s="8" t="s">
        <v>543</v>
      </c>
      <c r="BO15" s="99">
        <f>+集計・資料①!I10</f>
        <v>14</v>
      </c>
      <c r="BP15" s="77">
        <f>+集計・資料①!J10</f>
        <v>26</v>
      </c>
      <c r="BQ15" s="77">
        <f>+集計・資料①!K10</f>
        <v>76</v>
      </c>
      <c r="BR15" s="77">
        <f>+集計・資料①!L10</f>
        <v>3</v>
      </c>
      <c r="BS15" s="100">
        <f>+集計・資料①!M10</f>
        <v>17</v>
      </c>
      <c r="BT15" s="56">
        <f t="shared" si="8"/>
        <v>136</v>
      </c>
    </row>
    <row r="16" spans="1:72" ht="10.5" customHeight="1">
      <c r="N16" s="89"/>
      <c r="O16" s="89"/>
      <c r="P16" s="89"/>
      <c r="Q16" s="89"/>
      <c r="R16" s="89"/>
      <c r="S16" s="89"/>
      <c r="T16" s="89"/>
      <c r="U16" s="89"/>
      <c r="V16" s="89"/>
      <c r="W16" s="89"/>
      <c r="X16" s="89"/>
      <c r="Y16" s="89"/>
      <c r="Z16" s="89"/>
      <c r="AA16" s="89"/>
      <c r="AC16" s="700" t="s">
        <v>401</v>
      </c>
      <c r="AD16" s="707">
        <f>BH22</f>
        <v>4.3478260869565216E-2</v>
      </c>
      <c r="AE16" s="698">
        <f>BI22</f>
        <v>8.6956521739130432E-2</v>
      </c>
      <c r="AF16" s="698">
        <f>BJ22</f>
        <v>0.73913043478260865</v>
      </c>
      <c r="AG16" s="707">
        <f>BK22</f>
        <v>0</v>
      </c>
      <c r="AH16" s="698">
        <f>BL22</f>
        <v>0.13043478260869565</v>
      </c>
      <c r="AJ16" s="700" t="s">
        <v>401</v>
      </c>
      <c r="AK16" s="706">
        <f t="shared" ref="AK16:AP16" si="10">BO22</f>
        <v>1</v>
      </c>
      <c r="AL16" s="706">
        <f t="shared" si="10"/>
        <v>2</v>
      </c>
      <c r="AM16" s="706">
        <f t="shared" si="10"/>
        <v>17</v>
      </c>
      <c r="AN16" s="706">
        <f t="shared" si="10"/>
        <v>0</v>
      </c>
      <c r="AO16" s="706">
        <f t="shared" si="10"/>
        <v>3</v>
      </c>
      <c r="AP16" s="706">
        <f t="shared" si="10"/>
        <v>23</v>
      </c>
      <c r="AR16" s="930"/>
      <c r="AS16" s="930"/>
      <c r="AT16" s="930"/>
      <c r="AU16" s="930"/>
      <c r="AV16" s="930"/>
      <c r="AW16" s="930"/>
      <c r="AX16" s="930"/>
      <c r="AY16" s="930"/>
      <c r="AZ16" s="930"/>
      <c r="BA16" s="930"/>
      <c r="BB16" s="930"/>
      <c r="BC16" s="930"/>
      <c r="BG16" s="8" t="s">
        <v>541</v>
      </c>
      <c r="BH16" s="98">
        <f t="shared" si="2"/>
        <v>7.407407407407407E-2</v>
      </c>
      <c r="BI16" s="74">
        <f t="shared" si="3"/>
        <v>3.7037037037037035E-2</v>
      </c>
      <c r="BJ16" s="74">
        <f t="shared" si="4"/>
        <v>0.7407407407407407</v>
      </c>
      <c r="BK16" s="74">
        <f t="shared" si="5"/>
        <v>0</v>
      </c>
      <c r="BL16" s="75">
        <f t="shared" si="6"/>
        <v>0.14814814814814814</v>
      </c>
      <c r="BN16" s="8" t="s">
        <v>541</v>
      </c>
      <c r="BO16" s="99">
        <f>+集計・資料①!I12</f>
        <v>2</v>
      </c>
      <c r="BP16" s="77">
        <f>+集計・資料①!J12</f>
        <v>1</v>
      </c>
      <c r="BQ16" s="77">
        <f>+集計・資料①!K12</f>
        <v>20</v>
      </c>
      <c r="BR16" s="77">
        <f>+集計・資料①!L12</f>
        <v>0</v>
      </c>
      <c r="BS16" s="100">
        <f>+集計・資料①!M12</f>
        <v>4</v>
      </c>
      <c r="BT16" s="56">
        <f t="shared" si="8"/>
        <v>27</v>
      </c>
    </row>
    <row r="17" spans="1:72">
      <c r="A17" s="434"/>
      <c r="B17" s="435"/>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5"/>
      <c r="AA17" s="436"/>
      <c r="AC17" s="575" t="s">
        <v>402</v>
      </c>
      <c r="AD17" s="707">
        <f>BH21</f>
        <v>0.11173184357541899</v>
      </c>
      <c r="AE17" s="698">
        <f>BI21</f>
        <v>0.14525139664804471</v>
      </c>
      <c r="AF17" s="698">
        <f>BJ21</f>
        <v>0.61452513966480449</v>
      </c>
      <c r="AG17" s="779">
        <f>BK21</f>
        <v>5.5865921787709494E-2</v>
      </c>
      <c r="AH17" s="698">
        <f>BL21</f>
        <v>7.2625698324022353E-2</v>
      </c>
      <c r="AJ17" s="575" t="s">
        <v>268</v>
      </c>
      <c r="AK17" s="706">
        <f t="shared" ref="AK17:AP17" si="11">BO21</f>
        <v>20</v>
      </c>
      <c r="AL17" s="706">
        <f t="shared" si="11"/>
        <v>26</v>
      </c>
      <c r="AM17" s="706">
        <f t="shared" si="11"/>
        <v>110</v>
      </c>
      <c r="AN17" s="706">
        <f t="shared" si="11"/>
        <v>10</v>
      </c>
      <c r="AO17" s="706">
        <f t="shared" si="11"/>
        <v>13</v>
      </c>
      <c r="AP17" s="706">
        <f t="shared" si="11"/>
        <v>179</v>
      </c>
      <c r="AR17" s="930"/>
      <c r="AS17" s="930"/>
      <c r="AT17" s="930"/>
      <c r="AU17" s="930"/>
      <c r="AV17" s="930"/>
      <c r="AW17" s="930"/>
      <c r="AX17" s="930"/>
      <c r="AY17" s="930"/>
      <c r="AZ17" s="930"/>
      <c r="BA17" s="930"/>
      <c r="BB17" s="930"/>
      <c r="BC17" s="930"/>
      <c r="BG17" s="8" t="s">
        <v>540</v>
      </c>
      <c r="BH17" s="98">
        <f t="shared" si="2"/>
        <v>0.12903225806451613</v>
      </c>
      <c r="BI17" s="74">
        <f t="shared" si="3"/>
        <v>0.10967741935483871</v>
      </c>
      <c r="BJ17" s="74">
        <f t="shared" si="4"/>
        <v>0.6967741935483871</v>
      </c>
      <c r="BK17" s="74">
        <f t="shared" si="5"/>
        <v>3.2258064516129031E-2</v>
      </c>
      <c r="BL17" s="75">
        <f t="shared" si="6"/>
        <v>3.2258064516129031E-2</v>
      </c>
      <c r="BN17" s="8" t="s">
        <v>540</v>
      </c>
      <c r="BO17" s="99">
        <f>+集計・資料①!I14</f>
        <v>20</v>
      </c>
      <c r="BP17" s="77">
        <f>+集計・資料①!J14</f>
        <v>17</v>
      </c>
      <c r="BQ17" s="77">
        <f>+集計・資料①!K14</f>
        <v>108</v>
      </c>
      <c r="BR17" s="77">
        <f>+集計・資料①!L14</f>
        <v>5</v>
      </c>
      <c r="BS17" s="100">
        <f>+集計・資料①!M14</f>
        <v>5</v>
      </c>
      <c r="BT17" s="56">
        <f t="shared" si="8"/>
        <v>155</v>
      </c>
    </row>
    <row r="18" spans="1:72">
      <c r="A18" s="437"/>
      <c r="B18" s="89"/>
      <c r="C18" s="89"/>
      <c r="D18" s="89"/>
      <c r="E18" s="89"/>
      <c r="F18" s="89"/>
      <c r="G18" s="89"/>
      <c r="H18" s="89"/>
      <c r="I18" s="89"/>
      <c r="J18" s="89"/>
      <c r="K18" s="89"/>
      <c r="L18" s="89"/>
      <c r="M18" s="89"/>
      <c r="N18" s="89"/>
      <c r="O18" s="89"/>
      <c r="P18" s="89"/>
      <c r="Q18" s="89"/>
      <c r="R18" s="89"/>
      <c r="S18" s="89"/>
      <c r="T18" s="89"/>
      <c r="U18" s="89"/>
      <c r="V18" s="89"/>
      <c r="W18" s="89"/>
      <c r="X18" s="89"/>
      <c r="Y18" s="89"/>
      <c r="Z18" s="89"/>
      <c r="AA18" s="438"/>
      <c r="AC18" s="700" t="s">
        <v>403</v>
      </c>
      <c r="AD18" s="707">
        <f>BH20</f>
        <v>0.2</v>
      </c>
      <c r="AE18" s="698">
        <f>BI20</f>
        <v>0.25</v>
      </c>
      <c r="AF18" s="698">
        <f>BJ20</f>
        <v>0.45</v>
      </c>
      <c r="AG18" s="707">
        <f>BK20</f>
        <v>0.1</v>
      </c>
      <c r="AH18" s="698">
        <f>BL20</f>
        <v>0</v>
      </c>
      <c r="AJ18" s="700" t="s">
        <v>403</v>
      </c>
      <c r="AK18" s="706">
        <f t="shared" ref="AK18:AP18" si="12">BO20</f>
        <v>4</v>
      </c>
      <c r="AL18" s="706">
        <f t="shared" si="12"/>
        <v>5</v>
      </c>
      <c r="AM18" s="706">
        <f t="shared" si="12"/>
        <v>9</v>
      </c>
      <c r="AN18" s="706">
        <f t="shared" si="12"/>
        <v>2</v>
      </c>
      <c r="AO18" s="706">
        <f t="shared" si="12"/>
        <v>0</v>
      </c>
      <c r="AP18" s="706">
        <f t="shared" si="12"/>
        <v>20</v>
      </c>
      <c r="AR18" s="930"/>
      <c r="AS18" s="930"/>
      <c r="AT18" s="930"/>
      <c r="AU18" s="930"/>
      <c r="AV18" s="930"/>
      <c r="AW18" s="930"/>
      <c r="AX18" s="930"/>
      <c r="AY18" s="930"/>
      <c r="AZ18" s="930"/>
      <c r="BA18" s="930"/>
      <c r="BB18" s="930"/>
      <c r="BC18" s="930"/>
      <c r="BG18" s="8" t="s">
        <v>539</v>
      </c>
      <c r="BH18" s="98">
        <f t="shared" si="2"/>
        <v>7.3170731707317069E-2</v>
      </c>
      <c r="BI18" s="74">
        <f t="shared" si="3"/>
        <v>7.3170731707317069E-2</v>
      </c>
      <c r="BJ18" s="74">
        <f t="shared" si="4"/>
        <v>0.51219512195121952</v>
      </c>
      <c r="BK18" s="74">
        <f t="shared" si="5"/>
        <v>4.878048780487805E-2</v>
      </c>
      <c r="BL18" s="75">
        <f t="shared" si="6"/>
        <v>0.29268292682926828</v>
      </c>
      <c r="BN18" s="8" t="s">
        <v>539</v>
      </c>
      <c r="BO18" s="99">
        <f>+集計・資料①!I16</f>
        <v>3</v>
      </c>
      <c r="BP18" s="77">
        <f>+集計・資料①!J16</f>
        <v>3</v>
      </c>
      <c r="BQ18" s="77">
        <f>+集計・資料①!K16</f>
        <v>21</v>
      </c>
      <c r="BR18" s="77">
        <f>+集計・資料①!L16</f>
        <v>2</v>
      </c>
      <c r="BS18" s="100">
        <f>+集計・資料①!M16</f>
        <v>12</v>
      </c>
      <c r="BT18" s="56">
        <f t="shared" si="8"/>
        <v>41</v>
      </c>
    </row>
    <row r="19" spans="1:72">
      <c r="A19" s="437"/>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438"/>
      <c r="AC19" s="575" t="s">
        <v>404</v>
      </c>
      <c r="AD19" s="707">
        <f>BH19</f>
        <v>0.2</v>
      </c>
      <c r="AE19" s="698">
        <f>BI19</f>
        <v>0.26666666666666666</v>
      </c>
      <c r="AF19" s="698">
        <f>BJ19</f>
        <v>0.46666666666666667</v>
      </c>
      <c r="AG19" s="707">
        <f>BK19</f>
        <v>0</v>
      </c>
      <c r="AH19" s="698">
        <f>BL19</f>
        <v>6.6666666666666666E-2</v>
      </c>
      <c r="AJ19" s="575" t="s">
        <v>404</v>
      </c>
      <c r="AK19" s="706">
        <f t="shared" ref="AK19:AP19" si="13">BO19</f>
        <v>3</v>
      </c>
      <c r="AL19" s="706">
        <f t="shared" si="13"/>
        <v>4</v>
      </c>
      <c r="AM19" s="706">
        <f t="shared" si="13"/>
        <v>7</v>
      </c>
      <c r="AN19" s="706">
        <f t="shared" si="13"/>
        <v>0</v>
      </c>
      <c r="AO19" s="706">
        <f t="shared" si="13"/>
        <v>1</v>
      </c>
      <c r="AP19" s="706">
        <f t="shared" si="13"/>
        <v>15</v>
      </c>
      <c r="AR19" s="930"/>
      <c r="AS19" s="930"/>
      <c r="AT19" s="930"/>
      <c r="AU19" s="930"/>
      <c r="AV19" s="930"/>
      <c r="AW19" s="930"/>
      <c r="AX19" s="930"/>
      <c r="AY19" s="930"/>
      <c r="AZ19" s="930"/>
      <c r="BA19" s="930"/>
      <c r="BB19" s="930"/>
      <c r="BC19" s="930"/>
      <c r="BG19" s="8" t="s">
        <v>544</v>
      </c>
      <c r="BH19" s="98">
        <f t="shared" si="2"/>
        <v>0.2</v>
      </c>
      <c r="BI19" s="74">
        <f t="shared" si="3"/>
        <v>0.26666666666666666</v>
      </c>
      <c r="BJ19" s="74">
        <f t="shared" si="4"/>
        <v>0.46666666666666667</v>
      </c>
      <c r="BK19" s="74">
        <f t="shared" si="5"/>
        <v>0</v>
      </c>
      <c r="BL19" s="75">
        <f t="shared" si="6"/>
        <v>6.6666666666666666E-2</v>
      </c>
      <c r="BN19" s="8" t="s">
        <v>544</v>
      </c>
      <c r="BO19" s="99">
        <f>+集計・資料①!I18</f>
        <v>3</v>
      </c>
      <c r="BP19" s="77">
        <f>+集計・資料①!J18</f>
        <v>4</v>
      </c>
      <c r="BQ19" s="77">
        <f>+集計・資料①!K18</f>
        <v>7</v>
      </c>
      <c r="BR19" s="77">
        <f>+集計・資料①!L18</f>
        <v>0</v>
      </c>
      <c r="BS19" s="100">
        <f>+集計・資料①!M18</f>
        <v>1</v>
      </c>
      <c r="BT19" s="56">
        <f t="shared" si="8"/>
        <v>15</v>
      </c>
    </row>
    <row r="20" spans="1:72">
      <c r="A20" s="437"/>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438"/>
      <c r="AC20" s="700" t="s">
        <v>405</v>
      </c>
      <c r="AD20" s="707">
        <f>BH18</f>
        <v>7.3170731707317069E-2</v>
      </c>
      <c r="AE20" s="698">
        <f>BI18</f>
        <v>7.3170731707317069E-2</v>
      </c>
      <c r="AF20" s="698">
        <f>BJ18</f>
        <v>0.51219512195121952</v>
      </c>
      <c r="AG20" s="707">
        <f>BK18</f>
        <v>4.878048780487805E-2</v>
      </c>
      <c r="AH20" s="698">
        <f>BL18</f>
        <v>0.29268292682926828</v>
      </c>
      <c r="AJ20" s="700" t="s">
        <v>405</v>
      </c>
      <c r="AK20" s="706">
        <f t="shared" ref="AK20:AP20" si="14">BO18</f>
        <v>3</v>
      </c>
      <c r="AL20" s="706">
        <f t="shared" si="14"/>
        <v>3</v>
      </c>
      <c r="AM20" s="706">
        <f t="shared" si="14"/>
        <v>21</v>
      </c>
      <c r="AN20" s="706">
        <f t="shared" si="14"/>
        <v>2</v>
      </c>
      <c r="AO20" s="706">
        <f t="shared" si="14"/>
        <v>12</v>
      </c>
      <c r="AP20" s="706">
        <f t="shared" si="14"/>
        <v>41</v>
      </c>
      <c r="AR20" s="930"/>
      <c r="AS20" s="930"/>
      <c r="AT20" s="930"/>
      <c r="AU20" s="930"/>
      <c r="AV20" s="930"/>
      <c r="AW20" s="930"/>
      <c r="AX20" s="930"/>
      <c r="AY20" s="930"/>
      <c r="AZ20" s="930"/>
      <c r="BA20" s="930"/>
      <c r="BB20" s="930"/>
      <c r="BC20" s="930"/>
      <c r="BG20" s="8" t="s">
        <v>538</v>
      </c>
      <c r="BH20" s="98">
        <f t="shared" si="2"/>
        <v>0.2</v>
      </c>
      <c r="BI20" s="74">
        <f t="shared" si="3"/>
        <v>0.25</v>
      </c>
      <c r="BJ20" s="74">
        <f t="shared" si="4"/>
        <v>0.45</v>
      </c>
      <c r="BK20" s="74">
        <f t="shared" si="5"/>
        <v>0.1</v>
      </c>
      <c r="BL20" s="75">
        <f t="shared" si="6"/>
        <v>0</v>
      </c>
      <c r="BN20" s="8" t="s">
        <v>538</v>
      </c>
      <c r="BO20" s="99">
        <f>+集計・資料①!I20</f>
        <v>4</v>
      </c>
      <c r="BP20" s="77">
        <f>+集計・資料①!J20</f>
        <v>5</v>
      </c>
      <c r="BQ20" s="77">
        <f>+集計・資料①!K20</f>
        <v>9</v>
      </c>
      <c r="BR20" s="77">
        <f>+集計・資料①!L20</f>
        <v>2</v>
      </c>
      <c r="BS20" s="100">
        <f>+集計・資料①!M20</f>
        <v>0</v>
      </c>
      <c r="BT20" s="56">
        <f t="shared" si="8"/>
        <v>20</v>
      </c>
    </row>
    <row r="21" spans="1:72">
      <c r="A21" s="437"/>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438"/>
      <c r="AC21" s="575" t="s">
        <v>406</v>
      </c>
      <c r="AD21" s="698">
        <f>BH17</f>
        <v>0.12903225806451613</v>
      </c>
      <c r="AE21" s="698">
        <f>BI17</f>
        <v>0.10967741935483871</v>
      </c>
      <c r="AF21" s="698">
        <f>BJ17</f>
        <v>0.6967741935483871</v>
      </c>
      <c r="AG21" s="707">
        <f>BK17</f>
        <v>3.2258064516129031E-2</v>
      </c>
      <c r="AH21" s="698">
        <f>BL17</f>
        <v>3.2258064516129031E-2</v>
      </c>
      <c r="AJ21" s="575" t="s">
        <v>406</v>
      </c>
      <c r="AK21" s="706">
        <f t="shared" ref="AK21:AP21" si="15">BO17</f>
        <v>20</v>
      </c>
      <c r="AL21" s="706">
        <f t="shared" si="15"/>
        <v>17</v>
      </c>
      <c r="AM21" s="706">
        <f t="shared" si="15"/>
        <v>108</v>
      </c>
      <c r="AN21" s="706">
        <f t="shared" si="15"/>
        <v>5</v>
      </c>
      <c r="AO21" s="706">
        <f t="shared" si="15"/>
        <v>5</v>
      </c>
      <c r="AP21" s="706">
        <f t="shared" si="15"/>
        <v>155</v>
      </c>
      <c r="AR21" s="930"/>
      <c r="AS21" s="930"/>
      <c r="AT21" s="930"/>
      <c r="AU21" s="930"/>
      <c r="AV21" s="930"/>
      <c r="AW21" s="930"/>
      <c r="AX21" s="930"/>
      <c r="AY21" s="930"/>
      <c r="AZ21" s="930"/>
      <c r="BA21" s="930"/>
      <c r="BB21" s="930"/>
      <c r="BC21" s="930"/>
      <c r="BG21" s="8" t="s">
        <v>537</v>
      </c>
      <c r="BH21" s="98">
        <f t="shared" si="2"/>
        <v>0.11173184357541899</v>
      </c>
      <c r="BI21" s="74">
        <f t="shared" si="3"/>
        <v>0.14525139664804471</v>
      </c>
      <c r="BJ21" s="74">
        <f t="shared" si="4"/>
        <v>0.61452513966480449</v>
      </c>
      <c r="BK21" s="74">
        <f t="shared" si="5"/>
        <v>5.5865921787709494E-2</v>
      </c>
      <c r="BL21" s="75">
        <f t="shared" si="6"/>
        <v>7.2625698324022353E-2</v>
      </c>
      <c r="BN21" s="8" t="s">
        <v>537</v>
      </c>
      <c r="BO21" s="99">
        <f>+集計・資料①!I22</f>
        <v>20</v>
      </c>
      <c r="BP21" s="77">
        <f>+集計・資料①!J22</f>
        <v>26</v>
      </c>
      <c r="BQ21" s="77">
        <f>+集計・資料①!K22</f>
        <v>110</v>
      </c>
      <c r="BR21" s="77">
        <f>+集計・資料①!L22</f>
        <v>10</v>
      </c>
      <c r="BS21" s="100">
        <f>+集計・資料①!M22</f>
        <v>13</v>
      </c>
      <c r="BT21" s="56">
        <f t="shared" si="8"/>
        <v>179</v>
      </c>
    </row>
    <row r="22" spans="1:72">
      <c r="A22" s="437"/>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438"/>
      <c r="AC22" s="700" t="s">
        <v>407</v>
      </c>
      <c r="AD22" s="698">
        <f>BH16</f>
        <v>7.407407407407407E-2</v>
      </c>
      <c r="AE22" s="698">
        <f>BI16</f>
        <v>3.7037037037037035E-2</v>
      </c>
      <c r="AF22" s="698">
        <f>BJ16</f>
        <v>0.7407407407407407</v>
      </c>
      <c r="AG22" s="707">
        <f>BK16</f>
        <v>0</v>
      </c>
      <c r="AH22" s="698">
        <f>BL16</f>
        <v>0.14814814814814814</v>
      </c>
      <c r="AJ22" s="700" t="s">
        <v>407</v>
      </c>
      <c r="AK22" s="706">
        <f t="shared" ref="AK22:AP22" si="16">BO16</f>
        <v>2</v>
      </c>
      <c r="AL22" s="706">
        <f t="shared" si="16"/>
        <v>1</v>
      </c>
      <c r="AM22" s="706">
        <f t="shared" si="16"/>
        <v>20</v>
      </c>
      <c r="AN22" s="706">
        <f t="shared" si="16"/>
        <v>0</v>
      </c>
      <c r="AO22" s="706">
        <f t="shared" si="16"/>
        <v>4</v>
      </c>
      <c r="AP22" s="706">
        <f t="shared" si="16"/>
        <v>27</v>
      </c>
      <c r="AR22" s="930"/>
      <c r="AS22" s="930"/>
      <c r="AT22" s="930"/>
      <c r="AU22" s="930"/>
      <c r="AV22" s="930"/>
      <c r="AW22" s="930"/>
      <c r="AX22" s="930"/>
      <c r="AY22" s="930"/>
      <c r="AZ22" s="930"/>
      <c r="BA22" s="930"/>
      <c r="BB22" s="930"/>
      <c r="BC22" s="930"/>
      <c r="BG22" s="8" t="s">
        <v>536</v>
      </c>
      <c r="BH22" s="98">
        <f t="shared" si="2"/>
        <v>4.3478260869565216E-2</v>
      </c>
      <c r="BI22" s="74">
        <f t="shared" si="3"/>
        <v>8.6956521739130432E-2</v>
      </c>
      <c r="BJ22" s="74">
        <f t="shared" si="4"/>
        <v>0.73913043478260865</v>
      </c>
      <c r="BK22" s="74">
        <f t="shared" si="5"/>
        <v>0</v>
      </c>
      <c r="BL22" s="75">
        <f t="shared" si="6"/>
        <v>0.13043478260869565</v>
      </c>
      <c r="BN22" s="8" t="s">
        <v>536</v>
      </c>
      <c r="BO22" s="99">
        <f>+集計・資料①!I24</f>
        <v>1</v>
      </c>
      <c r="BP22" s="77">
        <f>+集計・資料①!J24</f>
        <v>2</v>
      </c>
      <c r="BQ22" s="77">
        <f>+集計・資料①!K24</f>
        <v>17</v>
      </c>
      <c r="BR22" s="77">
        <f>+集計・資料①!L24</f>
        <v>0</v>
      </c>
      <c r="BS22" s="100">
        <f>+集計・資料①!M24</f>
        <v>3</v>
      </c>
      <c r="BT22" s="56">
        <f t="shared" si="8"/>
        <v>23</v>
      </c>
    </row>
    <row r="23" spans="1:72">
      <c r="A23" s="437"/>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438"/>
      <c r="AC23" s="575" t="s">
        <v>408</v>
      </c>
      <c r="AD23" s="698">
        <f>BH15</f>
        <v>0.10294117647058823</v>
      </c>
      <c r="AE23" s="698">
        <f>BI15</f>
        <v>0.19117647058823528</v>
      </c>
      <c r="AF23" s="698">
        <f>BJ15</f>
        <v>0.55882352941176472</v>
      </c>
      <c r="AG23" s="707">
        <f>BK15</f>
        <v>2.2058823529411766E-2</v>
      </c>
      <c r="AH23" s="698">
        <f>BL15</f>
        <v>0.125</v>
      </c>
      <c r="AJ23" s="575" t="s">
        <v>408</v>
      </c>
      <c r="AK23" s="706">
        <f t="shared" ref="AK23:AP23" si="17">BO15</f>
        <v>14</v>
      </c>
      <c r="AL23" s="706">
        <f t="shared" si="17"/>
        <v>26</v>
      </c>
      <c r="AM23" s="706">
        <f t="shared" si="17"/>
        <v>76</v>
      </c>
      <c r="AN23" s="706">
        <f t="shared" si="17"/>
        <v>3</v>
      </c>
      <c r="AO23" s="706">
        <f t="shared" si="17"/>
        <v>17</v>
      </c>
      <c r="AP23" s="706">
        <f t="shared" si="17"/>
        <v>136</v>
      </c>
      <c r="AR23" s="930"/>
      <c r="AS23" s="930"/>
      <c r="AT23" s="930"/>
      <c r="AU23" s="930"/>
      <c r="AV23" s="930"/>
      <c r="AW23" s="930"/>
      <c r="AX23" s="930"/>
      <c r="AY23" s="930"/>
      <c r="AZ23" s="930"/>
      <c r="BA23" s="930"/>
      <c r="BB23" s="930"/>
      <c r="BC23" s="930"/>
      <c r="BG23" s="8" t="s">
        <v>535</v>
      </c>
      <c r="BH23" s="98">
        <f t="shared" si="2"/>
        <v>9.0909090909090912E-2</v>
      </c>
      <c r="BI23" s="74">
        <f t="shared" si="3"/>
        <v>9.0909090909090912E-2</v>
      </c>
      <c r="BJ23" s="74">
        <f t="shared" si="4"/>
        <v>0.72727272727272729</v>
      </c>
      <c r="BK23" s="74">
        <f t="shared" si="5"/>
        <v>9.0909090909090912E-2</v>
      </c>
      <c r="BL23" s="75">
        <f t="shared" si="6"/>
        <v>0</v>
      </c>
      <c r="BN23" s="8" t="s">
        <v>535</v>
      </c>
      <c r="BO23" s="99">
        <f>+集計・資料①!I26</f>
        <v>1</v>
      </c>
      <c r="BP23" s="77">
        <f>+集計・資料①!J26</f>
        <v>1</v>
      </c>
      <c r="BQ23" s="77">
        <f>+集計・資料①!K26</f>
        <v>8</v>
      </c>
      <c r="BR23" s="77">
        <f>+集計・資料①!L26</f>
        <v>1</v>
      </c>
      <c r="BS23" s="100">
        <f>+集計・資料①!M26</f>
        <v>0</v>
      </c>
      <c r="BT23" s="56">
        <f t="shared" si="8"/>
        <v>11</v>
      </c>
    </row>
    <row r="24" spans="1:72">
      <c r="A24" s="437"/>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438"/>
      <c r="AC24" s="700" t="s">
        <v>409</v>
      </c>
      <c r="AD24" s="698">
        <f>BH14</f>
        <v>0.12949640287769784</v>
      </c>
      <c r="AE24" s="698">
        <f>BI14</f>
        <v>0.17985611510791366</v>
      </c>
      <c r="AF24" s="698">
        <f>BJ14</f>
        <v>0.61870503597122306</v>
      </c>
      <c r="AG24" s="707">
        <f>BK14</f>
        <v>7.1942446043165471E-3</v>
      </c>
      <c r="AH24" s="698">
        <f>BL14</f>
        <v>6.4748201438848921E-2</v>
      </c>
      <c r="AJ24" s="700" t="s">
        <v>409</v>
      </c>
      <c r="AK24" s="706">
        <f t="shared" ref="AK24:AP24" si="18">BO14</f>
        <v>18</v>
      </c>
      <c r="AL24" s="706">
        <f t="shared" si="18"/>
        <v>25</v>
      </c>
      <c r="AM24" s="706">
        <f t="shared" si="18"/>
        <v>86</v>
      </c>
      <c r="AN24" s="706">
        <f t="shared" si="18"/>
        <v>1</v>
      </c>
      <c r="AO24" s="706">
        <f t="shared" si="18"/>
        <v>9</v>
      </c>
      <c r="AP24" s="706">
        <f t="shared" si="18"/>
        <v>139</v>
      </c>
      <c r="AR24" s="930"/>
      <c r="AS24" s="930"/>
      <c r="AT24" s="930"/>
      <c r="AU24" s="930"/>
      <c r="AV24" s="930"/>
      <c r="AW24" s="930"/>
      <c r="AX24" s="930"/>
      <c r="AY24" s="930"/>
      <c r="AZ24" s="930"/>
      <c r="BA24" s="930"/>
      <c r="BB24" s="930"/>
      <c r="BC24" s="930"/>
      <c r="BG24" s="8" t="s">
        <v>545</v>
      </c>
      <c r="BH24" s="98">
        <f t="shared" si="2"/>
        <v>0.11538461538461539</v>
      </c>
      <c r="BI24" s="74">
        <f t="shared" si="3"/>
        <v>0.35897435897435898</v>
      </c>
      <c r="BJ24" s="74">
        <f t="shared" si="4"/>
        <v>0.46794871794871795</v>
      </c>
      <c r="BK24" s="74">
        <f t="shared" si="5"/>
        <v>3.2051282051282048E-2</v>
      </c>
      <c r="BL24" s="75">
        <f t="shared" si="6"/>
        <v>2.564102564102564E-2</v>
      </c>
      <c r="BN24" s="8" t="s">
        <v>545</v>
      </c>
      <c r="BO24" s="99">
        <f>+集計・資料①!I28</f>
        <v>18</v>
      </c>
      <c r="BP24" s="77">
        <f>+集計・資料①!J28</f>
        <v>56</v>
      </c>
      <c r="BQ24" s="77">
        <f>+集計・資料①!K28</f>
        <v>73</v>
      </c>
      <c r="BR24" s="77">
        <f>+集計・資料①!L28</f>
        <v>5</v>
      </c>
      <c r="BS24" s="100">
        <f>+集計・資料①!M28</f>
        <v>4</v>
      </c>
      <c r="BT24" s="56">
        <f t="shared" si="8"/>
        <v>156</v>
      </c>
    </row>
    <row r="25" spans="1:72" ht="10.199999999999999" thickBot="1">
      <c r="A25" s="437"/>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438"/>
      <c r="AC25" s="575" t="s">
        <v>23</v>
      </c>
      <c r="AD25" s="698" t="e">
        <f>BH13</f>
        <v>#DIV/0!</v>
      </c>
      <c r="AE25" s="698" t="e">
        <f>BI13</f>
        <v>#DIV/0!</v>
      </c>
      <c r="AF25" s="698" t="e">
        <f>BJ13</f>
        <v>#DIV/0!</v>
      </c>
      <c r="AG25" s="698" t="e">
        <f>BK13</f>
        <v>#DIV/0!</v>
      </c>
      <c r="AH25" s="698" t="e">
        <f>BL13</f>
        <v>#DIV/0!</v>
      </c>
      <c r="AJ25" s="575" t="s">
        <v>23</v>
      </c>
      <c r="AK25" s="706">
        <f t="shared" ref="AK25:AP25" si="19">BO13</f>
        <v>0</v>
      </c>
      <c r="AL25" s="706">
        <f t="shared" si="19"/>
        <v>0</v>
      </c>
      <c r="AM25" s="706">
        <f t="shared" si="19"/>
        <v>0</v>
      </c>
      <c r="AN25" s="706">
        <f t="shared" si="19"/>
        <v>0</v>
      </c>
      <c r="AO25" s="706">
        <f t="shared" si="19"/>
        <v>0</v>
      </c>
      <c r="AP25" s="706">
        <f t="shared" si="19"/>
        <v>0</v>
      </c>
      <c r="AR25" s="930"/>
      <c r="AS25" s="930"/>
      <c r="AT25" s="930"/>
      <c r="AU25" s="930"/>
      <c r="AV25" s="930"/>
      <c r="AW25" s="930"/>
      <c r="AX25" s="930"/>
      <c r="AY25" s="930"/>
      <c r="AZ25" s="930"/>
      <c r="BA25" s="930"/>
      <c r="BB25" s="930"/>
      <c r="BC25" s="930"/>
      <c r="BG25" s="11" t="s">
        <v>546</v>
      </c>
      <c r="BH25" s="57">
        <f t="shared" si="2"/>
        <v>0.12442396313364056</v>
      </c>
      <c r="BI25" s="58">
        <f t="shared" si="3"/>
        <v>0.26728110599078342</v>
      </c>
      <c r="BJ25" s="58">
        <f t="shared" si="4"/>
        <v>0.53917050691244239</v>
      </c>
      <c r="BK25" s="58">
        <f t="shared" si="5"/>
        <v>9.2165898617511521E-3</v>
      </c>
      <c r="BL25" s="59">
        <f t="shared" si="6"/>
        <v>5.9907834101382486E-2</v>
      </c>
      <c r="BN25" s="9" t="s">
        <v>546</v>
      </c>
      <c r="BO25" s="60">
        <f>+集計・資料①!I30</f>
        <v>27</v>
      </c>
      <c r="BP25" s="61">
        <f>+集計・資料①!J30</f>
        <v>58</v>
      </c>
      <c r="BQ25" s="61">
        <f>+集計・資料①!K30</f>
        <v>117</v>
      </c>
      <c r="BR25" s="61">
        <f>+集計・資料①!L30</f>
        <v>2</v>
      </c>
      <c r="BS25" s="62">
        <f>+集計・資料①!M30</f>
        <v>13</v>
      </c>
      <c r="BT25" s="63">
        <f t="shared" si="8"/>
        <v>217</v>
      </c>
    </row>
    <row r="26" spans="1:72" ht="12" customHeight="1" thickBot="1">
      <c r="A26" s="437"/>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438"/>
      <c r="AJ26" s="577" t="s">
        <v>554</v>
      </c>
      <c r="AK26" s="706">
        <f t="shared" ref="AK26:AP26" si="20">+SUM(AK13:AK25)</f>
        <v>131</v>
      </c>
      <c r="AL26" s="706">
        <f t="shared" si="20"/>
        <v>224</v>
      </c>
      <c r="AM26" s="706">
        <f t="shared" si="20"/>
        <v>652</v>
      </c>
      <c r="AN26" s="706">
        <f t="shared" si="20"/>
        <v>31</v>
      </c>
      <c r="AO26" s="706">
        <f t="shared" si="20"/>
        <v>81</v>
      </c>
      <c r="AP26" s="706">
        <f t="shared" si="20"/>
        <v>1119</v>
      </c>
      <c r="AR26" s="930"/>
      <c r="AS26" s="930"/>
      <c r="AT26" s="930"/>
      <c r="AU26" s="930"/>
      <c r="AV26" s="930"/>
      <c r="AW26" s="930"/>
      <c r="AX26" s="930"/>
      <c r="AY26" s="930"/>
      <c r="AZ26" s="930"/>
      <c r="BA26" s="930"/>
      <c r="BB26" s="930"/>
      <c r="BC26" s="930"/>
      <c r="BN26" s="35" t="s">
        <v>554</v>
      </c>
      <c r="BO26" s="103">
        <f>+SUM(BO13:BO25)</f>
        <v>131</v>
      </c>
      <c r="BP26" s="85">
        <f>+SUM(BP13:BP25)</f>
        <v>224</v>
      </c>
      <c r="BQ26" s="85">
        <f>+SUM(BQ13:BQ25)</f>
        <v>652</v>
      </c>
      <c r="BR26" s="85">
        <f>+SUM(BR13:BR25)</f>
        <v>31</v>
      </c>
      <c r="BS26" s="86">
        <f>+SUM(BS13:BS25)</f>
        <v>81</v>
      </c>
      <c r="BT26" s="67">
        <f>+SUM(BO26:BS26)</f>
        <v>1119</v>
      </c>
    </row>
    <row r="27" spans="1:72">
      <c r="A27" s="437"/>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438"/>
      <c r="AR27" s="930"/>
      <c r="AS27" s="930"/>
      <c r="AT27" s="930"/>
      <c r="AU27" s="930"/>
      <c r="AV27" s="930"/>
      <c r="AW27" s="930"/>
      <c r="AX27" s="930"/>
      <c r="AY27" s="930"/>
      <c r="AZ27" s="930"/>
      <c r="BA27" s="930"/>
      <c r="BB27" s="930"/>
      <c r="BC27" s="930"/>
    </row>
    <row r="28" spans="1:72">
      <c r="A28" s="437"/>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438"/>
      <c r="AC28" s="28" t="s">
        <v>426</v>
      </c>
      <c r="AJ28" s="28" t="s">
        <v>563</v>
      </c>
      <c r="BG28" s="28" t="s">
        <v>426</v>
      </c>
      <c r="BN28" s="28" t="s">
        <v>563</v>
      </c>
    </row>
    <row r="29" spans="1:72" ht="10.199999999999999" thickBot="1">
      <c r="A29" s="437"/>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438"/>
    </row>
    <row r="30" spans="1:72" ht="12" customHeight="1">
      <c r="A30" s="437"/>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438"/>
      <c r="AC30" s="954" t="s">
        <v>549</v>
      </c>
      <c r="AD30" s="953" t="s">
        <v>322</v>
      </c>
      <c r="AE30" s="950" t="s">
        <v>323</v>
      </c>
      <c r="AF30" s="954" t="s">
        <v>421</v>
      </c>
      <c r="AG30" s="953" t="s">
        <v>321</v>
      </c>
      <c r="AH30" s="954" t="s">
        <v>397</v>
      </c>
      <c r="AJ30" s="954" t="s">
        <v>549</v>
      </c>
      <c r="AK30" s="953" t="s">
        <v>322</v>
      </c>
      <c r="AL30" s="950" t="s">
        <v>323</v>
      </c>
      <c r="AM30" s="954" t="s">
        <v>421</v>
      </c>
      <c r="AN30" s="953" t="s">
        <v>321</v>
      </c>
      <c r="AO30" s="954" t="s">
        <v>397</v>
      </c>
      <c r="AP30" s="954" t="s">
        <v>554</v>
      </c>
      <c r="BG30" s="957" t="s">
        <v>549</v>
      </c>
      <c r="BH30" s="959" t="s">
        <v>322</v>
      </c>
      <c r="BI30" s="966" t="s">
        <v>323</v>
      </c>
      <c r="BJ30" s="965" t="s">
        <v>421</v>
      </c>
      <c r="BK30" s="963" t="s">
        <v>321</v>
      </c>
      <c r="BL30" s="961" t="s">
        <v>397</v>
      </c>
      <c r="BN30" s="957" t="s">
        <v>549</v>
      </c>
      <c r="BO30" s="959" t="s">
        <v>322</v>
      </c>
      <c r="BP30" s="966" t="s">
        <v>323</v>
      </c>
      <c r="BQ30" s="965" t="s">
        <v>421</v>
      </c>
      <c r="BR30" s="963" t="s">
        <v>321</v>
      </c>
      <c r="BS30" s="961" t="s">
        <v>397</v>
      </c>
      <c r="BT30" s="968" t="s">
        <v>554</v>
      </c>
    </row>
    <row r="31" spans="1:72" ht="10.199999999999999" thickBot="1">
      <c r="A31" s="437"/>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438"/>
      <c r="AC31" s="954"/>
      <c r="AD31" s="954"/>
      <c r="AE31" s="951"/>
      <c r="AF31" s="954"/>
      <c r="AG31" s="954"/>
      <c r="AH31" s="954"/>
      <c r="AJ31" s="954"/>
      <c r="AK31" s="954"/>
      <c r="AL31" s="951"/>
      <c r="AM31" s="954"/>
      <c r="AN31" s="954"/>
      <c r="AO31" s="954"/>
      <c r="AP31" s="954"/>
      <c r="BG31" s="958"/>
      <c r="BH31" s="960"/>
      <c r="BI31" s="967"/>
      <c r="BJ31" s="964"/>
      <c r="BK31" s="964"/>
      <c r="BL31" s="962"/>
      <c r="BN31" s="958"/>
      <c r="BO31" s="960"/>
      <c r="BP31" s="967"/>
      <c r="BQ31" s="964"/>
      <c r="BR31" s="964"/>
      <c r="BS31" s="962"/>
      <c r="BT31" s="969"/>
    </row>
    <row r="32" spans="1:72">
      <c r="A32" s="437"/>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438"/>
      <c r="AC32" s="579" t="s">
        <v>410</v>
      </c>
      <c r="AD32" s="698">
        <f>BH37</f>
        <v>0.11004784688995216</v>
      </c>
      <c r="AE32" s="698">
        <f>BI37</f>
        <v>0.15311004784688995</v>
      </c>
      <c r="AF32" s="698">
        <f>BJ37</f>
        <v>0.54066985645933019</v>
      </c>
      <c r="AG32" s="707">
        <f>BK37</f>
        <v>2.8708133971291867E-2</v>
      </c>
      <c r="AH32" s="698">
        <f>BL37</f>
        <v>0.1674641148325359</v>
      </c>
      <c r="AJ32" s="579" t="s">
        <v>410</v>
      </c>
      <c r="AK32" s="706">
        <f t="shared" ref="AK32:AP32" si="21">BO37</f>
        <v>23</v>
      </c>
      <c r="AL32" s="706">
        <f t="shared" si="21"/>
        <v>32</v>
      </c>
      <c r="AM32" s="706">
        <f t="shared" si="21"/>
        <v>113</v>
      </c>
      <c r="AN32" s="706">
        <f t="shared" si="21"/>
        <v>6</v>
      </c>
      <c r="AO32" s="706">
        <f t="shared" si="21"/>
        <v>35</v>
      </c>
      <c r="AP32" s="706">
        <f t="shared" si="21"/>
        <v>209</v>
      </c>
      <c r="BG32" s="69" t="s">
        <v>553</v>
      </c>
      <c r="BH32" s="107">
        <f t="shared" ref="BH32:BL37" si="22">+BO32/$BT32</f>
        <v>6.25E-2</v>
      </c>
      <c r="BI32" s="55">
        <f t="shared" si="22"/>
        <v>0.3125</v>
      </c>
      <c r="BJ32" s="55">
        <f t="shared" si="22"/>
        <v>0.625</v>
      </c>
      <c r="BK32" s="55">
        <f t="shared" si="22"/>
        <v>0</v>
      </c>
      <c r="BL32" s="49">
        <f t="shared" si="22"/>
        <v>0</v>
      </c>
      <c r="BN32" s="108" t="s">
        <v>553</v>
      </c>
      <c r="BO32" s="50">
        <f>+集計・資料①!I40</f>
        <v>1</v>
      </c>
      <c r="BP32" s="70">
        <f>+集計・資料①!J40</f>
        <v>5</v>
      </c>
      <c r="BQ32" s="70">
        <f>+集計・資料①!K40</f>
        <v>10</v>
      </c>
      <c r="BR32" s="70">
        <f>+集計・資料①!L40</f>
        <v>0</v>
      </c>
      <c r="BS32" s="109">
        <f>+集計・資料①!M40</f>
        <v>0</v>
      </c>
      <c r="BT32" s="53">
        <f>+SUM(BO32:BS32)</f>
        <v>16</v>
      </c>
    </row>
    <row r="33" spans="1:72">
      <c r="A33" s="437"/>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438"/>
      <c r="AC33" s="579" t="s">
        <v>411</v>
      </c>
      <c r="AD33" s="698">
        <f>BH36</f>
        <v>0.16582914572864321</v>
      </c>
      <c r="AE33" s="698">
        <f>BI36</f>
        <v>0.17336683417085427</v>
      </c>
      <c r="AF33" s="698">
        <f>BJ36</f>
        <v>0.5653266331658291</v>
      </c>
      <c r="AG33" s="707">
        <f>BK36</f>
        <v>3.015075376884422E-2</v>
      </c>
      <c r="AH33" s="698">
        <f>BL36</f>
        <v>6.5326633165829151E-2</v>
      </c>
      <c r="AJ33" s="579" t="s">
        <v>411</v>
      </c>
      <c r="AK33" s="706">
        <f t="shared" ref="AK33:AP33" si="23">BO36</f>
        <v>66</v>
      </c>
      <c r="AL33" s="706">
        <f t="shared" si="23"/>
        <v>69</v>
      </c>
      <c r="AM33" s="706">
        <f t="shared" si="23"/>
        <v>225</v>
      </c>
      <c r="AN33" s="706">
        <f t="shared" si="23"/>
        <v>12</v>
      </c>
      <c r="AO33" s="706">
        <f t="shared" si="23"/>
        <v>26</v>
      </c>
      <c r="AP33" s="706">
        <f t="shared" si="23"/>
        <v>398</v>
      </c>
      <c r="BG33" s="72" t="s">
        <v>427</v>
      </c>
      <c r="BH33" s="73">
        <f t="shared" si="22"/>
        <v>0</v>
      </c>
      <c r="BI33" s="74">
        <f t="shared" si="22"/>
        <v>0.14814814814814814</v>
      </c>
      <c r="BJ33" s="74">
        <f t="shared" si="22"/>
        <v>0.81481481481481477</v>
      </c>
      <c r="BK33" s="74">
        <f t="shared" si="22"/>
        <v>3.7037037037037035E-2</v>
      </c>
      <c r="BL33" s="75">
        <f t="shared" si="22"/>
        <v>0</v>
      </c>
      <c r="BN33" s="110" t="s">
        <v>427</v>
      </c>
      <c r="BO33" s="50">
        <f>+集計・資料①!I42</f>
        <v>0</v>
      </c>
      <c r="BP33" s="70">
        <f>+集計・資料①!J42</f>
        <v>4</v>
      </c>
      <c r="BQ33" s="70">
        <f>+集計・資料①!K42</f>
        <v>22</v>
      </c>
      <c r="BR33" s="70">
        <f>+集計・資料①!L42</f>
        <v>1</v>
      </c>
      <c r="BS33" s="109">
        <f>+集計・資料①!M42</f>
        <v>0</v>
      </c>
      <c r="BT33" s="53">
        <f t="shared" ref="BT33:BT38" si="24">+SUM(BO33:BS33)</f>
        <v>27</v>
      </c>
    </row>
    <row r="34" spans="1:72">
      <c r="A34" s="437"/>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438"/>
      <c r="AC34" s="579" t="s">
        <v>412</v>
      </c>
      <c r="AD34" s="698">
        <f>BH35</f>
        <v>8.3116883116883117E-2</v>
      </c>
      <c r="AE34" s="698">
        <f>BI35</f>
        <v>0.25194805194805192</v>
      </c>
      <c r="AF34" s="698">
        <f>BJ35</f>
        <v>0.59220779220779218</v>
      </c>
      <c r="AG34" s="707">
        <f>BK35</f>
        <v>2.3376623376623377E-2</v>
      </c>
      <c r="AH34" s="698">
        <f>BL35</f>
        <v>4.9350649350649353E-2</v>
      </c>
      <c r="AJ34" s="579" t="s">
        <v>412</v>
      </c>
      <c r="AK34" s="706">
        <f t="shared" ref="AK34:AP34" si="25">BO35</f>
        <v>32</v>
      </c>
      <c r="AL34" s="706">
        <f t="shared" si="25"/>
        <v>97</v>
      </c>
      <c r="AM34" s="706">
        <f t="shared" si="25"/>
        <v>228</v>
      </c>
      <c r="AN34" s="706">
        <f t="shared" si="25"/>
        <v>9</v>
      </c>
      <c r="AO34" s="706">
        <f t="shared" si="25"/>
        <v>19</v>
      </c>
      <c r="AP34" s="706">
        <f t="shared" si="25"/>
        <v>385</v>
      </c>
      <c r="BG34" s="72" t="s">
        <v>428</v>
      </c>
      <c r="BH34" s="73">
        <f t="shared" si="22"/>
        <v>0.10714285714285714</v>
      </c>
      <c r="BI34" s="74">
        <f t="shared" si="22"/>
        <v>0.20238095238095238</v>
      </c>
      <c r="BJ34" s="74">
        <f t="shared" si="22"/>
        <v>0.6428571428571429</v>
      </c>
      <c r="BK34" s="74">
        <f t="shared" si="22"/>
        <v>3.5714285714285712E-2</v>
      </c>
      <c r="BL34" s="75">
        <f t="shared" si="22"/>
        <v>1.1904761904761904E-2</v>
      </c>
      <c r="BN34" s="110" t="s">
        <v>428</v>
      </c>
      <c r="BO34" s="50">
        <f>+集計・資料①!I44</f>
        <v>9</v>
      </c>
      <c r="BP34" s="70">
        <f>+集計・資料①!J44</f>
        <v>17</v>
      </c>
      <c r="BQ34" s="70">
        <f>+集計・資料①!K44</f>
        <v>54</v>
      </c>
      <c r="BR34" s="70">
        <f>+集計・資料①!L44</f>
        <v>3</v>
      </c>
      <c r="BS34" s="109">
        <f>+集計・資料①!M44</f>
        <v>1</v>
      </c>
      <c r="BT34" s="53">
        <f t="shared" si="24"/>
        <v>84</v>
      </c>
    </row>
    <row r="35" spans="1:72">
      <c r="A35" s="437"/>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438"/>
      <c r="AC35" s="579" t="s">
        <v>413</v>
      </c>
      <c r="AD35" s="698">
        <f>BH34</f>
        <v>0.10714285714285714</v>
      </c>
      <c r="AE35" s="698">
        <f>BI34</f>
        <v>0.20238095238095238</v>
      </c>
      <c r="AF35" s="698">
        <f>BJ34</f>
        <v>0.6428571428571429</v>
      </c>
      <c r="AG35" s="779">
        <f>BK34</f>
        <v>3.5714285714285712E-2</v>
      </c>
      <c r="AH35" s="698">
        <f>BL34</f>
        <v>1.1904761904761904E-2</v>
      </c>
      <c r="AJ35" s="579" t="s">
        <v>413</v>
      </c>
      <c r="AK35" s="706">
        <f t="shared" ref="AK35:AP35" si="26">BO34</f>
        <v>9</v>
      </c>
      <c r="AL35" s="706">
        <f t="shared" si="26"/>
        <v>17</v>
      </c>
      <c r="AM35" s="706">
        <f t="shared" si="26"/>
        <v>54</v>
      </c>
      <c r="AN35" s="706">
        <f t="shared" si="26"/>
        <v>3</v>
      </c>
      <c r="AO35" s="706">
        <f t="shared" si="26"/>
        <v>1</v>
      </c>
      <c r="AP35" s="706">
        <f t="shared" si="26"/>
        <v>84</v>
      </c>
      <c r="BG35" s="72" t="s">
        <v>429</v>
      </c>
      <c r="BH35" s="73">
        <f t="shared" si="22"/>
        <v>8.3116883116883117E-2</v>
      </c>
      <c r="BI35" s="74">
        <f t="shared" si="22"/>
        <v>0.25194805194805192</v>
      </c>
      <c r="BJ35" s="74">
        <f t="shared" si="22"/>
        <v>0.59220779220779218</v>
      </c>
      <c r="BK35" s="74">
        <f t="shared" si="22"/>
        <v>2.3376623376623377E-2</v>
      </c>
      <c r="BL35" s="75">
        <f t="shared" si="22"/>
        <v>4.9350649350649353E-2</v>
      </c>
      <c r="BN35" s="110" t="s">
        <v>429</v>
      </c>
      <c r="BO35" s="99">
        <f>+集計・資料①!I46</f>
        <v>32</v>
      </c>
      <c r="BP35" s="76">
        <f>+集計・資料①!J46</f>
        <v>97</v>
      </c>
      <c r="BQ35" s="76">
        <f>+集計・資料①!K46</f>
        <v>228</v>
      </c>
      <c r="BR35" s="76">
        <f>+集計・資料①!L46</f>
        <v>9</v>
      </c>
      <c r="BS35" s="111">
        <f>+集計・資料①!M46</f>
        <v>19</v>
      </c>
      <c r="BT35" s="56">
        <f t="shared" si="24"/>
        <v>385</v>
      </c>
    </row>
    <row r="36" spans="1:72" ht="12" customHeight="1">
      <c r="A36" s="437"/>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438"/>
      <c r="AC36" s="579" t="s">
        <v>414</v>
      </c>
      <c r="AD36" s="698">
        <f>BH33</f>
        <v>0</v>
      </c>
      <c r="AE36" s="698">
        <f>BI33</f>
        <v>0.14814814814814814</v>
      </c>
      <c r="AF36" s="698">
        <f>BJ33</f>
        <v>0.81481481481481477</v>
      </c>
      <c r="AG36" s="779">
        <f>BK33</f>
        <v>3.7037037037037035E-2</v>
      </c>
      <c r="AH36" s="698">
        <f>BL33</f>
        <v>0</v>
      </c>
      <c r="AJ36" s="579" t="s">
        <v>414</v>
      </c>
      <c r="AK36" s="706">
        <f t="shared" ref="AK36:AP36" si="27">BO33</f>
        <v>0</v>
      </c>
      <c r="AL36" s="706">
        <f t="shared" si="27"/>
        <v>4</v>
      </c>
      <c r="AM36" s="706">
        <f t="shared" si="27"/>
        <v>22</v>
      </c>
      <c r="AN36" s="706">
        <f t="shared" si="27"/>
        <v>1</v>
      </c>
      <c r="AO36" s="706">
        <f t="shared" si="27"/>
        <v>0</v>
      </c>
      <c r="AP36" s="706">
        <f t="shared" si="27"/>
        <v>27</v>
      </c>
      <c r="AQ36" s="802"/>
      <c r="BG36" s="72" t="s">
        <v>430</v>
      </c>
      <c r="BH36" s="73">
        <f t="shared" si="22"/>
        <v>0.16582914572864321</v>
      </c>
      <c r="BI36" s="74">
        <f t="shared" si="22"/>
        <v>0.17336683417085427</v>
      </c>
      <c r="BJ36" s="74">
        <f t="shared" si="22"/>
        <v>0.5653266331658291</v>
      </c>
      <c r="BK36" s="74">
        <f t="shared" si="22"/>
        <v>3.015075376884422E-2</v>
      </c>
      <c r="BL36" s="75">
        <f t="shared" si="22"/>
        <v>6.5326633165829151E-2</v>
      </c>
      <c r="BN36" s="110" t="s">
        <v>430</v>
      </c>
      <c r="BO36" s="50">
        <f>+集計・資料①!I48</f>
        <v>66</v>
      </c>
      <c r="BP36" s="70">
        <f>+集計・資料①!J48</f>
        <v>69</v>
      </c>
      <c r="BQ36" s="70">
        <f>+集計・資料①!K48</f>
        <v>225</v>
      </c>
      <c r="BR36" s="70">
        <f>+集計・資料①!L48</f>
        <v>12</v>
      </c>
      <c r="BS36" s="109">
        <f>+集計・資料①!M48</f>
        <v>26</v>
      </c>
      <c r="BT36" s="53">
        <f t="shared" si="24"/>
        <v>398</v>
      </c>
    </row>
    <row r="37" spans="1:72" ht="10.199999999999999" thickBot="1">
      <c r="A37" s="437"/>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438"/>
      <c r="AC37" s="579" t="s">
        <v>415</v>
      </c>
      <c r="AD37" s="698">
        <f>BH32</f>
        <v>6.25E-2</v>
      </c>
      <c r="AE37" s="698">
        <f>BI32</f>
        <v>0.3125</v>
      </c>
      <c r="AF37" s="698">
        <f>BJ32</f>
        <v>0.625</v>
      </c>
      <c r="AG37" s="775">
        <f>BK32</f>
        <v>0</v>
      </c>
      <c r="AH37" s="698">
        <f>BL32</f>
        <v>0</v>
      </c>
      <c r="AJ37" s="579" t="s">
        <v>415</v>
      </c>
      <c r="AK37" s="706">
        <f t="shared" ref="AK37:AP37" si="28">BO32</f>
        <v>1</v>
      </c>
      <c r="AL37" s="706">
        <f t="shared" si="28"/>
        <v>5</v>
      </c>
      <c r="AM37" s="706">
        <f t="shared" si="28"/>
        <v>10</v>
      </c>
      <c r="AN37" s="706">
        <f t="shared" si="28"/>
        <v>0</v>
      </c>
      <c r="AO37" s="706">
        <f t="shared" si="28"/>
        <v>0</v>
      </c>
      <c r="AP37" s="706">
        <f t="shared" si="28"/>
        <v>16</v>
      </c>
      <c r="AQ37" s="803"/>
      <c r="BG37" s="79" t="s">
        <v>431</v>
      </c>
      <c r="BH37" s="80">
        <f t="shared" si="22"/>
        <v>0.11004784688995216</v>
      </c>
      <c r="BI37" s="58">
        <f t="shared" si="22"/>
        <v>0.15311004784688995</v>
      </c>
      <c r="BJ37" s="58">
        <f t="shared" si="22"/>
        <v>0.54066985645933019</v>
      </c>
      <c r="BK37" s="58">
        <f t="shared" si="22"/>
        <v>2.8708133971291867E-2</v>
      </c>
      <c r="BL37" s="59">
        <f t="shared" si="22"/>
        <v>0.1674641148325359</v>
      </c>
      <c r="BN37" s="112" t="s">
        <v>431</v>
      </c>
      <c r="BO37" s="113">
        <f>+集計・資料①!I50</f>
        <v>23</v>
      </c>
      <c r="BP37" s="114">
        <f>+集計・資料①!J50</f>
        <v>32</v>
      </c>
      <c r="BQ37" s="114">
        <f>+集計・資料①!K50</f>
        <v>113</v>
      </c>
      <c r="BR37" s="114">
        <f>+集計・資料①!L50</f>
        <v>6</v>
      </c>
      <c r="BS37" s="115">
        <f>+集計・資料①!M50</f>
        <v>35</v>
      </c>
      <c r="BT37" s="117">
        <f t="shared" si="24"/>
        <v>209</v>
      </c>
    </row>
    <row r="38" spans="1:72" ht="10.199999999999999" thickBot="1">
      <c r="A38" s="437"/>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438"/>
      <c r="AJ38" s="577" t="s">
        <v>554</v>
      </c>
      <c r="AK38" s="706">
        <f t="shared" ref="AK38:AP38" si="29">SUM(AK32:AK37)</f>
        <v>131</v>
      </c>
      <c r="AL38" s="706">
        <f t="shared" si="29"/>
        <v>224</v>
      </c>
      <c r="AM38" s="706">
        <f t="shared" si="29"/>
        <v>652</v>
      </c>
      <c r="AN38" s="706">
        <f t="shared" si="29"/>
        <v>31</v>
      </c>
      <c r="AO38" s="706">
        <f t="shared" si="29"/>
        <v>81</v>
      </c>
      <c r="AP38" s="706">
        <f t="shared" si="29"/>
        <v>1119</v>
      </c>
      <c r="AQ38" s="802"/>
      <c r="BN38" s="35" t="s">
        <v>554</v>
      </c>
      <c r="BO38" s="103">
        <f>+集計・資料①!I52</f>
        <v>131</v>
      </c>
      <c r="BP38" s="84">
        <f>+集計・資料①!J52</f>
        <v>224</v>
      </c>
      <c r="BQ38" s="84">
        <f>+集計・資料①!K52</f>
        <v>652</v>
      </c>
      <c r="BR38" s="84">
        <f>+集計・資料①!L52</f>
        <v>31</v>
      </c>
      <c r="BS38" s="66">
        <f>+集計・資料①!M52</f>
        <v>81</v>
      </c>
      <c r="BT38" s="67">
        <f t="shared" si="24"/>
        <v>1119</v>
      </c>
    </row>
    <row r="39" spans="1:72">
      <c r="A39" s="437"/>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438"/>
      <c r="AQ39" s="803"/>
    </row>
    <row r="40" spans="1:72">
      <c r="A40" s="437"/>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438"/>
      <c r="AE40" s="949"/>
      <c r="AQ40" s="802"/>
      <c r="BI40" s="949"/>
    </row>
    <row r="41" spans="1:72">
      <c r="A41" s="437"/>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438"/>
      <c r="AE41" s="949"/>
      <c r="AQ41" s="803"/>
      <c r="BI41" s="949"/>
    </row>
    <row r="42" spans="1:72">
      <c r="A42" s="437"/>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438"/>
      <c r="AQ42" s="802"/>
    </row>
    <row r="43" spans="1:72">
      <c r="A43" s="437"/>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438"/>
      <c r="AQ43" s="803"/>
    </row>
    <row r="44" spans="1:72">
      <c r="A44" s="437"/>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438"/>
      <c r="AQ44" s="802"/>
    </row>
    <row r="45" spans="1:72">
      <c r="A45" s="437"/>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438"/>
      <c r="AK45" s="88"/>
      <c r="AL45" s="88"/>
      <c r="AM45" s="88"/>
      <c r="AN45" s="88"/>
      <c r="AO45" s="88"/>
      <c r="AP45" s="88"/>
      <c r="AQ45" s="803"/>
      <c r="BO45" s="88"/>
      <c r="BP45" s="88"/>
      <c r="BQ45" s="88"/>
      <c r="BR45" s="88"/>
      <c r="BS45" s="88"/>
      <c r="BT45" s="88"/>
    </row>
    <row r="46" spans="1:72">
      <c r="A46" s="437"/>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438"/>
      <c r="AQ46" s="802"/>
    </row>
    <row r="47" spans="1:72">
      <c r="A47" s="437"/>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438"/>
      <c r="AQ47" s="803"/>
    </row>
    <row r="48" spans="1:72">
      <c r="A48" s="437"/>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438"/>
      <c r="AQ48" s="802"/>
    </row>
    <row r="49" spans="1:44">
      <c r="A49" s="437"/>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438"/>
      <c r="AQ49" s="803"/>
    </row>
    <row r="50" spans="1:44">
      <c r="A50" s="437"/>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438"/>
      <c r="AQ50" s="802"/>
      <c r="AR50" s="802"/>
    </row>
    <row r="51" spans="1:44">
      <c r="A51" s="437"/>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438"/>
      <c r="AQ51" s="803"/>
      <c r="AR51" s="802"/>
    </row>
    <row r="52" spans="1:44">
      <c r="A52" s="437"/>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438"/>
      <c r="AQ52" s="802"/>
      <c r="AR52" s="802"/>
    </row>
    <row r="53" spans="1:44">
      <c r="A53" s="437"/>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438"/>
      <c r="AQ53" s="803"/>
      <c r="AR53" s="802"/>
    </row>
    <row r="54" spans="1:44">
      <c r="A54" s="437"/>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438"/>
      <c r="AQ54" s="802"/>
      <c r="AR54" s="802"/>
    </row>
    <row r="55" spans="1:44">
      <c r="A55" s="437"/>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438"/>
    </row>
    <row r="56" spans="1:44">
      <c r="A56" s="437"/>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438"/>
    </row>
    <row r="57" spans="1:44">
      <c r="A57" s="437"/>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438"/>
    </row>
    <row r="58" spans="1:44">
      <c r="A58" s="437"/>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438"/>
    </row>
    <row r="59" spans="1:44">
      <c r="A59" s="437"/>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438"/>
    </row>
    <row r="60" spans="1:44">
      <c r="A60" s="437"/>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438"/>
    </row>
    <row r="61" spans="1:44">
      <c r="A61" s="437"/>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438"/>
    </row>
    <row r="62" spans="1:44">
      <c r="A62" s="437"/>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438"/>
    </row>
    <row r="63" spans="1:44">
      <c r="A63" s="437"/>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438"/>
    </row>
    <row r="64" spans="1:44">
      <c r="A64" s="437"/>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438"/>
    </row>
    <row r="65" spans="1:27">
      <c r="A65" s="439"/>
      <c r="B65" s="440"/>
      <c r="C65" s="440"/>
      <c r="D65" s="440"/>
      <c r="E65" s="440"/>
      <c r="F65" s="440"/>
      <c r="G65" s="440"/>
      <c r="H65" s="440"/>
      <c r="I65" s="440"/>
      <c r="J65" s="440"/>
      <c r="K65" s="440"/>
      <c r="L65" s="440"/>
      <c r="M65" s="440"/>
      <c r="N65" s="440"/>
      <c r="O65" s="440"/>
      <c r="P65" s="440"/>
      <c r="Q65" s="440"/>
      <c r="R65" s="440"/>
      <c r="S65" s="440"/>
      <c r="T65" s="440"/>
      <c r="U65" s="440"/>
      <c r="V65" s="440"/>
      <c r="W65" s="440"/>
      <c r="X65" s="440"/>
      <c r="Y65" s="440"/>
      <c r="Z65" s="440"/>
      <c r="AA65" s="441"/>
    </row>
  </sheetData>
  <mergeCells count="84">
    <mergeCell ref="BS5:BS6"/>
    <mergeCell ref="BT5:BT6"/>
    <mergeCell ref="BP5:BP6"/>
    <mergeCell ref="BQ5:BQ6"/>
    <mergeCell ref="BR5:BR6"/>
    <mergeCell ref="BO5:BO6"/>
    <mergeCell ref="V1:AA1"/>
    <mergeCell ref="BH5:BH6"/>
    <mergeCell ref="BK5:BK6"/>
    <mergeCell ref="BN5:BN6"/>
    <mergeCell ref="AG5:AG6"/>
    <mergeCell ref="AH5:AH6"/>
    <mergeCell ref="AJ5:AJ6"/>
    <mergeCell ref="AK5:AK6"/>
    <mergeCell ref="AL5:AL6"/>
    <mergeCell ref="AO5:AO6"/>
    <mergeCell ref="A1:B1"/>
    <mergeCell ref="BL5:BL6"/>
    <mergeCell ref="BK11:BK12"/>
    <mergeCell ref="BJ5:BJ6"/>
    <mergeCell ref="BI5:BI6"/>
    <mergeCell ref="B3:L15"/>
    <mergeCell ref="AC5:AC6"/>
    <mergeCell ref="AD5:AD6"/>
    <mergeCell ref="AE5:AE6"/>
    <mergeCell ref="AF5:AF6"/>
    <mergeCell ref="AP5:AP6"/>
    <mergeCell ref="BG5:BG6"/>
    <mergeCell ref="AN5:AN6"/>
    <mergeCell ref="AM5:AM6"/>
    <mergeCell ref="AG11:AG12"/>
    <mergeCell ref="AH11:AH12"/>
    <mergeCell ref="BR11:BR12"/>
    <mergeCell ref="BS11:BS12"/>
    <mergeCell ref="BT11:BT12"/>
    <mergeCell ref="BN30:BN31"/>
    <mergeCell ref="BO30:BO31"/>
    <mergeCell ref="BP30:BP31"/>
    <mergeCell ref="BQ30:BQ31"/>
    <mergeCell ref="BR30:BR31"/>
    <mergeCell ref="BS30:BS31"/>
    <mergeCell ref="BT30:BT31"/>
    <mergeCell ref="BO11:BO12"/>
    <mergeCell ref="BP11:BP12"/>
    <mergeCell ref="BQ11:BQ12"/>
    <mergeCell ref="BN11:BN12"/>
    <mergeCell ref="BL30:BL31"/>
    <mergeCell ref="BK30:BK31"/>
    <mergeCell ref="BJ30:BJ31"/>
    <mergeCell ref="BI30:BI31"/>
    <mergeCell ref="BL11:BL12"/>
    <mergeCell ref="BI11:BI12"/>
    <mergeCell ref="BJ11:BJ12"/>
    <mergeCell ref="BI40:BI41"/>
    <mergeCell ref="AL11:AL12"/>
    <mergeCell ref="AO11:AO12"/>
    <mergeCell ref="AP11:AP12"/>
    <mergeCell ref="BG11:BG12"/>
    <mergeCell ref="BG30:BG31"/>
    <mergeCell ref="AP30:AP31"/>
    <mergeCell ref="AO30:AO31"/>
    <mergeCell ref="AN30:AN31"/>
    <mergeCell ref="AN11:AN12"/>
    <mergeCell ref="BH11:BH12"/>
    <mergeCell ref="AM11:AM12"/>
    <mergeCell ref="AM30:AM31"/>
    <mergeCell ref="BH30:BH31"/>
    <mergeCell ref="AR15:BC27"/>
    <mergeCell ref="AE40:AE41"/>
    <mergeCell ref="AL30:AL31"/>
    <mergeCell ref="AC11:AC12"/>
    <mergeCell ref="AD11:AD12"/>
    <mergeCell ref="AC30:AC31"/>
    <mergeCell ref="AD30:AD31"/>
    <mergeCell ref="AK11:AK12"/>
    <mergeCell ref="AF30:AF31"/>
    <mergeCell ref="AG30:AG31"/>
    <mergeCell ref="AH30:AH31"/>
    <mergeCell ref="AE30:AE31"/>
    <mergeCell ref="AJ30:AJ31"/>
    <mergeCell ref="AK30:AK31"/>
    <mergeCell ref="AE11:AE12"/>
    <mergeCell ref="AF11:AF12"/>
    <mergeCell ref="AJ11:AJ12"/>
  </mergeCells>
  <phoneticPr fontId="4"/>
  <conditionalFormatting sqref="AG13:AG24">
    <cfRule type="top10" dxfId="47" priority="2" rank="1"/>
  </conditionalFormatting>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colBreaks count="2" manualBreakCount="2">
    <brk id="27" max="66" man="1"/>
    <brk id="57"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業種リスト!$A$2:$A$14</xm:f>
          </x14:formula1>
          <xm:sqref>AT6:AV6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C000"/>
  </sheetPr>
  <dimension ref="A1:BP64"/>
  <sheetViews>
    <sheetView showGridLines="0" view="pageBreakPreview" zoomScale="90" zoomScaleNormal="100" zoomScaleSheetLayoutView="90" workbookViewId="0">
      <selection activeCell="AD5" sqref="AD5:AG5"/>
    </sheetView>
  </sheetViews>
  <sheetFormatPr defaultColWidth="10.33203125" defaultRowHeight="9.6"/>
  <cols>
    <col min="1" max="27" width="3.5546875" style="28" customWidth="1"/>
    <col min="28" max="28" width="1.88671875" style="28" customWidth="1"/>
    <col min="29" max="29" width="16.33203125" style="28" customWidth="1"/>
    <col min="30" max="36" width="10.88671875" style="28" customWidth="1"/>
    <col min="37" max="37" width="15.88671875" style="338" bestFit="1" customWidth="1"/>
    <col min="38" max="38" width="7.109375" style="338" bestFit="1" customWidth="1"/>
    <col min="39" max="39" width="5.44140625" style="338" bestFit="1" customWidth="1"/>
    <col min="40" max="41" width="7.109375" style="338" bestFit="1" customWidth="1"/>
    <col min="42" max="42" width="8.33203125" style="338" bestFit="1" customWidth="1"/>
    <col min="43" max="43" width="5.44140625" style="338" bestFit="1" customWidth="1"/>
    <col min="44" max="51" width="5.44140625" style="338" customWidth="1"/>
    <col min="52" max="52" width="1.88671875" style="28" customWidth="1"/>
    <col min="53" max="53" width="14.88671875" style="28" customWidth="1"/>
    <col min="54" max="59" width="9.88671875" style="28" customWidth="1"/>
    <col min="60" max="60" width="6.88671875" style="28" bestFit="1" customWidth="1"/>
    <col min="61" max="61" width="15.109375" style="28" customWidth="1"/>
    <col min="62" max="68" width="9.88671875" style="28" customWidth="1"/>
    <col min="69" max="16384" width="10.33203125" style="28"/>
  </cols>
  <sheetData>
    <row r="1" spans="1:59" ht="21" customHeight="1" thickBot="1">
      <c r="A1" s="944">
        <v>30</v>
      </c>
      <c r="B1" s="944"/>
      <c r="C1" s="497" t="s">
        <v>574</v>
      </c>
      <c r="D1" s="497"/>
      <c r="E1" s="497"/>
      <c r="F1" s="497"/>
      <c r="G1" s="497"/>
      <c r="H1" s="497"/>
      <c r="I1" s="497"/>
      <c r="J1" s="507"/>
      <c r="K1" s="497"/>
      <c r="L1" s="497"/>
      <c r="M1" s="497"/>
      <c r="N1" s="497"/>
      <c r="O1" s="497"/>
      <c r="P1" s="497"/>
      <c r="Q1" s="497"/>
      <c r="R1" s="497"/>
      <c r="S1" s="497"/>
      <c r="T1" s="497"/>
      <c r="U1" s="497"/>
      <c r="V1" s="945" t="s">
        <v>857</v>
      </c>
      <c r="W1" s="946"/>
      <c r="X1" s="946"/>
      <c r="Y1" s="946"/>
      <c r="Z1" s="946"/>
      <c r="AA1" s="946"/>
      <c r="AC1" s="28" t="s">
        <v>946</v>
      </c>
      <c r="BA1" s="28" t="s">
        <v>256</v>
      </c>
    </row>
    <row r="2" spans="1:59" ht="12" customHeight="1">
      <c r="AG2" s="606"/>
    </row>
    <row r="3" spans="1:59" ht="12.6" thickBot="1">
      <c r="B3" s="978" t="s">
        <v>910</v>
      </c>
      <c r="C3" s="978"/>
      <c r="D3" s="978"/>
      <c r="E3" s="978"/>
      <c r="F3" s="978"/>
      <c r="G3" s="978"/>
      <c r="H3" s="978"/>
      <c r="I3" s="978"/>
      <c r="J3" s="978"/>
      <c r="K3" s="508"/>
      <c r="L3" s="509"/>
      <c r="M3" s="435"/>
      <c r="N3" s="445"/>
      <c r="O3" s="445"/>
      <c r="P3" s="445"/>
      <c r="Q3" s="445"/>
      <c r="R3" s="445"/>
      <c r="S3" s="445"/>
      <c r="T3" s="445"/>
      <c r="U3" s="445"/>
      <c r="V3" s="445"/>
      <c r="W3" s="445"/>
      <c r="X3" s="445"/>
      <c r="Y3" s="445"/>
      <c r="Z3" s="445"/>
      <c r="AA3" s="446"/>
      <c r="AC3" s="28" t="s">
        <v>600</v>
      </c>
      <c r="AL3" s="338" t="s">
        <v>670</v>
      </c>
      <c r="BA3" s="28" t="s">
        <v>600</v>
      </c>
    </row>
    <row r="4" spans="1:59" ht="25.8" thickBot="1">
      <c r="B4" s="978"/>
      <c r="C4" s="978"/>
      <c r="D4" s="978"/>
      <c r="E4" s="978"/>
      <c r="F4" s="978"/>
      <c r="G4" s="978"/>
      <c r="H4" s="978"/>
      <c r="I4" s="978"/>
      <c r="J4" s="978"/>
      <c r="K4" s="508"/>
      <c r="L4" s="510"/>
      <c r="M4" s="89"/>
      <c r="N4" s="120"/>
      <c r="O4" s="120"/>
      <c r="P4" s="120"/>
      <c r="Q4" s="120"/>
      <c r="R4" s="120"/>
      <c r="S4" s="120"/>
      <c r="T4" s="120"/>
      <c r="U4" s="120"/>
      <c r="V4" s="120"/>
      <c r="W4" s="120"/>
      <c r="X4" s="120"/>
      <c r="Y4" s="120"/>
      <c r="Z4" s="120"/>
      <c r="AA4" s="448"/>
      <c r="AC4" s="584" t="s">
        <v>548</v>
      </c>
      <c r="AD4" s="732" t="s">
        <v>385</v>
      </c>
      <c r="AE4" s="732" t="s">
        <v>212</v>
      </c>
      <c r="AF4" s="732" t="s">
        <v>213</v>
      </c>
      <c r="AG4" s="733" t="s">
        <v>214</v>
      </c>
      <c r="AH4" s="585" t="s">
        <v>215</v>
      </c>
      <c r="AI4" s="577" t="s">
        <v>555</v>
      </c>
      <c r="AL4" s="338" t="str">
        <f>CONCATENATE("変形労働時間制の有無について、何らかの制度を導入している事業所は全体で",TEXT(SUM(AD5:AG5),"0.0％"),"となった。")</f>
        <v>変形労働時間制の有無について、何らかの制度を導入している事業所は全体で38.5%となった。</v>
      </c>
      <c r="BA4" s="568" t="s">
        <v>548</v>
      </c>
      <c r="BB4" s="574" t="s">
        <v>385</v>
      </c>
      <c r="BC4" s="26" t="s">
        <v>212</v>
      </c>
      <c r="BD4" s="26" t="s">
        <v>213</v>
      </c>
      <c r="BE4" s="573" t="s">
        <v>214</v>
      </c>
      <c r="BF4" s="573" t="s">
        <v>215</v>
      </c>
      <c r="BG4" s="105" t="s">
        <v>555</v>
      </c>
    </row>
    <row r="5" spans="1:59" ht="12.6" thickBot="1">
      <c r="B5" s="978"/>
      <c r="C5" s="978"/>
      <c r="D5" s="978"/>
      <c r="E5" s="978"/>
      <c r="F5" s="978"/>
      <c r="G5" s="978"/>
      <c r="H5" s="978"/>
      <c r="I5" s="978"/>
      <c r="J5" s="978"/>
      <c r="K5" s="508"/>
      <c r="L5" s="510"/>
      <c r="M5" s="89"/>
      <c r="N5" s="120"/>
      <c r="O5" s="120"/>
      <c r="P5" s="120"/>
      <c r="Q5" s="120"/>
      <c r="R5" s="120"/>
      <c r="S5" s="120"/>
      <c r="T5" s="120"/>
      <c r="U5" s="120"/>
      <c r="V5" s="120"/>
      <c r="W5" s="120"/>
      <c r="X5" s="120"/>
      <c r="Y5" s="120"/>
      <c r="Z5" s="120"/>
      <c r="AA5" s="448"/>
      <c r="AC5" s="730" t="s">
        <v>556</v>
      </c>
      <c r="AD5" s="779">
        <f t="shared" ref="AD5:AI5" si="0">BB5</f>
        <v>3.4852546916890083E-2</v>
      </c>
      <c r="AE5" s="779">
        <f t="shared" si="0"/>
        <v>9.8302055406613048E-2</v>
      </c>
      <c r="AF5" s="779">
        <f t="shared" si="0"/>
        <v>0.21358355674709562</v>
      </c>
      <c r="AG5" s="779">
        <f t="shared" si="0"/>
        <v>3.8427167113494191E-2</v>
      </c>
      <c r="AH5" s="731">
        <f t="shared" si="0"/>
        <v>0.5138516532618409</v>
      </c>
      <c r="AI5" s="698">
        <f t="shared" si="0"/>
        <v>0.10098302055406613</v>
      </c>
      <c r="AL5" s="338" t="s">
        <v>671</v>
      </c>
      <c r="AN5" s="799" t="s">
        <v>672</v>
      </c>
      <c r="AO5" s="799" t="s">
        <v>673</v>
      </c>
      <c r="AP5" s="799" t="s">
        <v>674</v>
      </c>
      <c r="AQ5" s="338" t="s">
        <v>675</v>
      </c>
      <c r="BA5" s="33" t="s">
        <v>556</v>
      </c>
      <c r="BB5" s="132">
        <f t="shared" ref="BB5:BG5" si="1">+BB32/$BH32</f>
        <v>3.4852546916890083E-2</v>
      </c>
      <c r="BC5" s="133">
        <f t="shared" si="1"/>
        <v>9.8302055406613048E-2</v>
      </c>
      <c r="BD5" s="133">
        <f t="shared" si="1"/>
        <v>0.21358355674709562</v>
      </c>
      <c r="BE5" s="133">
        <f t="shared" si="1"/>
        <v>3.8427167113494191E-2</v>
      </c>
      <c r="BF5" s="134">
        <f t="shared" si="1"/>
        <v>0.5138516532618409</v>
      </c>
      <c r="BG5" s="135">
        <f t="shared" si="1"/>
        <v>0.10098302055406613</v>
      </c>
    </row>
    <row r="6" spans="1:59" ht="12.6" thickBot="1">
      <c r="B6" s="978"/>
      <c r="C6" s="978"/>
      <c r="D6" s="978"/>
      <c r="E6" s="978"/>
      <c r="F6" s="978"/>
      <c r="G6" s="978"/>
      <c r="H6" s="978"/>
      <c r="I6" s="978"/>
      <c r="J6" s="978"/>
      <c r="K6" s="508"/>
      <c r="L6" s="510"/>
      <c r="M6" s="89"/>
      <c r="N6" s="120"/>
      <c r="O6" s="120"/>
      <c r="P6" s="120"/>
      <c r="Q6" s="120"/>
      <c r="R6" s="120"/>
      <c r="S6" s="120"/>
      <c r="T6" s="120"/>
      <c r="U6" s="120"/>
      <c r="V6" s="120"/>
      <c r="W6" s="120"/>
      <c r="X6" s="120"/>
      <c r="Y6" s="120"/>
      <c r="Z6" s="120"/>
      <c r="AA6" s="448"/>
      <c r="AC6" s="28" t="s">
        <v>601</v>
      </c>
      <c r="AL6" s="338" t="s">
        <v>702</v>
      </c>
      <c r="AN6" s="799" t="s">
        <v>683</v>
      </c>
      <c r="AO6" s="799" t="s">
        <v>686</v>
      </c>
      <c r="AP6" s="799"/>
      <c r="AQ6" s="338" t="s">
        <v>704</v>
      </c>
      <c r="BA6" s="28" t="s">
        <v>601</v>
      </c>
    </row>
    <row r="7" spans="1:59" ht="25.8" thickBot="1">
      <c r="B7" s="978"/>
      <c r="C7" s="978"/>
      <c r="D7" s="978"/>
      <c r="E7" s="978"/>
      <c r="F7" s="978"/>
      <c r="G7" s="978"/>
      <c r="H7" s="978"/>
      <c r="I7" s="978"/>
      <c r="J7" s="978"/>
      <c r="K7" s="508"/>
      <c r="L7" s="510"/>
      <c r="M7" s="89"/>
      <c r="N7" s="120"/>
      <c r="O7" s="120"/>
      <c r="P7" s="120"/>
      <c r="Q7" s="120"/>
      <c r="R7" s="120"/>
      <c r="S7" s="120"/>
      <c r="T7" s="120"/>
      <c r="U7" s="120"/>
      <c r="V7" s="120"/>
      <c r="W7" s="120"/>
      <c r="X7" s="120"/>
      <c r="Y7" s="120"/>
      <c r="Z7" s="120"/>
      <c r="AA7" s="448"/>
      <c r="AC7" s="584" t="s">
        <v>548</v>
      </c>
      <c r="AD7" s="586" t="s">
        <v>385</v>
      </c>
      <c r="AE7" s="586" t="s">
        <v>212</v>
      </c>
      <c r="AF7" s="586" t="s">
        <v>213</v>
      </c>
      <c r="AG7" s="585" t="s">
        <v>214</v>
      </c>
      <c r="AH7" s="585" t="s">
        <v>215</v>
      </c>
      <c r="AI7" s="577" t="s">
        <v>555</v>
      </c>
      <c r="AL7" s="338" t="s">
        <v>706</v>
      </c>
      <c r="AN7" s="799" t="s">
        <v>683</v>
      </c>
      <c r="AO7" s="799" t="s">
        <v>676</v>
      </c>
      <c r="AP7" s="799" t="s">
        <v>695</v>
      </c>
      <c r="AQ7" s="338" t="s">
        <v>705</v>
      </c>
      <c r="BA7" s="584" t="s">
        <v>548</v>
      </c>
      <c r="BB7" s="571" t="s">
        <v>385</v>
      </c>
      <c r="BC7" s="565" t="s">
        <v>212</v>
      </c>
      <c r="BD7" s="565" t="s">
        <v>213</v>
      </c>
      <c r="BE7" s="567" t="s">
        <v>214</v>
      </c>
      <c r="BF7" s="569" t="s">
        <v>215</v>
      </c>
      <c r="BG7" s="105" t="s">
        <v>555</v>
      </c>
    </row>
    <row r="8" spans="1:59" ht="12">
      <c r="B8" s="978"/>
      <c r="C8" s="978"/>
      <c r="D8" s="978"/>
      <c r="E8" s="978"/>
      <c r="F8" s="978"/>
      <c r="G8" s="978"/>
      <c r="H8" s="978"/>
      <c r="I8" s="978"/>
      <c r="J8" s="978"/>
      <c r="K8" s="508"/>
      <c r="L8" s="510"/>
      <c r="M8" s="89"/>
      <c r="N8" s="120"/>
      <c r="O8" s="120"/>
      <c r="P8" s="120"/>
      <c r="Q8" s="120"/>
      <c r="R8" s="120"/>
      <c r="S8" s="120"/>
      <c r="T8" s="120"/>
      <c r="U8" s="120"/>
      <c r="V8" s="120"/>
      <c r="W8" s="120"/>
      <c r="X8" s="120"/>
      <c r="Y8" s="120"/>
      <c r="Z8" s="120"/>
      <c r="AA8" s="448"/>
      <c r="AC8" s="575" t="s">
        <v>398</v>
      </c>
      <c r="AD8" s="698">
        <f t="shared" ref="AD8:AI8" si="2">BB20</f>
        <v>2.3041474654377881E-2</v>
      </c>
      <c r="AE8" s="707">
        <f t="shared" si="2"/>
        <v>7.3732718894009217E-2</v>
      </c>
      <c r="AF8" s="779">
        <f t="shared" si="2"/>
        <v>0.33179723502304148</v>
      </c>
      <c r="AG8" s="707">
        <f t="shared" si="2"/>
        <v>1.3824884792626729E-2</v>
      </c>
      <c r="AH8" s="707">
        <f t="shared" si="2"/>
        <v>0.47465437788018433</v>
      </c>
      <c r="AI8" s="698">
        <f t="shared" si="2"/>
        <v>8.294930875576037E-2</v>
      </c>
      <c r="AJ8" s="778"/>
      <c r="AL8" s="338" t="str">
        <f>CONCATENATE(AL6,AN6,AO6,AP6,AQ6,AL7,AN7,AO7,AP7,AQ7)</f>
        <v>業種別では、「製造業」「運輸業」で変形労働時間制の導入割合が高い。また、「製造業」「建設業」「教育・学習支援業」で一年単位の変形労働時間制を導入している割合が高い。</v>
      </c>
      <c r="BA8" s="46" t="s">
        <v>555</v>
      </c>
      <c r="BB8" s="92" t="e">
        <f t="shared" ref="BB8:BG20" si="3">+BB35/$BH35</f>
        <v>#DIV/0!</v>
      </c>
      <c r="BC8" s="48" t="e">
        <f t="shared" si="3"/>
        <v>#DIV/0!</v>
      </c>
      <c r="BD8" s="48" t="e">
        <f t="shared" si="3"/>
        <v>#DIV/0!</v>
      </c>
      <c r="BE8" s="48" t="e">
        <f t="shared" si="3"/>
        <v>#DIV/0!</v>
      </c>
      <c r="BF8" s="48" t="e">
        <f t="shared" si="3"/>
        <v>#DIV/0!</v>
      </c>
      <c r="BG8" s="93" t="e">
        <f t="shared" si="3"/>
        <v>#DIV/0!</v>
      </c>
    </row>
    <row r="9" spans="1:59" ht="12">
      <c r="B9" s="978"/>
      <c r="C9" s="978"/>
      <c r="D9" s="978"/>
      <c r="E9" s="978"/>
      <c r="F9" s="978"/>
      <c r="G9" s="978"/>
      <c r="H9" s="978"/>
      <c r="I9" s="978"/>
      <c r="J9" s="978"/>
      <c r="K9" s="508"/>
      <c r="L9" s="510"/>
      <c r="M9" s="89"/>
      <c r="N9" s="120"/>
      <c r="O9" s="120"/>
      <c r="P9" s="120"/>
      <c r="Q9" s="120"/>
      <c r="R9" s="120"/>
      <c r="S9" s="120"/>
      <c r="T9" s="120"/>
      <c r="U9" s="120"/>
      <c r="V9" s="120"/>
      <c r="W9" s="120"/>
      <c r="X9" s="120"/>
      <c r="Y9" s="120"/>
      <c r="Z9" s="120"/>
      <c r="AA9" s="448"/>
      <c r="AC9" s="700" t="s">
        <v>399</v>
      </c>
      <c r="AD9" s="698">
        <f t="shared" ref="AD9:AI9" si="4">BB19</f>
        <v>2.564102564102564E-2</v>
      </c>
      <c r="AE9" s="707">
        <f t="shared" si="4"/>
        <v>5.7692307692307696E-2</v>
      </c>
      <c r="AF9" s="779">
        <f>BD19</f>
        <v>0.40384615384615385</v>
      </c>
      <c r="AG9" s="707">
        <f t="shared" si="4"/>
        <v>6.41025641025641E-3</v>
      </c>
      <c r="AH9" s="707">
        <f t="shared" si="4"/>
        <v>0.42948717948717946</v>
      </c>
      <c r="AI9" s="698">
        <f t="shared" si="4"/>
        <v>7.6923076923076927E-2</v>
      </c>
      <c r="AJ9" s="778"/>
      <c r="AL9" s="338" t="s">
        <v>678</v>
      </c>
      <c r="BA9" s="8" t="s">
        <v>542</v>
      </c>
      <c r="BB9" s="98">
        <f t="shared" si="3"/>
        <v>6.4748201438848921E-2</v>
      </c>
      <c r="BC9" s="74">
        <f t="shared" si="3"/>
        <v>7.9136690647482008E-2</v>
      </c>
      <c r="BD9" s="74">
        <f t="shared" si="3"/>
        <v>0.18705035971223022</v>
      </c>
      <c r="BE9" s="74">
        <f t="shared" si="3"/>
        <v>0</v>
      </c>
      <c r="BF9" s="74">
        <f t="shared" si="3"/>
        <v>0.53956834532374098</v>
      </c>
      <c r="BG9" s="75">
        <f t="shared" si="3"/>
        <v>0.12949640287769784</v>
      </c>
    </row>
    <row r="10" spans="1:59" ht="12">
      <c r="B10" s="978"/>
      <c r="C10" s="978"/>
      <c r="D10" s="978"/>
      <c r="E10" s="978"/>
      <c r="F10" s="978"/>
      <c r="G10" s="978"/>
      <c r="H10" s="978"/>
      <c r="I10" s="978"/>
      <c r="J10" s="978"/>
      <c r="K10" s="508"/>
      <c r="L10" s="510"/>
      <c r="M10" s="89"/>
      <c r="N10" s="120"/>
      <c r="O10" s="120"/>
      <c r="P10" s="120"/>
      <c r="Q10" s="120"/>
      <c r="R10" s="120"/>
      <c r="S10" s="120"/>
      <c r="T10" s="120"/>
      <c r="U10" s="120"/>
      <c r="V10" s="120"/>
      <c r="W10" s="120"/>
      <c r="X10" s="120"/>
      <c r="Y10" s="120"/>
      <c r="Z10" s="120"/>
      <c r="AA10" s="448"/>
      <c r="AC10" s="575" t="s">
        <v>400</v>
      </c>
      <c r="AD10" s="707">
        <f t="shared" ref="AD10:AI10" si="5">BB18</f>
        <v>0</v>
      </c>
      <c r="AE10" s="707">
        <f t="shared" si="5"/>
        <v>0</v>
      </c>
      <c r="AF10" s="779">
        <f t="shared" si="5"/>
        <v>0.18181818181818182</v>
      </c>
      <c r="AG10" s="707">
        <f t="shared" si="5"/>
        <v>0.18181818181818182</v>
      </c>
      <c r="AH10" s="707">
        <f t="shared" si="5"/>
        <v>0.45454545454545453</v>
      </c>
      <c r="AI10" s="698">
        <f t="shared" si="5"/>
        <v>0.18181818181818182</v>
      </c>
      <c r="AJ10" s="778"/>
      <c r="AL10" s="338" t="s">
        <v>909</v>
      </c>
      <c r="BA10" s="8" t="s">
        <v>543</v>
      </c>
      <c r="BB10" s="98">
        <f t="shared" si="3"/>
        <v>3.6764705882352942E-2</v>
      </c>
      <c r="BC10" s="74">
        <f t="shared" si="3"/>
        <v>7.3529411764705885E-2</v>
      </c>
      <c r="BD10" s="74">
        <f t="shared" si="3"/>
        <v>0.15441176470588236</v>
      </c>
      <c r="BE10" s="74">
        <f t="shared" si="3"/>
        <v>8.8235294117647065E-2</v>
      </c>
      <c r="BF10" s="74">
        <f t="shared" si="3"/>
        <v>0.5220588235294118</v>
      </c>
      <c r="BG10" s="75">
        <f t="shared" si="3"/>
        <v>0.125</v>
      </c>
    </row>
    <row r="11" spans="1:59" ht="12.75" customHeight="1">
      <c r="B11" s="978"/>
      <c r="C11" s="978"/>
      <c r="D11" s="978"/>
      <c r="E11" s="978"/>
      <c r="F11" s="978"/>
      <c r="G11" s="978"/>
      <c r="H11" s="978"/>
      <c r="I11" s="978"/>
      <c r="J11" s="978"/>
      <c r="K11" s="508"/>
      <c r="L11" s="510"/>
      <c r="M11" s="89"/>
      <c r="N11" s="120"/>
      <c r="O11" s="120"/>
      <c r="P11" s="120"/>
      <c r="Q11" s="120"/>
      <c r="R11" s="120"/>
      <c r="S11" s="120"/>
      <c r="T11" s="120"/>
      <c r="U11" s="120"/>
      <c r="V11" s="120"/>
      <c r="W11" s="120"/>
      <c r="X11" s="120"/>
      <c r="Y11" s="120"/>
      <c r="Z11" s="120"/>
      <c r="AA11" s="448"/>
      <c r="AC11" s="700" t="s">
        <v>401</v>
      </c>
      <c r="AD11" s="775">
        <f t="shared" ref="AD11:AI11" si="6">BB17</f>
        <v>0</v>
      </c>
      <c r="AE11" s="707">
        <f t="shared" si="6"/>
        <v>0.17391304347826086</v>
      </c>
      <c r="AF11" s="779">
        <f t="shared" si="6"/>
        <v>0.2608695652173913</v>
      </c>
      <c r="AG11" s="775">
        <f t="shared" si="6"/>
        <v>0</v>
      </c>
      <c r="AH11" s="707">
        <f t="shared" si="6"/>
        <v>0.47826086956521741</v>
      </c>
      <c r="AI11" s="698">
        <f t="shared" si="6"/>
        <v>8.6956521739130432E-2</v>
      </c>
      <c r="AJ11" s="778"/>
      <c r="BA11" s="8" t="s">
        <v>541</v>
      </c>
      <c r="BB11" s="98">
        <f t="shared" si="3"/>
        <v>7.407407407407407E-2</v>
      </c>
      <c r="BC11" s="74">
        <f t="shared" si="3"/>
        <v>0.1111111111111111</v>
      </c>
      <c r="BD11" s="74">
        <f t="shared" si="3"/>
        <v>0.29629629629629628</v>
      </c>
      <c r="BE11" s="74">
        <f t="shared" si="3"/>
        <v>0.1111111111111111</v>
      </c>
      <c r="BF11" s="74">
        <f t="shared" si="3"/>
        <v>0.37037037037037035</v>
      </c>
      <c r="BG11" s="75">
        <f t="shared" si="3"/>
        <v>3.7037037037037035E-2</v>
      </c>
    </row>
    <row r="12" spans="1:59" ht="12">
      <c r="B12" s="508"/>
      <c r="C12" s="508"/>
      <c r="D12" s="508"/>
      <c r="E12" s="508"/>
      <c r="F12" s="508"/>
      <c r="G12" s="508"/>
      <c r="H12" s="508"/>
      <c r="I12" s="508"/>
      <c r="J12" s="508"/>
      <c r="K12" s="508"/>
      <c r="L12" s="511"/>
      <c r="M12" s="440"/>
      <c r="N12" s="450"/>
      <c r="O12" s="450"/>
      <c r="P12" s="450"/>
      <c r="Q12" s="450"/>
      <c r="R12" s="450"/>
      <c r="S12" s="450"/>
      <c r="T12" s="450"/>
      <c r="U12" s="450"/>
      <c r="V12" s="450"/>
      <c r="W12" s="450"/>
      <c r="X12" s="450"/>
      <c r="Y12" s="450"/>
      <c r="Z12" s="450"/>
      <c r="AA12" s="451"/>
      <c r="AC12" s="575" t="s">
        <v>402</v>
      </c>
      <c r="AD12" s="698">
        <f t="shared" ref="AD12:AI12" si="7">BB16</f>
        <v>1.6759776536312849E-2</v>
      </c>
      <c r="AE12" s="707">
        <f t="shared" si="7"/>
        <v>8.3798882681564241E-2</v>
      </c>
      <c r="AF12" s="779">
        <f t="shared" si="7"/>
        <v>0.16201117318435754</v>
      </c>
      <c r="AG12" s="707">
        <f t="shared" si="7"/>
        <v>5.027932960893855E-2</v>
      </c>
      <c r="AH12" s="707">
        <f t="shared" si="7"/>
        <v>0.57541899441340782</v>
      </c>
      <c r="AI12" s="698">
        <f t="shared" si="7"/>
        <v>0.11173184357541899</v>
      </c>
      <c r="AJ12" s="778"/>
      <c r="BA12" s="8" t="s">
        <v>540</v>
      </c>
      <c r="BB12" s="98">
        <f t="shared" si="3"/>
        <v>4.5161290322580643E-2</v>
      </c>
      <c r="BC12" s="74">
        <f t="shared" si="3"/>
        <v>0.22580645161290322</v>
      </c>
      <c r="BD12" s="74">
        <f t="shared" si="3"/>
        <v>3.870967741935484E-2</v>
      </c>
      <c r="BE12" s="74">
        <f t="shared" si="3"/>
        <v>5.1612903225806452E-2</v>
      </c>
      <c r="BF12" s="74">
        <f t="shared" si="3"/>
        <v>0.55483870967741933</v>
      </c>
      <c r="BG12" s="75">
        <f t="shared" si="3"/>
        <v>8.387096774193549E-2</v>
      </c>
    </row>
    <row r="13" spans="1:59">
      <c r="AC13" s="700" t="s">
        <v>403</v>
      </c>
      <c r="AD13" s="698">
        <f t="shared" ref="AD13:AI13" si="8">BB15</f>
        <v>0</v>
      </c>
      <c r="AE13" s="707">
        <f t="shared" si="8"/>
        <v>0.05</v>
      </c>
      <c r="AF13" s="707">
        <f t="shared" si="8"/>
        <v>0.1</v>
      </c>
      <c r="AG13" s="779">
        <f t="shared" si="8"/>
        <v>0.15</v>
      </c>
      <c r="AH13" s="707">
        <f t="shared" si="8"/>
        <v>0.55000000000000004</v>
      </c>
      <c r="AI13" s="698">
        <f t="shared" si="8"/>
        <v>0.15</v>
      </c>
      <c r="AJ13" s="778"/>
      <c r="BA13" s="8" t="s">
        <v>539</v>
      </c>
      <c r="BB13" s="98">
        <f t="shared" si="3"/>
        <v>9.7560975609756101E-2</v>
      </c>
      <c r="BC13" s="74">
        <f t="shared" si="3"/>
        <v>9.7560975609756101E-2</v>
      </c>
      <c r="BD13" s="74">
        <f t="shared" si="3"/>
        <v>4.878048780487805E-2</v>
      </c>
      <c r="BE13" s="74">
        <f t="shared" si="3"/>
        <v>4.878048780487805E-2</v>
      </c>
      <c r="BF13" s="74">
        <f t="shared" si="3"/>
        <v>0.56097560975609762</v>
      </c>
      <c r="BG13" s="75">
        <f t="shared" si="3"/>
        <v>0.14634146341463414</v>
      </c>
    </row>
    <row r="14" spans="1:59" ht="12">
      <c r="A14" s="434"/>
      <c r="B14" s="435"/>
      <c r="C14" s="435"/>
      <c r="D14" s="435"/>
      <c r="E14" s="435"/>
      <c r="F14" s="435"/>
      <c r="G14" s="435"/>
      <c r="H14" s="435"/>
      <c r="I14" s="435"/>
      <c r="J14" s="435"/>
      <c r="K14" s="435"/>
      <c r="L14" s="435"/>
      <c r="M14" s="435"/>
      <c r="N14" s="435"/>
      <c r="O14" s="435"/>
      <c r="P14" s="435"/>
      <c r="Q14" s="435"/>
      <c r="R14" s="435"/>
      <c r="S14" s="435"/>
      <c r="T14" s="435"/>
      <c r="U14" s="435"/>
      <c r="V14" s="435"/>
      <c r="W14" s="435"/>
      <c r="X14" s="435"/>
      <c r="Y14" s="435"/>
      <c r="Z14" s="435"/>
      <c r="AA14" s="436"/>
      <c r="AC14" s="575" t="s">
        <v>404</v>
      </c>
      <c r="AD14" s="698">
        <f t="shared" ref="AD14:AI14" si="9">BB14</f>
        <v>0</v>
      </c>
      <c r="AE14" s="779">
        <f t="shared" si="9"/>
        <v>0.13333333333333333</v>
      </c>
      <c r="AF14" s="779">
        <f t="shared" si="9"/>
        <v>0.13333333333333333</v>
      </c>
      <c r="AG14" s="707">
        <f t="shared" si="9"/>
        <v>0</v>
      </c>
      <c r="AH14" s="707">
        <f t="shared" si="9"/>
        <v>0.66666666666666663</v>
      </c>
      <c r="AI14" s="698">
        <f t="shared" si="9"/>
        <v>6.6666666666666666E-2</v>
      </c>
      <c r="AJ14" s="778"/>
      <c r="AL14" s="800" t="s">
        <v>679</v>
      </c>
      <c r="AM14" s="801"/>
      <c r="AN14" s="801"/>
      <c r="AO14" s="801"/>
      <c r="AP14" s="801"/>
      <c r="AQ14" s="801"/>
      <c r="AR14" s="801"/>
      <c r="AS14" s="801"/>
      <c r="AT14" s="801"/>
      <c r="AU14" s="801"/>
      <c r="AV14" s="801"/>
      <c r="AW14" s="801"/>
      <c r="BA14" s="8" t="s">
        <v>544</v>
      </c>
      <c r="BB14" s="98">
        <f t="shared" si="3"/>
        <v>0</v>
      </c>
      <c r="BC14" s="74">
        <f t="shared" si="3"/>
        <v>0.13333333333333333</v>
      </c>
      <c r="BD14" s="74">
        <f t="shared" si="3"/>
        <v>0.13333333333333333</v>
      </c>
      <c r="BE14" s="74">
        <f t="shared" si="3"/>
        <v>0</v>
      </c>
      <c r="BF14" s="74">
        <f t="shared" si="3"/>
        <v>0.66666666666666663</v>
      </c>
      <c r="BG14" s="75">
        <f t="shared" si="3"/>
        <v>6.6666666666666666E-2</v>
      </c>
    </row>
    <row r="15" spans="1:59">
      <c r="A15" s="437"/>
      <c r="B15" s="89"/>
      <c r="C15" s="89"/>
      <c r="D15" s="89"/>
      <c r="E15" s="89"/>
      <c r="F15" s="89"/>
      <c r="G15" s="89"/>
      <c r="H15" s="89"/>
      <c r="I15" s="89"/>
      <c r="J15" s="89"/>
      <c r="K15" s="89"/>
      <c r="L15" s="89"/>
      <c r="M15" s="89"/>
      <c r="N15" s="89"/>
      <c r="O15" s="89"/>
      <c r="P15" s="89"/>
      <c r="Q15" s="89"/>
      <c r="R15" s="89"/>
      <c r="S15" s="89"/>
      <c r="T15" s="89"/>
      <c r="U15" s="89"/>
      <c r="V15" s="89"/>
      <c r="W15" s="89"/>
      <c r="X15" s="89"/>
      <c r="Y15" s="89"/>
      <c r="Z15" s="89"/>
      <c r="AA15" s="438"/>
      <c r="AC15" s="700" t="s">
        <v>405</v>
      </c>
      <c r="AD15" s="707">
        <f t="shared" ref="AD15:AI15" si="10">BB13</f>
        <v>9.7560975609756101E-2</v>
      </c>
      <c r="AE15" s="779">
        <f t="shared" si="10"/>
        <v>9.7560975609756101E-2</v>
      </c>
      <c r="AF15" s="707">
        <f t="shared" si="10"/>
        <v>4.878048780487805E-2</v>
      </c>
      <c r="AG15" s="707">
        <f t="shared" si="10"/>
        <v>4.878048780487805E-2</v>
      </c>
      <c r="AH15" s="707">
        <f t="shared" si="10"/>
        <v>0.56097560975609762</v>
      </c>
      <c r="AI15" s="698">
        <f t="shared" si="10"/>
        <v>0.14634146341463414</v>
      </c>
      <c r="AJ15" s="778"/>
      <c r="AL15" s="930" t="str">
        <f>CONCATENATE("　",AL4,CHAR(10),"　",AL8,CHAR(10),"　",AL10)</f>
        <v>　変形労働時間制の有無について、何らかの制度を導入している事業所は全体で38.5%となった。
　業種別では、「製造業」「運輸業」で変形労働時間制の導入割合が高い。また、「製造業」「建設業」「教育・学習支援業」で一年単位の変形労働時間制を導入している割合が高い。
　規模別では、どの規模の大きさの事業所も変形労働時間制の導入率が高い傾向にある。</v>
      </c>
      <c r="AM15" s="930"/>
      <c r="AN15" s="930"/>
      <c r="AO15" s="930"/>
      <c r="AP15" s="930"/>
      <c r="AQ15" s="930"/>
      <c r="AR15" s="930"/>
      <c r="AS15" s="930"/>
      <c r="AT15" s="930"/>
      <c r="AU15" s="930"/>
      <c r="AV15" s="930"/>
      <c r="AW15" s="930"/>
      <c r="BA15" s="8" t="s">
        <v>538</v>
      </c>
      <c r="BB15" s="98">
        <f t="shared" si="3"/>
        <v>0</v>
      </c>
      <c r="BC15" s="74">
        <f t="shared" si="3"/>
        <v>0.05</v>
      </c>
      <c r="BD15" s="74">
        <f t="shared" si="3"/>
        <v>0.1</v>
      </c>
      <c r="BE15" s="74">
        <f t="shared" si="3"/>
        <v>0.15</v>
      </c>
      <c r="BF15" s="74">
        <f t="shared" si="3"/>
        <v>0.55000000000000004</v>
      </c>
      <c r="BG15" s="75">
        <f t="shared" si="3"/>
        <v>0.15</v>
      </c>
    </row>
    <row r="16" spans="1:59">
      <c r="A16" s="437"/>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438"/>
      <c r="AC16" s="575" t="s">
        <v>406</v>
      </c>
      <c r="AD16" s="698">
        <f t="shared" ref="AD16:AI16" si="11">BB12</f>
        <v>4.5161290322580643E-2</v>
      </c>
      <c r="AE16" s="707">
        <f t="shared" si="11"/>
        <v>0.22580645161290322</v>
      </c>
      <c r="AF16" s="707">
        <f t="shared" si="11"/>
        <v>3.870967741935484E-2</v>
      </c>
      <c r="AG16" s="707">
        <f t="shared" si="11"/>
        <v>5.1612903225806452E-2</v>
      </c>
      <c r="AH16" s="707">
        <f t="shared" si="11"/>
        <v>0.55483870967741933</v>
      </c>
      <c r="AI16" s="698">
        <f t="shared" si="11"/>
        <v>8.387096774193549E-2</v>
      </c>
      <c r="AJ16" s="778"/>
      <c r="AL16" s="930"/>
      <c r="AM16" s="930"/>
      <c r="AN16" s="930"/>
      <c r="AO16" s="930"/>
      <c r="AP16" s="930"/>
      <c r="AQ16" s="930"/>
      <c r="AR16" s="930"/>
      <c r="AS16" s="930"/>
      <c r="AT16" s="930"/>
      <c r="AU16" s="930"/>
      <c r="AV16" s="930"/>
      <c r="AW16" s="930"/>
      <c r="BA16" s="8" t="s">
        <v>537</v>
      </c>
      <c r="BB16" s="98">
        <f t="shared" si="3"/>
        <v>1.6759776536312849E-2</v>
      </c>
      <c r="BC16" s="74">
        <f t="shared" si="3"/>
        <v>8.3798882681564241E-2</v>
      </c>
      <c r="BD16" s="74">
        <f t="shared" si="3"/>
        <v>0.16201117318435754</v>
      </c>
      <c r="BE16" s="74">
        <f t="shared" si="3"/>
        <v>5.027932960893855E-2</v>
      </c>
      <c r="BF16" s="74">
        <f t="shared" si="3"/>
        <v>0.57541899441340782</v>
      </c>
      <c r="BG16" s="75">
        <f t="shared" si="3"/>
        <v>0.11173184357541899</v>
      </c>
    </row>
    <row r="17" spans="1:68">
      <c r="A17" s="437"/>
      <c r="B17" s="89"/>
      <c r="C17" s="89"/>
      <c r="D17" s="89"/>
      <c r="E17" s="89"/>
      <c r="F17" s="89"/>
      <c r="G17" s="89"/>
      <c r="H17" s="89"/>
      <c r="I17" s="89"/>
      <c r="J17" s="89"/>
      <c r="K17" s="89"/>
      <c r="L17" s="89"/>
      <c r="M17" s="89"/>
      <c r="N17" s="89"/>
      <c r="O17" s="89"/>
      <c r="P17" s="89"/>
      <c r="Q17" s="89"/>
      <c r="R17" s="89"/>
      <c r="S17" s="89"/>
      <c r="T17" s="89"/>
      <c r="U17" s="89"/>
      <c r="V17" s="89"/>
      <c r="W17" s="89"/>
      <c r="X17" s="89"/>
      <c r="Y17" s="89"/>
      <c r="Z17" s="89"/>
      <c r="AA17" s="438"/>
      <c r="AC17" s="700" t="s">
        <v>407</v>
      </c>
      <c r="AD17" s="707">
        <f t="shared" ref="AD17:AI17" si="12">BB11</f>
        <v>7.407407407407407E-2</v>
      </c>
      <c r="AE17" s="707">
        <f t="shared" si="12"/>
        <v>0.1111111111111111</v>
      </c>
      <c r="AF17" s="779">
        <f t="shared" si="12"/>
        <v>0.29629629629629628</v>
      </c>
      <c r="AG17" s="707">
        <f t="shared" si="12"/>
        <v>0.1111111111111111</v>
      </c>
      <c r="AH17" s="707">
        <f t="shared" si="12"/>
        <v>0.37037037037037035</v>
      </c>
      <c r="AI17" s="698">
        <f t="shared" si="12"/>
        <v>3.7037037037037035E-2</v>
      </c>
      <c r="AJ17" s="778"/>
      <c r="AL17" s="930"/>
      <c r="AM17" s="930"/>
      <c r="AN17" s="930"/>
      <c r="AO17" s="930"/>
      <c r="AP17" s="930"/>
      <c r="AQ17" s="930"/>
      <c r="AR17" s="930"/>
      <c r="AS17" s="930"/>
      <c r="AT17" s="930"/>
      <c r="AU17" s="930"/>
      <c r="AV17" s="930"/>
      <c r="AW17" s="930"/>
      <c r="BA17" s="8" t="s">
        <v>536</v>
      </c>
      <c r="BB17" s="98">
        <f t="shared" si="3"/>
        <v>0</v>
      </c>
      <c r="BC17" s="74">
        <f t="shared" si="3"/>
        <v>0.17391304347826086</v>
      </c>
      <c r="BD17" s="74">
        <f t="shared" si="3"/>
        <v>0.2608695652173913</v>
      </c>
      <c r="BE17" s="74">
        <f t="shared" si="3"/>
        <v>0</v>
      </c>
      <c r="BF17" s="74">
        <f t="shared" si="3"/>
        <v>0.47826086956521741</v>
      </c>
      <c r="BG17" s="75">
        <f t="shared" si="3"/>
        <v>8.6956521739130432E-2</v>
      </c>
    </row>
    <row r="18" spans="1:68">
      <c r="A18" s="437"/>
      <c r="B18" s="89"/>
      <c r="C18" s="89"/>
      <c r="D18" s="89"/>
      <c r="E18" s="89"/>
      <c r="F18" s="89"/>
      <c r="G18" s="89"/>
      <c r="H18" s="89"/>
      <c r="I18" s="89"/>
      <c r="J18" s="89"/>
      <c r="K18" s="89"/>
      <c r="L18" s="89"/>
      <c r="M18" s="89"/>
      <c r="N18" s="89"/>
      <c r="O18" s="89"/>
      <c r="P18" s="89"/>
      <c r="Q18" s="89"/>
      <c r="R18" s="89"/>
      <c r="S18" s="89"/>
      <c r="T18" s="89"/>
      <c r="U18" s="89"/>
      <c r="V18" s="89"/>
      <c r="W18" s="89"/>
      <c r="X18" s="89"/>
      <c r="Y18" s="89"/>
      <c r="Z18" s="89"/>
      <c r="AA18" s="438"/>
      <c r="AC18" s="575" t="s">
        <v>408</v>
      </c>
      <c r="AD18" s="698">
        <f t="shared" ref="AD18:AI18" si="13">BB10</f>
        <v>3.6764705882352942E-2</v>
      </c>
      <c r="AE18" s="707">
        <f t="shared" si="13"/>
        <v>7.3529411764705885E-2</v>
      </c>
      <c r="AF18" s="779">
        <f t="shared" si="13"/>
        <v>0.15441176470588236</v>
      </c>
      <c r="AG18" s="707">
        <f t="shared" si="13"/>
        <v>8.8235294117647065E-2</v>
      </c>
      <c r="AH18" s="707">
        <f t="shared" si="13"/>
        <v>0.5220588235294118</v>
      </c>
      <c r="AI18" s="698">
        <f t="shared" si="13"/>
        <v>0.125</v>
      </c>
      <c r="AJ18" s="778"/>
      <c r="AL18" s="930"/>
      <c r="AM18" s="930"/>
      <c r="AN18" s="930"/>
      <c r="AO18" s="930"/>
      <c r="AP18" s="930"/>
      <c r="AQ18" s="930"/>
      <c r="AR18" s="930"/>
      <c r="AS18" s="930"/>
      <c r="AT18" s="930"/>
      <c r="AU18" s="930"/>
      <c r="AV18" s="930"/>
      <c r="AW18" s="930"/>
      <c r="BA18" s="8" t="s">
        <v>535</v>
      </c>
      <c r="BB18" s="98">
        <f t="shared" si="3"/>
        <v>0</v>
      </c>
      <c r="BC18" s="74">
        <f t="shared" si="3"/>
        <v>0</v>
      </c>
      <c r="BD18" s="74">
        <f t="shared" si="3"/>
        <v>0.18181818181818182</v>
      </c>
      <c r="BE18" s="74">
        <f t="shared" si="3"/>
        <v>0.18181818181818182</v>
      </c>
      <c r="BF18" s="74">
        <f t="shared" si="3"/>
        <v>0.45454545454545453</v>
      </c>
      <c r="BG18" s="75">
        <f t="shared" si="3"/>
        <v>0.18181818181818182</v>
      </c>
    </row>
    <row r="19" spans="1:68">
      <c r="A19" s="437"/>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438"/>
      <c r="AC19" s="700" t="s">
        <v>409</v>
      </c>
      <c r="AD19" s="698">
        <f t="shared" ref="AD19:AI19" si="14">BB9</f>
        <v>6.4748201438848921E-2</v>
      </c>
      <c r="AE19" s="707">
        <f t="shared" si="14"/>
        <v>7.9136690647482008E-2</v>
      </c>
      <c r="AF19" s="707">
        <f t="shared" si="14"/>
        <v>0.18705035971223022</v>
      </c>
      <c r="AG19" s="707">
        <f t="shared" si="14"/>
        <v>0</v>
      </c>
      <c r="AH19" s="707">
        <f t="shared" si="14"/>
        <v>0.53956834532374098</v>
      </c>
      <c r="AI19" s="698">
        <f t="shared" si="14"/>
        <v>0.12949640287769784</v>
      </c>
      <c r="AJ19" s="778"/>
      <c r="AL19" s="930"/>
      <c r="AM19" s="930"/>
      <c r="AN19" s="930"/>
      <c r="AO19" s="930"/>
      <c r="AP19" s="930"/>
      <c r="AQ19" s="930"/>
      <c r="AR19" s="930"/>
      <c r="AS19" s="930"/>
      <c r="AT19" s="930"/>
      <c r="AU19" s="930"/>
      <c r="AV19" s="930"/>
      <c r="AW19" s="930"/>
      <c r="BA19" s="17" t="s">
        <v>545</v>
      </c>
      <c r="BB19" s="98">
        <f t="shared" si="3"/>
        <v>2.564102564102564E-2</v>
      </c>
      <c r="BC19" s="74">
        <f t="shared" si="3"/>
        <v>5.7692307692307696E-2</v>
      </c>
      <c r="BD19" s="74">
        <f t="shared" si="3"/>
        <v>0.40384615384615385</v>
      </c>
      <c r="BE19" s="74">
        <f t="shared" si="3"/>
        <v>6.41025641025641E-3</v>
      </c>
      <c r="BF19" s="74">
        <f t="shared" si="3"/>
        <v>0.42948717948717946</v>
      </c>
      <c r="BG19" s="75">
        <f t="shared" si="3"/>
        <v>7.6923076923076927E-2</v>
      </c>
    </row>
    <row r="20" spans="1:68" ht="10.199999999999999" thickBot="1">
      <c r="A20" s="437"/>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438"/>
      <c r="AC20" s="575" t="s">
        <v>23</v>
      </c>
      <c r="AD20" s="698" t="e">
        <f t="shared" ref="AD20:AI20" si="15">BB8</f>
        <v>#DIV/0!</v>
      </c>
      <c r="AE20" s="698" t="e">
        <f t="shared" si="15"/>
        <v>#DIV/0!</v>
      </c>
      <c r="AF20" s="698" t="e">
        <f t="shared" si="15"/>
        <v>#DIV/0!</v>
      </c>
      <c r="AG20" s="698" t="e">
        <f t="shared" si="15"/>
        <v>#DIV/0!</v>
      </c>
      <c r="AH20" s="698" t="e">
        <f t="shared" si="15"/>
        <v>#DIV/0!</v>
      </c>
      <c r="AI20" s="698" t="e">
        <f t="shared" si="15"/>
        <v>#DIV/0!</v>
      </c>
      <c r="AL20" s="930"/>
      <c r="AM20" s="930"/>
      <c r="AN20" s="930"/>
      <c r="AO20" s="930"/>
      <c r="AP20" s="930"/>
      <c r="AQ20" s="930"/>
      <c r="AR20" s="930"/>
      <c r="AS20" s="930"/>
      <c r="AT20" s="930"/>
      <c r="AU20" s="930"/>
      <c r="AV20" s="930"/>
      <c r="AW20" s="930"/>
      <c r="BA20" s="21" t="s">
        <v>546</v>
      </c>
      <c r="BB20" s="57">
        <f t="shared" si="3"/>
        <v>2.3041474654377881E-2</v>
      </c>
      <c r="BC20" s="58">
        <f t="shared" si="3"/>
        <v>7.3732718894009217E-2</v>
      </c>
      <c r="BD20" s="58">
        <f t="shared" si="3"/>
        <v>0.33179723502304148</v>
      </c>
      <c r="BE20" s="58">
        <f t="shared" si="3"/>
        <v>1.3824884792626729E-2</v>
      </c>
      <c r="BF20" s="58">
        <f t="shared" si="3"/>
        <v>0.47465437788018433</v>
      </c>
      <c r="BG20" s="59">
        <f t="shared" si="3"/>
        <v>8.294930875576037E-2</v>
      </c>
    </row>
    <row r="21" spans="1:68" ht="10.199999999999999" thickBot="1">
      <c r="A21" s="437"/>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438"/>
      <c r="AC21" s="28" t="s">
        <v>602</v>
      </c>
      <c r="AL21" s="930"/>
      <c r="AM21" s="930"/>
      <c r="AN21" s="930"/>
      <c r="AO21" s="930"/>
      <c r="AP21" s="930"/>
      <c r="AQ21" s="930"/>
      <c r="AR21" s="930"/>
      <c r="AS21" s="930"/>
      <c r="AT21" s="930"/>
      <c r="AU21" s="930"/>
      <c r="AV21" s="930"/>
      <c r="AW21" s="930"/>
      <c r="BA21" s="28" t="s">
        <v>602</v>
      </c>
    </row>
    <row r="22" spans="1:68" ht="25.8" thickBot="1">
      <c r="A22" s="437"/>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438"/>
      <c r="AC22" s="577" t="s">
        <v>549</v>
      </c>
      <c r="AD22" s="586" t="s">
        <v>385</v>
      </c>
      <c r="AE22" s="586" t="s">
        <v>212</v>
      </c>
      <c r="AF22" s="586" t="s">
        <v>213</v>
      </c>
      <c r="AG22" s="585" t="s">
        <v>214</v>
      </c>
      <c r="AH22" s="585" t="s">
        <v>215</v>
      </c>
      <c r="AI22" s="577" t="s">
        <v>555</v>
      </c>
      <c r="AJ22" s="89"/>
      <c r="AL22" s="930"/>
      <c r="AM22" s="930"/>
      <c r="AN22" s="930"/>
      <c r="AO22" s="930"/>
      <c r="AP22" s="930"/>
      <c r="AQ22" s="930"/>
      <c r="AR22" s="930"/>
      <c r="AS22" s="930"/>
      <c r="AT22" s="930"/>
      <c r="AU22" s="930"/>
      <c r="AV22" s="930"/>
      <c r="AW22" s="930"/>
      <c r="BA22" s="90" t="s">
        <v>549</v>
      </c>
      <c r="BB22" s="571" t="s">
        <v>385</v>
      </c>
      <c r="BC22" s="565" t="s">
        <v>212</v>
      </c>
      <c r="BD22" s="565" t="s">
        <v>213</v>
      </c>
      <c r="BE22" s="567" t="s">
        <v>214</v>
      </c>
      <c r="BF22" s="569" t="s">
        <v>215</v>
      </c>
      <c r="BG22" s="105" t="s">
        <v>555</v>
      </c>
      <c r="BH22" s="89"/>
    </row>
    <row r="23" spans="1:68">
      <c r="A23" s="437"/>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438"/>
      <c r="AC23" s="579" t="s">
        <v>410</v>
      </c>
      <c r="AD23" s="707">
        <f t="shared" ref="AD23:AI23" si="16">BB28</f>
        <v>2.3923444976076555E-2</v>
      </c>
      <c r="AE23" s="707">
        <f t="shared" si="16"/>
        <v>9.0909090909090912E-2</v>
      </c>
      <c r="AF23" s="707">
        <f t="shared" si="16"/>
        <v>0.10047846889952153</v>
      </c>
      <c r="AG23" s="707">
        <f t="shared" si="16"/>
        <v>3.3492822966507178E-2</v>
      </c>
      <c r="AH23" s="707">
        <f t="shared" si="16"/>
        <v>0.60765550239234445</v>
      </c>
      <c r="AI23" s="707">
        <f t="shared" si="16"/>
        <v>0.14354066985645933</v>
      </c>
      <c r="AL23" s="930"/>
      <c r="AM23" s="930"/>
      <c r="AN23" s="930"/>
      <c r="AO23" s="930"/>
      <c r="AP23" s="930"/>
      <c r="AQ23" s="930"/>
      <c r="AR23" s="930"/>
      <c r="AS23" s="930"/>
      <c r="AT23" s="930"/>
      <c r="AU23" s="930"/>
      <c r="AV23" s="930"/>
      <c r="AW23" s="930"/>
      <c r="BA23" s="69" t="s">
        <v>553</v>
      </c>
      <c r="BB23" s="92">
        <f t="shared" ref="BB23:BG28" si="17">+BB51/$BH51</f>
        <v>0</v>
      </c>
      <c r="BC23" s="48">
        <f t="shared" si="17"/>
        <v>0.375</v>
      </c>
      <c r="BD23" s="48">
        <f t="shared" si="17"/>
        <v>0.25</v>
      </c>
      <c r="BE23" s="48">
        <f t="shared" si="17"/>
        <v>0</v>
      </c>
      <c r="BF23" s="48">
        <f t="shared" si="17"/>
        <v>0.375</v>
      </c>
      <c r="BG23" s="93">
        <f t="shared" si="17"/>
        <v>0</v>
      </c>
    </row>
    <row r="24" spans="1:68">
      <c r="A24" s="437"/>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438"/>
      <c r="AC24" s="579" t="s">
        <v>411</v>
      </c>
      <c r="AD24" s="698">
        <f t="shared" ref="AD24:AI24" si="18">BB27</f>
        <v>3.5175879396984924E-2</v>
      </c>
      <c r="AE24" s="698">
        <f t="shared" si="18"/>
        <v>5.0251256281407038E-2</v>
      </c>
      <c r="AF24" s="698">
        <f t="shared" si="18"/>
        <v>0.16331658291457288</v>
      </c>
      <c r="AG24" s="698">
        <f t="shared" si="18"/>
        <v>4.7738693467336682E-2</v>
      </c>
      <c r="AH24" s="698">
        <f t="shared" si="18"/>
        <v>0.57286432160804024</v>
      </c>
      <c r="AI24" s="698">
        <f t="shared" si="18"/>
        <v>0.1306532663316583</v>
      </c>
      <c r="AL24" s="930"/>
      <c r="AM24" s="930"/>
      <c r="AN24" s="930"/>
      <c r="AO24" s="930"/>
      <c r="AP24" s="930"/>
      <c r="AQ24" s="930"/>
      <c r="AR24" s="930"/>
      <c r="AS24" s="930"/>
      <c r="AT24" s="930"/>
      <c r="AU24" s="930"/>
      <c r="AV24" s="930"/>
      <c r="AW24" s="930"/>
      <c r="BA24" s="72" t="s">
        <v>427</v>
      </c>
      <c r="BB24" s="141">
        <f t="shared" si="17"/>
        <v>0</v>
      </c>
      <c r="BC24" s="142">
        <f t="shared" si="17"/>
        <v>0.18518518518518517</v>
      </c>
      <c r="BD24" s="142">
        <f t="shared" si="17"/>
        <v>0.44444444444444442</v>
      </c>
      <c r="BE24" s="143">
        <f t="shared" si="17"/>
        <v>3.7037037037037035E-2</v>
      </c>
      <c r="BF24" s="143">
        <f t="shared" si="17"/>
        <v>0.25925925925925924</v>
      </c>
      <c r="BG24" s="144">
        <f t="shared" si="17"/>
        <v>7.407407407407407E-2</v>
      </c>
    </row>
    <row r="25" spans="1:68">
      <c r="A25" s="437"/>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438"/>
      <c r="AC25" s="579" t="s">
        <v>412</v>
      </c>
      <c r="AD25" s="698">
        <f t="shared" ref="AD25:AI25" si="19">BB26</f>
        <v>4.1558441558441558E-2</v>
      </c>
      <c r="AE25" s="698">
        <f t="shared" si="19"/>
        <v>0.11688311688311688</v>
      </c>
      <c r="AF25" s="698">
        <f t="shared" si="19"/>
        <v>0.29350649350649349</v>
      </c>
      <c r="AG25" s="698">
        <f t="shared" si="19"/>
        <v>3.3766233766233764E-2</v>
      </c>
      <c r="AH25" s="698">
        <f t="shared" si="19"/>
        <v>0.45194805194805193</v>
      </c>
      <c r="AI25" s="698">
        <f t="shared" si="19"/>
        <v>6.2337662337662338E-2</v>
      </c>
      <c r="AL25" s="930"/>
      <c r="AM25" s="930"/>
      <c r="AN25" s="930"/>
      <c r="AO25" s="930"/>
      <c r="AP25" s="930"/>
      <c r="AQ25" s="930"/>
      <c r="AR25" s="930"/>
      <c r="AS25" s="930"/>
      <c r="AT25" s="930"/>
      <c r="AU25" s="930"/>
      <c r="AV25" s="930"/>
      <c r="AW25" s="930"/>
      <c r="BA25" s="72" t="s">
        <v>428</v>
      </c>
      <c r="BB25" s="141">
        <f t="shared" si="17"/>
        <v>4.7619047619047616E-2</v>
      </c>
      <c r="BC25" s="142">
        <f t="shared" si="17"/>
        <v>0.17857142857142858</v>
      </c>
      <c r="BD25" s="142">
        <f t="shared" si="17"/>
        <v>0.2857142857142857</v>
      </c>
      <c r="BE25" s="143">
        <f t="shared" si="17"/>
        <v>3.5714285714285712E-2</v>
      </c>
      <c r="BF25" s="143">
        <f t="shared" si="17"/>
        <v>0.39285714285714285</v>
      </c>
      <c r="BG25" s="144">
        <f t="shared" si="17"/>
        <v>5.9523809523809521E-2</v>
      </c>
    </row>
    <row r="26" spans="1:68">
      <c r="A26" s="437"/>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438"/>
      <c r="AC26" s="579" t="s">
        <v>413</v>
      </c>
      <c r="AD26" s="698">
        <f t="shared" ref="AD26:AI26" si="20">BB25</f>
        <v>4.7619047619047616E-2</v>
      </c>
      <c r="AE26" s="698">
        <f t="shared" si="20"/>
        <v>0.17857142857142858</v>
      </c>
      <c r="AF26" s="698">
        <f t="shared" si="20"/>
        <v>0.2857142857142857</v>
      </c>
      <c r="AG26" s="698">
        <f t="shared" si="20"/>
        <v>3.5714285714285712E-2</v>
      </c>
      <c r="AH26" s="698">
        <f t="shared" si="20"/>
        <v>0.39285714285714285</v>
      </c>
      <c r="AI26" s="698">
        <f t="shared" si="20"/>
        <v>5.9523809523809521E-2</v>
      </c>
      <c r="AL26" s="930"/>
      <c r="AM26" s="930"/>
      <c r="AN26" s="930"/>
      <c r="AO26" s="930"/>
      <c r="AP26" s="930"/>
      <c r="AQ26" s="930"/>
      <c r="AR26" s="930"/>
      <c r="AS26" s="930"/>
      <c r="AT26" s="930"/>
      <c r="AU26" s="930"/>
      <c r="AV26" s="930"/>
      <c r="AW26" s="930"/>
      <c r="BA26" s="72" t="s">
        <v>429</v>
      </c>
      <c r="BB26" s="141">
        <f t="shared" si="17"/>
        <v>4.1558441558441558E-2</v>
      </c>
      <c r="BC26" s="142">
        <f t="shared" si="17"/>
        <v>0.11688311688311688</v>
      </c>
      <c r="BD26" s="142">
        <f t="shared" si="17"/>
        <v>0.29350649350649349</v>
      </c>
      <c r="BE26" s="143">
        <f t="shared" si="17"/>
        <v>3.3766233766233764E-2</v>
      </c>
      <c r="BF26" s="143">
        <f t="shared" si="17"/>
        <v>0.45194805194805193</v>
      </c>
      <c r="BG26" s="144">
        <f t="shared" si="17"/>
        <v>6.2337662337662338E-2</v>
      </c>
    </row>
    <row r="27" spans="1:68">
      <c r="A27" s="437"/>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438"/>
      <c r="AC27" s="579" t="s">
        <v>414</v>
      </c>
      <c r="AD27" s="698">
        <f t="shared" ref="AD27:AI27" si="21">BB24</f>
        <v>0</v>
      </c>
      <c r="AE27" s="698">
        <f t="shared" si="21"/>
        <v>0.18518518518518517</v>
      </c>
      <c r="AF27" s="698">
        <f t="shared" si="21"/>
        <v>0.44444444444444442</v>
      </c>
      <c r="AG27" s="698">
        <f t="shared" si="21"/>
        <v>3.7037037037037035E-2</v>
      </c>
      <c r="AH27" s="698">
        <f t="shared" si="21"/>
        <v>0.25925925925925924</v>
      </c>
      <c r="AI27" s="698">
        <f t="shared" si="21"/>
        <v>7.407407407407407E-2</v>
      </c>
      <c r="AL27" s="930"/>
      <c r="AM27" s="930"/>
      <c r="AN27" s="930"/>
      <c r="AO27" s="930"/>
      <c r="AP27" s="930"/>
      <c r="AQ27" s="930"/>
      <c r="AR27" s="930"/>
      <c r="AS27" s="930"/>
      <c r="AT27" s="930"/>
      <c r="AU27" s="930"/>
      <c r="AV27" s="930"/>
      <c r="AW27" s="930"/>
      <c r="BA27" s="72" t="s">
        <v>430</v>
      </c>
      <c r="BB27" s="141">
        <f t="shared" si="17"/>
        <v>3.5175879396984924E-2</v>
      </c>
      <c r="BC27" s="142">
        <f t="shared" si="17"/>
        <v>5.0251256281407038E-2</v>
      </c>
      <c r="BD27" s="142">
        <f t="shared" si="17"/>
        <v>0.16331658291457288</v>
      </c>
      <c r="BE27" s="143">
        <f t="shared" si="17"/>
        <v>4.7738693467336682E-2</v>
      </c>
      <c r="BF27" s="143">
        <f t="shared" si="17"/>
        <v>0.57286432160804024</v>
      </c>
      <c r="BG27" s="144">
        <f t="shared" si="17"/>
        <v>0.1306532663316583</v>
      </c>
    </row>
    <row r="28" spans="1:68" ht="10.199999999999999" thickBot="1">
      <c r="A28" s="437"/>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438"/>
      <c r="AC28" s="579" t="s">
        <v>415</v>
      </c>
      <c r="AD28" s="698">
        <f t="shared" ref="AD28:AI28" si="22">BB23</f>
        <v>0</v>
      </c>
      <c r="AE28" s="698">
        <f t="shared" si="22"/>
        <v>0.375</v>
      </c>
      <c r="AF28" s="698">
        <f t="shared" si="22"/>
        <v>0.25</v>
      </c>
      <c r="AG28" s="698">
        <f t="shared" si="22"/>
        <v>0</v>
      </c>
      <c r="AH28" s="698">
        <f t="shared" si="22"/>
        <v>0.375</v>
      </c>
      <c r="AI28" s="698">
        <f t="shared" si="22"/>
        <v>0</v>
      </c>
      <c r="BA28" s="79" t="s">
        <v>431</v>
      </c>
      <c r="BB28" s="145">
        <f t="shared" si="17"/>
        <v>2.3923444976076555E-2</v>
      </c>
      <c r="BC28" s="146">
        <f t="shared" si="17"/>
        <v>9.0909090909090912E-2</v>
      </c>
      <c r="BD28" s="146">
        <f t="shared" si="17"/>
        <v>0.10047846889952153</v>
      </c>
      <c r="BE28" s="147">
        <f t="shared" si="17"/>
        <v>3.3492822966507178E-2</v>
      </c>
      <c r="BF28" s="147">
        <f t="shared" si="17"/>
        <v>0.60765550239234445</v>
      </c>
      <c r="BG28" s="148">
        <f t="shared" si="17"/>
        <v>0.14354066985645933</v>
      </c>
    </row>
    <row r="29" spans="1:68">
      <c r="A29" s="437"/>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438"/>
    </row>
    <row r="30" spans="1:68" ht="10.199999999999999" thickBot="1">
      <c r="A30" s="437"/>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438"/>
      <c r="AC30" s="28" t="s">
        <v>90</v>
      </c>
      <c r="BA30" s="28" t="s">
        <v>90</v>
      </c>
      <c r="BJ30" s="88"/>
      <c r="BK30" s="88"/>
      <c r="BL30" s="88"/>
      <c r="BM30" s="88"/>
      <c r="BN30" s="88"/>
      <c r="BO30" s="88"/>
      <c r="BP30" s="130"/>
    </row>
    <row r="31" spans="1:68" ht="25.8" thickBot="1">
      <c r="A31" s="437"/>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438"/>
      <c r="AC31" s="584" t="s">
        <v>548</v>
      </c>
      <c r="AD31" s="586" t="s">
        <v>385</v>
      </c>
      <c r="AE31" s="586" t="s">
        <v>212</v>
      </c>
      <c r="AF31" s="586" t="s">
        <v>213</v>
      </c>
      <c r="AG31" s="585" t="s">
        <v>214</v>
      </c>
      <c r="AH31" s="585" t="s">
        <v>215</v>
      </c>
      <c r="AI31" s="577" t="s">
        <v>555</v>
      </c>
      <c r="AJ31" s="577" t="s">
        <v>572</v>
      </c>
      <c r="BA31" s="568" t="s">
        <v>548</v>
      </c>
      <c r="BB31" s="571" t="s">
        <v>385</v>
      </c>
      <c r="BC31" s="565" t="s">
        <v>212</v>
      </c>
      <c r="BD31" s="565" t="s">
        <v>213</v>
      </c>
      <c r="BE31" s="567" t="s">
        <v>214</v>
      </c>
      <c r="BF31" s="569" t="s">
        <v>215</v>
      </c>
      <c r="BG31" s="106" t="s">
        <v>555</v>
      </c>
      <c r="BH31" s="90" t="s">
        <v>572</v>
      </c>
      <c r="BJ31" s="89"/>
      <c r="BK31" s="89"/>
      <c r="BL31" s="89"/>
      <c r="BM31" s="89"/>
      <c r="BN31" s="89"/>
      <c r="BO31" s="89"/>
      <c r="BP31" s="89"/>
    </row>
    <row r="32" spans="1:68" ht="10.199999999999999" thickBot="1">
      <c r="A32" s="437"/>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438"/>
      <c r="AC32" s="580" t="s">
        <v>547</v>
      </c>
      <c r="AD32" s="706">
        <f t="shared" ref="AD32:AJ32" si="23">BB32</f>
        <v>39</v>
      </c>
      <c r="AE32" s="706">
        <f t="shared" si="23"/>
        <v>110</v>
      </c>
      <c r="AF32" s="706">
        <f t="shared" si="23"/>
        <v>239</v>
      </c>
      <c r="AG32" s="706">
        <f t="shared" si="23"/>
        <v>43</v>
      </c>
      <c r="AH32" s="706">
        <f t="shared" si="23"/>
        <v>575</v>
      </c>
      <c r="AI32" s="706">
        <f t="shared" si="23"/>
        <v>113</v>
      </c>
      <c r="AJ32" s="706">
        <f t="shared" si="23"/>
        <v>1119</v>
      </c>
      <c r="BA32" s="136" t="s">
        <v>547</v>
      </c>
      <c r="BB32" s="40">
        <f>+集計・資料①!AI32</f>
        <v>39</v>
      </c>
      <c r="BC32" s="41">
        <f>+集計・資料①!AJ32</f>
        <v>110</v>
      </c>
      <c r="BD32" s="41">
        <f>+集計・資料①!AK32</f>
        <v>239</v>
      </c>
      <c r="BE32" s="41">
        <f>+集計・資料①!AL32</f>
        <v>43</v>
      </c>
      <c r="BF32" s="42">
        <f>+集計・資料①!AM32</f>
        <v>575</v>
      </c>
      <c r="BG32" s="42">
        <f>+集計・資料①!AN32</f>
        <v>113</v>
      </c>
      <c r="BH32" s="116">
        <f>+集計・資料①!$D$32</f>
        <v>1119</v>
      </c>
      <c r="BO32" s="89"/>
    </row>
    <row r="33" spans="1:67" ht="10.199999999999999" thickBot="1">
      <c r="A33" s="437"/>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438"/>
      <c r="AC33" s="28" t="s">
        <v>91</v>
      </c>
      <c r="BA33" s="28" t="s">
        <v>91</v>
      </c>
      <c r="BO33" s="130"/>
    </row>
    <row r="34" spans="1:67" ht="25.2">
      <c r="A34" s="437"/>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438"/>
      <c r="AC34" s="584" t="s">
        <v>548</v>
      </c>
      <c r="AD34" s="586" t="s">
        <v>385</v>
      </c>
      <c r="AE34" s="586" t="s">
        <v>212</v>
      </c>
      <c r="AF34" s="586" t="s">
        <v>213</v>
      </c>
      <c r="AG34" s="585" t="s">
        <v>214</v>
      </c>
      <c r="AH34" s="585" t="s">
        <v>215</v>
      </c>
      <c r="AI34" s="577" t="s">
        <v>555</v>
      </c>
      <c r="AJ34" s="577" t="s">
        <v>572</v>
      </c>
      <c r="BA34" s="572" t="s">
        <v>548</v>
      </c>
      <c r="BB34" s="570" t="s">
        <v>385</v>
      </c>
      <c r="BC34" s="565" t="s">
        <v>212</v>
      </c>
      <c r="BD34" s="565" t="s">
        <v>213</v>
      </c>
      <c r="BE34" s="567" t="s">
        <v>214</v>
      </c>
      <c r="BF34" s="569" t="s">
        <v>215</v>
      </c>
      <c r="BG34" s="105" t="s">
        <v>555</v>
      </c>
      <c r="BH34" s="90" t="s">
        <v>572</v>
      </c>
    </row>
    <row r="35" spans="1:67">
      <c r="A35" s="437"/>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438"/>
      <c r="AC35" s="575" t="s">
        <v>398</v>
      </c>
      <c r="AD35" s="706">
        <f t="shared" ref="AD35:AJ35" si="24">BB47</f>
        <v>5</v>
      </c>
      <c r="AE35" s="706">
        <f t="shared" si="24"/>
        <v>16</v>
      </c>
      <c r="AF35" s="706">
        <f t="shared" si="24"/>
        <v>72</v>
      </c>
      <c r="AG35" s="706">
        <f t="shared" si="24"/>
        <v>3</v>
      </c>
      <c r="AH35" s="706">
        <f t="shared" si="24"/>
        <v>103</v>
      </c>
      <c r="AI35" s="706">
        <f t="shared" si="24"/>
        <v>18</v>
      </c>
      <c r="AJ35" s="706">
        <f t="shared" si="24"/>
        <v>217</v>
      </c>
      <c r="BA35" s="46" t="s">
        <v>555</v>
      </c>
      <c r="BB35" s="50">
        <f>+集計・資料①!AI6</f>
        <v>0</v>
      </c>
      <c r="BC35" s="70">
        <f>+集計・資料①!AJ6</f>
        <v>0</v>
      </c>
      <c r="BD35" s="70">
        <f>+集計・資料①!AK6</f>
        <v>0</v>
      </c>
      <c r="BE35" s="70">
        <f>+集計・資料①!AL6</f>
        <v>0</v>
      </c>
      <c r="BF35" s="109">
        <f>+集計・資料①!AM6</f>
        <v>0</v>
      </c>
      <c r="BG35" s="109">
        <f>+集計・資料①!AN6</f>
        <v>0</v>
      </c>
      <c r="BH35" s="137">
        <f>+集計・資料①!D6</f>
        <v>0</v>
      </c>
    </row>
    <row r="36" spans="1:67">
      <c r="A36" s="437"/>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438"/>
      <c r="AC36" s="700" t="s">
        <v>399</v>
      </c>
      <c r="AD36" s="706">
        <f t="shared" ref="AD36:AJ36" si="25">BB46</f>
        <v>4</v>
      </c>
      <c r="AE36" s="706">
        <f t="shared" si="25"/>
        <v>9</v>
      </c>
      <c r="AF36" s="706">
        <f t="shared" si="25"/>
        <v>63</v>
      </c>
      <c r="AG36" s="706">
        <f t="shared" si="25"/>
        <v>1</v>
      </c>
      <c r="AH36" s="706">
        <f t="shared" si="25"/>
        <v>67</v>
      </c>
      <c r="AI36" s="706">
        <f t="shared" si="25"/>
        <v>12</v>
      </c>
      <c r="AJ36" s="706">
        <f t="shared" si="25"/>
        <v>156</v>
      </c>
      <c r="AK36" s="802"/>
      <c r="BA36" s="8" t="s">
        <v>542</v>
      </c>
      <c r="BB36" s="50">
        <f>+集計・資料①!AI8</f>
        <v>9</v>
      </c>
      <c r="BC36" s="70">
        <f>+集計・資料①!AJ8</f>
        <v>11</v>
      </c>
      <c r="BD36" s="70">
        <f>+集計・資料①!AK8</f>
        <v>26</v>
      </c>
      <c r="BE36" s="70">
        <f>+集計・資料①!AL8</f>
        <v>0</v>
      </c>
      <c r="BF36" s="109">
        <f>+集計・資料①!AM8</f>
        <v>75</v>
      </c>
      <c r="BG36" s="109">
        <f>+集計・資料①!AN8</f>
        <v>18</v>
      </c>
      <c r="BH36" s="101">
        <f>+集計・資料①!D8</f>
        <v>139</v>
      </c>
    </row>
    <row r="37" spans="1:67">
      <c r="A37" s="437"/>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438"/>
      <c r="AC37" s="575" t="s">
        <v>400</v>
      </c>
      <c r="AD37" s="706">
        <f t="shared" ref="AD37:AJ37" si="26">BB45</f>
        <v>0</v>
      </c>
      <c r="AE37" s="706">
        <f t="shared" si="26"/>
        <v>0</v>
      </c>
      <c r="AF37" s="706">
        <f t="shared" si="26"/>
        <v>2</v>
      </c>
      <c r="AG37" s="706">
        <f t="shared" si="26"/>
        <v>2</v>
      </c>
      <c r="AH37" s="706">
        <f t="shared" si="26"/>
        <v>5</v>
      </c>
      <c r="AI37" s="706">
        <f t="shared" si="26"/>
        <v>2</v>
      </c>
      <c r="AJ37" s="706">
        <f t="shared" si="26"/>
        <v>11</v>
      </c>
      <c r="AK37" s="803"/>
      <c r="BA37" s="8" t="s">
        <v>543</v>
      </c>
      <c r="BB37" s="50">
        <f>+集計・資料①!AI10</f>
        <v>5</v>
      </c>
      <c r="BC37" s="70">
        <f>+集計・資料①!AJ10</f>
        <v>10</v>
      </c>
      <c r="BD37" s="70">
        <f>+集計・資料①!AK10</f>
        <v>21</v>
      </c>
      <c r="BE37" s="70">
        <f>+集計・資料①!AL10</f>
        <v>12</v>
      </c>
      <c r="BF37" s="109">
        <f>+集計・資料①!AM10</f>
        <v>71</v>
      </c>
      <c r="BG37" s="109">
        <f>+集計・資料①!AN10</f>
        <v>17</v>
      </c>
      <c r="BH37" s="101">
        <f>+集計・資料①!D10</f>
        <v>136</v>
      </c>
    </row>
    <row r="38" spans="1:67">
      <c r="A38" s="437"/>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438"/>
      <c r="AC38" s="700" t="s">
        <v>401</v>
      </c>
      <c r="AD38" s="706">
        <f t="shared" ref="AD38:AJ38" si="27">BB44</f>
        <v>0</v>
      </c>
      <c r="AE38" s="706">
        <f t="shared" si="27"/>
        <v>4</v>
      </c>
      <c r="AF38" s="706">
        <f t="shared" si="27"/>
        <v>6</v>
      </c>
      <c r="AG38" s="706">
        <f t="shared" si="27"/>
        <v>0</v>
      </c>
      <c r="AH38" s="706">
        <f t="shared" si="27"/>
        <v>11</v>
      </c>
      <c r="AI38" s="706">
        <f t="shared" si="27"/>
        <v>2</v>
      </c>
      <c r="AJ38" s="706">
        <f t="shared" si="27"/>
        <v>23</v>
      </c>
      <c r="AK38" s="802"/>
      <c r="BA38" s="8" t="s">
        <v>541</v>
      </c>
      <c r="BB38" s="50">
        <f>+集計・資料①!AI12</f>
        <v>2</v>
      </c>
      <c r="BC38" s="70">
        <f>+集計・資料①!AJ12</f>
        <v>3</v>
      </c>
      <c r="BD38" s="70">
        <f>+集計・資料①!AK12</f>
        <v>8</v>
      </c>
      <c r="BE38" s="70">
        <f>+集計・資料①!AL12</f>
        <v>3</v>
      </c>
      <c r="BF38" s="109">
        <f>+集計・資料①!AM12</f>
        <v>10</v>
      </c>
      <c r="BG38" s="109">
        <f>+集計・資料①!AN12</f>
        <v>1</v>
      </c>
      <c r="BH38" s="101">
        <f>+集計・資料①!D12</f>
        <v>27</v>
      </c>
    </row>
    <row r="39" spans="1:67">
      <c r="A39" s="437"/>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438"/>
      <c r="AC39" s="575" t="s">
        <v>402</v>
      </c>
      <c r="AD39" s="706">
        <f t="shared" ref="AD39:AJ39" si="28">BB43</f>
        <v>3</v>
      </c>
      <c r="AE39" s="706">
        <f t="shared" si="28"/>
        <v>15</v>
      </c>
      <c r="AF39" s="706">
        <f t="shared" si="28"/>
        <v>29</v>
      </c>
      <c r="AG39" s="706">
        <f t="shared" si="28"/>
        <v>9</v>
      </c>
      <c r="AH39" s="706">
        <f t="shared" si="28"/>
        <v>103</v>
      </c>
      <c r="AI39" s="706">
        <f t="shared" si="28"/>
        <v>20</v>
      </c>
      <c r="AJ39" s="706">
        <f t="shared" si="28"/>
        <v>179</v>
      </c>
      <c r="AK39" s="803"/>
      <c r="BA39" s="8" t="s">
        <v>540</v>
      </c>
      <c r="BB39" s="50">
        <f>+集計・資料①!AI14</f>
        <v>7</v>
      </c>
      <c r="BC39" s="70">
        <f>+集計・資料①!AJ14</f>
        <v>35</v>
      </c>
      <c r="BD39" s="70">
        <f>+集計・資料①!AK14</f>
        <v>6</v>
      </c>
      <c r="BE39" s="70">
        <f>+集計・資料①!AL14</f>
        <v>8</v>
      </c>
      <c r="BF39" s="109">
        <f>+集計・資料①!AM14</f>
        <v>86</v>
      </c>
      <c r="BG39" s="109">
        <f>+集計・資料①!AN14</f>
        <v>13</v>
      </c>
      <c r="BH39" s="101">
        <f>+集計・資料①!D14</f>
        <v>155</v>
      </c>
    </row>
    <row r="40" spans="1:67">
      <c r="A40" s="437"/>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438"/>
      <c r="AC40" s="700" t="s">
        <v>403</v>
      </c>
      <c r="AD40" s="706">
        <f t="shared" ref="AD40:AJ40" si="29">BB42</f>
        <v>0</v>
      </c>
      <c r="AE40" s="706">
        <f t="shared" si="29"/>
        <v>1</v>
      </c>
      <c r="AF40" s="706">
        <f t="shared" si="29"/>
        <v>2</v>
      </c>
      <c r="AG40" s="706">
        <f t="shared" si="29"/>
        <v>3</v>
      </c>
      <c r="AH40" s="706">
        <f t="shared" si="29"/>
        <v>11</v>
      </c>
      <c r="AI40" s="706">
        <f t="shared" si="29"/>
        <v>3</v>
      </c>
      <c r="AJ40" s="706">
        <f t="shared" si="29"/>
        <v>20</v>
      </c>
      <c r="AK40" s="802"/>
      <c r="BA40" s="8" t="s">
        <v>539</v>
      </c>
      <c r="BB40" s="50">
        <f>+集計・資料①!AI16</f>
        <v>4</v>
      </c>
      <c r="BC40" s="70">
        <f>+集計・資料①!AJ16</f>
        <v>4</v>
      </c>
      <c r="BD40" s="70">
        <f>+集計・資料①!AK16</f>
        <v>2</v>
      </c>
      <c r="BE40" s="70">
        <f>+集計・資料①!AL16</f>
        <v>2</v>
      </c>
      <c r="BF40" s="109">
        <f>+集計・資料①!AM16</f>
        <v>23</v>
      </c>
      <c r="BG40" s="109">
        <f>+集計・資料①!AN16</f>
        <v>6</v>
      </c>
      <c r="BH40" s="101">
        <f>+集計・資料①!D16</f>
        <v>41</v>
      </c>
    </row>
    <row r="41" spans="1:67">
      <c r="A41" s="437"/>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438"/>
      <c r="AC41" s="575" t="s">
        <v>404</v>
      </c>
      <c r="AD41" s="706">
        <f t="shared" ref="AD41:AJ41" si="30">BB41</f>
        <v>0</v>
      </c>
      <c r="AE41" s="706">
        <f t="shared" si="30"/>
        <v>2</v>
      </c>
      <c r="AF41" s="706">
        <f t="shared" si="30"/>
        <v>2</v>
      </c>
      <c r="AG41" s="706">
        <f t="shared" si="30"/>
        <v>0</v>
      </c>
      <c r="AH41" s="706">
        <f t="shared" si="30"/>
        <v>10</v>
      </c>
      <c r="AI41" s="706">
        <f t="shared" si="30"/>
        <v>1</v>
      </c>
      <c r="AJ41" s="706">
        <f t="shared" si="30"/>
        <v>15</v>
      </c>
      <c r="AK41" s="803"/>
      <c r="BA41" s="8" t="s">
        <v>544</v>
      </c>
      <c r="BB41" s="50">
        <f>+集計・資料①!AI18</f>
        <v>0</v>
      </c>
      <c r="BC41" s="70">
        <f>+集計・資料①!AJ18</f>
        <v>2</v>
      </c>
      <c r="BD41" s="70">
        <f>+集計・資料①!AK18</f>
        <v>2</v>
      </c>
      <c r="BE41" s="70">
        <f>+集計・資料①!AL18</f>
        <v>0</v>
      </c>
      <c r="BF41" s="109">
        <f>+集計・資料①!AM18</f>
        <v>10</v>
      </c>
      <c r="BG41" s="109">
        <f>+集計・資料①!AN18</f>
        <v>1</v>
      </c>
      <c r="BH41" s="101">
        <f>+集計・資料①!D18</f>
        <v>15</v>
      </c>
    </row>
    <row r="42" spans="1:67">
      <c r="A42" s="437"/>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438"/>
      <c r="AC42" s="700" t="s">
        <v>405</v>
      </c>
      <c r="AD42" s="706">
        <f t="shared" ref="AD42:AJ42" si="31">BB40</f>
        <v>4</v>
      </c>
      <c r="AE42" s="706">
        <f t="shared" si="31"/>
        <v>4</v>
      </c>
      <c r="AF42" s="706">
        <f t="shared" si="31"/>
        <v>2</v>
      </c>
      <c r="AG42" s="706">
        <f t="shared" si="31"/>
        <v>2</v>
      </c>
      <c r="AH42" s="706">
        <f t="shared" si="31"/>
        <v>23</v>
      </c>
      <c r="AI42" s="706">
        <f t="shared" si="31"/>
        <v>6</v>
      </c>
      <c r="AJ42" s="706">
        <f t="shared" si="31"/>
        <v>41</v>
      </c>
      <c r="AK42" s="802"/>
      <c r="BA42" s="8" t="s">
        <v>538</v>
      </c>
      <c r="BB42" s="50">
        <f>+集計・資料①!AI20</f>
        <v>0</v>
      </c>
      <c r="BC42" s="70">
        <f>+集計・資料①!AJ20</f>
        <v>1</v>
      </c>
      <c r="BD42" s="70">
        <f>+集計・資料①!AK20</f>
        <v>2</v>
      </c>
      <c r="BE42" s="70">
        <f>+集計・資料①!AL20</f>
        <v>3</v>
      </c>
      <c r="BF42" s="109">
        <f>+集計・資料①!AM20</f>
        <v>11</v>
      </c>
      <c r="BG42" s="109">
        <f>+集計・資料①!AN20</f>
        <v>3</v>
      </c>
      <c r="BH42" s="101">
        <f>+集計・資料①!D20</f>
        <v>20</v>
      </c>
    </row>
    <row r="43" spans="1:67">
      <c r="A43" s="437"/>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438"/>
      <c r="AC43" s="575" t="s">
        <v>406</v>
      </c>
      <c r="AD43" s="706">
        <f t="shared" ref="AD43:AJ43" si="32">BB39</f>
        <v>7</v>
      </c>
      <c r="AE43" s="706">
        <f t="shared" si="32"/>
        <v>35</v>
      </c>
      <c r="AF43" s="706">
        <f t="shared" si="32"/>
        <v>6</v>
      </c>
      <c r="AG43" s="706">
        <f t="shared" si="32"/>
        <v>8</v>
      </c>
      <c r="AH43" s="706">
        <f t="shared" si="32"/>
        <v>86</v>
      </c>
      <c r="AI43" s="706">
        <f t="shared" si="32"/>
        <v>13</v>
      </c>
      <c r="AJ43" s="706">
        <f t="shared" si="32"/>
        <v>155</v>
      </c>
      <c r="AK43" s="803"/>
      <c r="BA43" s="8" t="s">
        <v>537</v>
      </c>
      <c r="BB43" s="50">
        <f>+集計・資料①!AI22</f>
        <v>3</v>
      </c>
      <c r="BC43" s="70">
        <f>+集計・資料①!AJ22</f>
        <v>15</v>
      </c>
      <c r="BD43" s="70">
        <f>+集計・資料①!AK22</f>
        <v>29</v>
      </c>
      <c r="BE43" s="70">
        <f>+集計・資料①!AL22</f>
        <v>9</v>
      </c>
      <c r="BF43" s="109">
        <f>+集計・資料①!AM22</f>
        <v>103</v>
      </c>
      <c r="BG43" s="109">
        <f>+集計・資料①!AN22</f>
        <v>20</v>
      </c>
      <c r="BH43" s="101">
        <f>+集計・資料①!D22</f>
        <v>179</v>
      </c>
    </row>
    <row r="44" spans="1:67">
      <c r="A44" s="437"/>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438"/>
      <c r="AC44" s="700" t="s">
        <v>407</v>
      </c>
      <c r="AD44" s="706">
        <f t="shared" ref="AD44:AJ44" si="33">BB38</f>
        <v>2</v>
      </c>
      <c r="AE44" s="706">
        <f t="shared" si="33"/>
        <v>3</v>
      </c>
      <c r="AF44" s="706">
        <f t="shared" si="33"/>
        <v>8</v>
      </c>
      <c r="AG44" s="706">
        <f t="shared" si="33"/>
        <v>3</v>
      </c>
      <c r="AH44" s="706">
        <f t="shared" si="33"/>
        <v>10</v>
      </c>
      <c r="AI44" s="706">
        <f t="shared" si="33"/>
        <v>1</v>
      </c>
      <c r="AJ44" s="706">
        <f t="shared" si="33"/>
        <v>27</v>
      </c>
      <c r="AK44" s="802"/>
      <c r="BA44" s="8" t="s">
        <v>536</v>
      </c>
      <c r="BB44" s="50">
        <f>+集計・資料①!AI24</f>
        <v>0</v>
      </c>
      <c r="BC44" s="70">
        <f>+集計・資料①!AJ24</f>
        <v>4</v>
      </c>
      <c r="BD44" s="70">
        <f>+集計・資料①!AK24</f>
        <v>6</v>
      </c>
      <c r="BE44" s="70">
        <f>+集計・資料①!AL24</f>
        <v>0</v>
      </c>
      <c r="BF44" s="109">
        <f>+集計・資料①!AM24</f>
        <v>11</v>
      </c>
      <c r="BG44" s="109">
        <f>+集計・資料①!AN24</f>
        <v>2</v>
      </c>
      <c r="BH44" s="101">
        <f>+集計・資料①!D24</f>
        <v>23</v>
      </c>
    </row>
    <row r="45" spans="1:67">
      <c r="A45" s="437"/>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438"/>
      <c r="AC45" s="575" t="s">
        <v>408</v>
      </c>
      <c r="AD45" s="706">
        <f t="shared" ref="AD45:AJ45" si="34">BB37</f>
        <v>5</v>
      </c>
      <c r="AE45" s="706">
        <f t="shared" si="34"/>
        <v>10</v>
      </c>
      <c r="AF45" s="706">
        <f t="shared" si="34"/>
        <v>21</v>
      </c>
      <c r="AG45" s="706">
        <f t="shared" si="34"/>
        <v>12</v>
      </c>
      <c r="AH45" s="706">
        <f t="shared" si="34"/>
        <v>71</v>
      </c>
      <c r="AI45" s="706">
        <f t="shared" si="34"/>
        <v>17</v>
      </c>
      <c r="AJ45" s="706">
        <f t="shared" si="34"/>
        <v>136</v>
      </c>
      <c r="AK45" s="803"/>
      <c r="BA45" s="8" t="s">
        <v>535</v>
      </c>
      <c r="BB45" s="50">
        <f>+集計・資料①!AI26</f>
        <v>0</v>
      </c>
      <c r="BC45" s="70">
        <f>+集計・資料①!AJ26</f>
        <v>0</v>
      </c>
      <c r="BD45" s="70">
        <f>+集計・資料①!AK26</f>
        <v>2</v>
      </c>
      <c r="BE45" s="70">
        <f>+集計・資料①!AL26</f>
        <v>2</v>
      </c>
      <c r="BF45" s="109">
        <f>+集計・資料①!AM26</f>
        <v>5</v>
      </c>
      <c r="BG45" s="109">
        <f>+集計・資料①!AN26</f>
        <v>2</v>
      </c>
      <c r="BH45" s="101">
        <f>+集計・資料①!D26</f>
        <v>11</v>
      </c>
    </row>
    <row r="46" spans="1:67">
      <c r="A46" s="437"/>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438"/>
      <c r="AC46" s="700" t="s">
        <v>409</v>
      </c>
      <c r="AD46" s="706">
        <f t="shared" ref="AD46:AJ46" si="35">BB36</f>
        <v>9</v>
      </c>
      <c r="AE46" s="706">
        <f t="shared" si="35"/>
        <v>11</v>
      </c>
      <c r="AF46" s="706">
        <f t="shared" si="35"/>
        <v>26</v>
      </c>
      <c r="AG46" s="706">
        <f t="shared" si="35"/>
        <v>0</v>
      </c>
      <c r="AH46" s="706">
        <f t="shared" si="35"/>
        <v>75</v>
      </c>
      <c r="AI46" s="706">
        <f t="shared" si="35"/>
        <v>18</v>
      </c>
      <c r="AJ46" s="706">
        <f t="shared" si="35"/>
        <v>139</v>
      </c>
      <c r="AK46" s="802"/>
      <c r="BA46" s="17" t="s">
        <v>545</v>
      </c>
      <c r="BB46" s="129">
        <f>+集計・資料①!AI28</f>
        <v>4</v>
      </c>
      <c r="BC46" s="138">
        <f>+集計・資料①!AJ28</f>
        <v>9</v>
      </c>
      <c r="BD46" s="138">
        <f>+集計・資料①!AK28</f>
        <v>63</v>
      </c>
      <c r="BE46" s="138">
        <f>+集計・資料①!AL28</f>
        <v>1</v>
      </c>
      <c r="BF46" s="130">
        <f>+集計・資料①!AM28</f>
        <v>67</v>
      </c>
      <c r="BG46" s="130">
        <f>+集計・資料①!AN28</f>
        <v>12</v>
      </c>
      <c r="BH46" s="101">
        <f>+集計・資料①!D28</f>
        <v>156</v>
      </c>
    </row>
    <row r="47" spans="1:67" ht="10.199999999999999" thickBot="1">
      <c r="A47" s="437"/>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438"/>
      <c r="AC47" s="575" t="s">
        <v>23</v>
      </c>
      <c r="AD47" s="706">
        <f t="shared" ref="AD47:AJ47" si="36">BB35</f>
        <v>0</v>
      </c>
      <c r="AE47" s="706">
        <f t="shared" si="36"/>
        <v>0</v>
      </c>
      <c r="AF47" s="706">
        <f t="shared" si="36"/>
        <v>0</v>
      </c>
      <c r="AG47" s="706">
        <f t="shared" si="36"/>
        <v>0</v>
      </c>
      <c r="AH47" s="706">
        <f t="shared" si="36"/>
        <v>0</v>
      </c>
      <c r="AI47" s="706">
        <f t="shared" si="36"/>
        <v>0</v>
      </c>
      <c r="AJ47" s="706">
        <f t="shared" si="36"/>
        <v>0</v>
      </c>
      <c r="AK47" s="803"/>
      <c r="BA47" s="9" t="s">
        <v>546</v>
      </c>
      <c r="BB47" s="60">
        <f>+集計・資料①!AI30</f>
        <v>5</v>
      </c>
      <c r="BC47" s="82">
        <f>+集計・資料①!AJ30</f>
        <v>16</v>
      </c>
      <c r="BD47" s="82">
        <f>+集計・資料①!AK30</f>
        <v>72</v>
      </c>
      <c r="BE47" s="82">
        <f>+集計・資料①!AL30</f>
        <v>3</v>
      </c>
      <c r="BF47" s="139">
        <f>+集計・資料①!AM30</f>
        <v>103</v>
      </c>
      <c r="BG47" s="139">
        <f>+集計・資料①!AN30</f>
        <v>18</v>
      </c>
      <c r="BH47" s="102">
        <f>+集計・資料①!D30</f>
        <v>217</v>
      </c>
    </row>
    <row r="48" spans="1:67" ht="10.8" thickTop="1" thickBot="1">
      <c r="A48" s="437"/>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438"/>
      <c r="AC48" s="577" t="s">
        <v>554</v>
      </c>
      <c r="AD48" s="706">
        <f>SUM(AD35:AD47)</f>
        <v>39</v>
      </c>
      <c r="AE48" s="706">
        <f t="shared" ref="AE48:AJ48" si="37">SUM(AE35:AE47)</f>
        <v>110</v>
      </c>
      <c r="AF48" s="706">
        <f t="shared" si="37"/>
        <v>239</v>
      </c>
      <c r="AG48" s="706">
        <f t="shared" si="37"/>
        <v>43</v>
      </c>
      <c r="AH48" s="706">
        <f t="shared" si="37"/>
        <v>575</v>
      </c>
      <c r="AI48" s="706">
        <f t="shared" si="37"/>
        <v>113</v>
      </c>
      <c r="AJ48" s="706">
        <f t="shared" si="37"/>
        <v>1119</v>
      </c>
      <c r="AK48" s="802"/>
      <c r="BA48" s="35" t="s">
        <v>554</v>
      </c>
      <c r="BB48" s="103">
        <f>+SUM(BB35:BB47)</f>
        <v>39</v>
      </c>
      <c r="BC48" s="85">
        <f t="shared" ref="BC48:BH48" si="38">+SUM(BC35:BC47)</f>
        <v>110</v>
      </c>
      <c r="BD48" s="85">
        <f t="shared" si="38"/>
        <v>239</v>
      </c>
      <c r="BE48" s="85">
        <f t="shared" si="38"/>
        <v>43</v>
      </c>
      <c r="BF48" s="86">
        <f t="shared" si="38"/>
        <v>575</v>
      </c>
      <c r="BG48" s="86">
        <f t="shared" si="38"/>
        <v>113</v>
      </c>
      <c r="BH48" s="104">
        <f t="shared" si="38"/>
        <v>1119</v>
      </c>
    </row>
    <row r="49" spans="1:60" ht="10.199999999999999" thickBot="1">
      <c r="A49" s="437"/>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438"/>
      <c r="AC49" s="28" t="s">
        <v>92</v>
      </c>
      <c r="AD49" s="89"/>
      <c r="AE49" s="89"/>
      <c r="AF49" s="89"/>
      <c r="AK49" s="803"/>
      <c r="BA49" s="28" t="s">
        <v>92</v>
      </c>
      <c r="BB49" s="89"/>
      <c r="BC49" s="89"/>
      <c r="BD49" s="89"/>
    </row>
    <row r="50" spans="1:60" ht="25.2">
      <c r="A50" s="437"/>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438"/>
      <c r="AC50" s="577" t="s">
        <v>549</v>
      </c>
      <c r="AD50" s="586" t="s">
        <v>385</v>
      </c>
      <c r="AE50" s="586" t="s">
        <v>212</v>
      </c>
      <c r="AF50" s="586" t="s">
        <v>213</v>
      </c>
      <c r="AG50" s="585" t="s">
        <v>214</v>
      </c>
      <c r="AH50" s="585" t="s">
        <v>215</v>
      </c>
      <c r="AI50" s="577" t="s">
        <v>555</v>
      </c>
      <c r="AJ50" s="577" t="s">
        <v>572</v>
      </c>
      <c r="AK50" s="802"/>
      <c r="AL50" s="802"/>
      <c r="BA50" s="90" t="s">
        <v>549</v>
      </c>
      <c r="BB50" s="570" t="s">
        <v>385</v>
      </c>
      <c r="BC50" s="565" t="s">
        <v>212</v>
      </c>
      <c r="BD50" s="565" t="s">
        <v>213</v>
      </c>
      <c r="BE50" s="567" t="s">
        <v>214</v>
      </c>
      <c r="BF50" s="569" t="s">
        <v>215</v>
      </c>
      <c r="BG50" s="106" t="s">
        <v>555</v>
      </c>
      <c r="BH50" s="90" t="s">
        <v>572</v>
      </c>
    </row>
    <row r="51" spans="1:60">
      <c r="A51" s="437"/>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438"/>
      <c r="AC51" s="579" t="s">
        <v>410</v>
      </c>
      <c r="AD51" s="706">
        <f t="shared" ref="AD51:AJ51" si="39">BB56</f>
        <v>5</v>
      </c>
      <c r="AE51" s="706">
        <f t="shared" si="39"/>
        <v>19</v>
      </c>
      <c r="AF51" s="706">
        <f t="shared" si="39"/>
        <v>21</v>
      </c>
      <c r="AG51" s="706">
        <f t="shared" si="39"/>
        <v>7</v>
      </c>
      <c r="AH51" s="706">
        <f t="shared" si="39"/>
        <v>127</v>
      </c>
      <c r="AI51" s="706">
        <f t="shared" si="39"/>
        <v>30</v>
      </c>
      <c r="AJ51" s="706">
        <f t="shared" si="39"/>
        <v>209</v>
      </c>
      <c r="AK51" s="803"/>
      <c r="AL51" s="802"/>
      <c r="BA51" s="69" t="s">
        <v>553</v>
      </c>
      <c r="BB51" s="50">
        <f>+集計・資料①!AI40</f>
        <v>0</v>
      </c>
      <c r="BC51" s="51">
        <f>+集計・資料①!AJ40</f>
        <v>6</v>
      </c>
      <c r="BD51" s="51">
        <f>+集計・資料①!AK40</f>
        <v>4</v>
      </c>
      <c r="BE51" s="51">
        <f>+集計・資料①!AL40</f>
        <v>0</v>
      </c>
      <c r="BF51" s="51">
        <f>+集計・資料①!AM40</f>
        <v>6</v>
      </c>
      <c r="BG51" s="51">
        <f>+集計・資料①!AN40</f>
        <v>0</v>
      </c>
      <c r="BH51" s="97">
        <f>+集計・資料①!D40</f>
        <v>16</v>
      </c>
    </row>
    <row r="52" spans="1:60">
      <c r="A52" s="437"/>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438"/>
      <c r="AC52" s="579" t="s">
        <v>411</v>
      </c>
      <c r="AD52" s="706">
        <f t="shared" ref="AD52:AJ52" si="40">BB55</f>
        <v>14</v>
      </c>
      <c r="AE52" s="706">
        <f t="shared" si="40"/>
        <v>20</v>
      </c>
      <c r="AF52" s="706">
        <f t="shared" si="40"/>
        <v>65</v>
      </c>
      <c r="AG52" s="706">
        <f t="shared" si="40"/>
        <v>19</v>
      </c>
      <c r="AH52" s="706">
        <f t="shared" si="40"/>
        <v>228</v>
      </c>
      <c r="AI52" s="706">
        <f t="shared" si="40"/>
        <v>52</v>
      </c>
      <c r="AJ52" s="706">
        <f t="shared" si="40"/>
        <v>398</v>
      </c>
      <c r="AK52" s="802"/>
      <c r="AL52" s="802"/>
      <c r="BA52" s="72" t="s">
        <v>427</v>
      </c>
      <c r="BB52" s="99">
        <f>+集計・資料①!AI42</f>
        <v>0</v>
      </c>
      <c r="BC52" s="77">
        <f>+集計・資料①!AJ42</f>
        <v>5</v>
      </c>
      <c r="BD52" s="77">
        <f>+集計・資料①!AK42</f>
        <v>12</v>
      </c>
      <c r="BE52" s="77">
        <f>+集計・資料①!AL42</f>
        <v>1</v>
      </c>
      <c r="BF52" s="77">
        <f>+集計・資料①!AM42</f>
        <v>7</v>
      </c>
      <c r="BG52" s="77">
        <f>+集計・資料①!AN42</f>
        <v>2</v>
      </c>
      <c r="BH52" s="101">
        <f>+集計・資料①!D42</f>
        <v>27</v>
      </c>
    </row>
    <row r="53" spans="1:60">
      <c r="A53" s="437"/>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438"/>
      <c r="AC53" s="579" t="s">
        <v>412</v>
      </c>
      <c r="AD53" s="706">
        <f t="shared" ref="AD53:AJ53" si="41">BB54</f>
        <v>16</v>
      </c>
      <c r="AE53" s="706">
        <f t="shared" si="41"/>
        <v>45</v>
      </c>
      <c r="AF53" s="706">
        <f t="shared" si="41"/>
        <v>113</v>
      </c>
      <c r="AG53" s="706">
        <f t="shared" si="41"/>
        <v>13</v>
      </c>
      <c r="AH53" s="706">
        <f t="shared" si="41"/>
        <v>174</v>
      </c>
      <c r="AI53" s="706">
        <f t="shared" si="41"/>
        <v>24</v>
      </c>
      <c r="AJ53" s="706">
        <f t="shared" si="41"/>
        <v>385</v>
      </c>
      <c r="AK53" s="803"/>
      <c r="AL53" s="802"/>
      <c r="BA53" s="72" t="s">
        <v>428</v>
      </c>
      <c r="BB53" s="99">
        <f>+集計・資料①!AI44</f>
        <v>4</v>
      </c>
      <c r="BC53" s="77">
        <f>+集計・資料①!AJ44</f>
        <v>15</v>
      </c>
      <c r="BD53" s="77">
        <f>+集計・資料①!AK44</f>
        <v>24</v>
      </c>
      <c r="BE53" s="77">
        <f>+集計・資料①!AL44</f>
        <v>3</v>
      </c>
      <c r="BF53" s="77">
        <f>+集計・資料①!AM44</f>
        <v>33</v>
      </c>
      <c r="BG53" s="77">
        <f>+集計・資料①!AN44</f>
        <v>5</v>
      </c>
      <c r="BH53" s="101">
        <f>+集計・資料①!D44</f>
        <v>84</v>
      </c>
    </row>
    <row r="54" spans="1:60">
      <c r="A54" s="437"/>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438"/>
      <c r="AC54" s="579" t="s">
        <v>413</v>
      </c>
      <c r="AD54" s="706">
        <f t="shared" ref="AD54:AJ54" si="42">BB53</f>
        <v>4</v>
      </c>
      <c r="AE54" s="706">
        <f t="shared" si="42"/>
        <v>15</v>
      </c>
      <c r="AF54" s="706">
        <f t="shared" si="42"/>
        <v>24</v>
      </c>
      <c r="AG54" s="706">
        <f t="shared" si="42"/>
        <v>3</v>
      </c>
      <c r="AH54" s="706">
        <f t="shared" si="42"/>
        <v>33</v>
      </c>
      <c r="AI54" s="706">
        <f t="shared" si="42"/>
        <v>5</v>
      </c>
      <c r="AJ54" s="706">
        <f t="shared" si="42"/>
        <v>84</v>
      </c>
      <c r="AK54" s="802"/>
      <c r="AL54" s="802"/>
      <c r="BA54" s="72" t="s">
        <v>429</v>
      </c>
      <c r="BB54" s="99">
        <f>+集計・資料①!AI46</f>
        <v>16</v>
      </c>
      <c r="BC54" s="77">
        <f>+集計・資料①!AJ46</f>
        <v>45</v>
      </c>
      <c r="BD54" s="77">
        <f>+集計・資料①!AK46</f>
        <v>113</v>
      </c>
      <c r="BE54" s="77">
        <f>+集計・資料①!AL46</f>
        <v>13</v>
      </c>
      <c r="BF54" s="77">
        <f>+集計・資料①!AM46</f>
        <v>174</v>
      </c>
      <c r="BG54" s="77">
        <f>+集計・資料①!AN46</f>
        <v>24</v>
      </c>
      <c r="BH54" s="101">
        <f>+集計・資料①!D46</f>
        <v>385</v>
      </c>
    </row>
    <row r="55" spans="1:60">
      <c r="A55" s="437"/>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438"/>
      <c r="AC55" s="579" t="s">
        <v>414</v>
      </c>
      <c r="AD55" s="706">
        <f t="shared" ref="AD55:AJ55" si="43">BB52</f>
        <v>0</v>
      </c>
      <c r="AE55" s="706">
        <f t="shared" si="43"/>
        <v>5</v>
      </c>
      <c r="AF55" s="706">
        <f t="shared" si="43"/>
        <v>12</v>
      </c>
      <c r="AG55" s="706">
        <f t="shared" si="43"/>
        <v>1</v>
      </c>
      <c r="AH55" s="706">
        <f t="shared" si="43"/>
        <v>7</v>
      </c>
      <c r="AI55" s="706">
        <f t="shared" si="43"/>
        <v>2</v>
      </c>
      <c r="AJ55" s="706">
        <f t="shared" si="43"/>
        <v>27</v>
      </c>
      <c r="BA55" s="72" t="s">
        <v>430</v>
      </c>
      <c r="BB55" s="99">
        <f>+集計・資料①!AI48</f>
        <v>14</v>
      </c>
      <c r="BC55" s="77">
        <f>+集計・資料①!AJ48</f>
        <v>20</v>
      </c>
      <c r="BD55" s="77">
        <f>+集計・資料①!AK48</f>
        <v>65</v>
      </c>
      <c r="BE55" s="77">
        <f>+集計・資料①!AL48</f>
        <v>19</v>
      </c>
      <c r="BF55" s="77">
        <f>+集計・資料①!AM48</f>
        <v>228</v>
      </c>
      <c r="BG55" s="77">
        <f>+集計・資料①!AN48</f>
        <v>52</v>
      </c>
      <c r="BH55" s="101">
        <f>+集計・資料①!D48</f>
        <v>398</v>
      </c>
    </row>
    <row r="56" spans="1:60" ht="10.199999999999999" thickBot="1">
      <c r="A56" s="437"/>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438"/>
      <c r="AC56" s="579" t="s">
        <v>415</v>
      </c>
      <c r="AD56" s="706">
        <f t="shared" ref="AD56:AJ56" si="44">BB51</f>
        <v>0</v>
      </c>
      <c r="AE56" s="706">
        <f t="shared" si="44"/>
        <v>6</v>
      </c>
      <c r="AF56" s="706">
        <f t="shared" si="44"/>
        <v>4</v>
      </c>
      <c r="AG56" s="706">
        <f t="shared" si="44"/>
        <v>0</v>
      </c>
      <c r="AH56" s="706">
        <f t="shared" si="44"/>
        <v>6</v>
      </c>
      <c r="AI56" s="706">
        <f t="shared" si="44"/>
        <v>0</v>
      </c>
      <c r="AJ56" s="706">
        <f t="shared" si="44"/>
        <v>16</v>
      </c>
      <c r="BA56" s="81" t="s">
        <v>431</v>
      </c>
      <c r="BB56" s="60">
        <f>+集計・資料①!AI50</f>
        <v>5</v>
      </c>
      <c r="BC56" s="61">
        <f>+集計・資料①!AJ50</f>
        <v>19</v>
      </c>
      <c r="BD56" s="61">
        <f>+集計・資料①!AK50</f>
        <v>21</v>
      </c>
      <c r="BE56" s="61">
        <f>+集計・資料①!AL50</f>
        <v>7</v>
      </c>
      <c r="BF56" s="61">
        <f>+集計・資料①!AM50</f>
        <v>127</v>
      </c>
      <c r="BG56" s="61">
        <f>+集計・資料①!AN50</f>
        <v>30</v>
      </c>
      <c r="BH56" s="102">
        <f>+集計・資料①!D50</f>
        <v>209</v>
      </c>
    </row>
    <row r="57" spans="1:60" ht="10.8" thickTop="1" thickBot="1">
      <c r="A57" s="437"/>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438"/>
      <c r="AC57" s="577" t="s">
        <v>554</v>
      </c>
      <c r="AD57" s="706">
        <f t="shared" ref="AD57:AJ57" si="45">+SUM(AD51:AD56)</f>
        <v>39</v>
      </c>
      <c r="AE57" s="706">
        <f t="shared" si="45"/>
        <v>110</v>
      </c>
      <c r="AF57" s="706">
        <f t="shared" si="45"/>
        <v>239</v>
      </c>
      <c r="AG57" s="706">
        <f t="shared" si="45"/>
        <v>43</v>
      </c>
      <c r="AH57" s="706">
        <f t="shared" si="45"/>
        <v>575</v>
      </c>
      <c r="AI57" s="706">
        <f t="shared" si="45"/>
        <v>113</v>
      </c>
      <c r="AJ57" s="706">
        <f t="shared" si="45"/>
        <v>1119</v>
      </c>
      <c r="BA57" s="39" t="s">
        <v>554</v>
      </c>
      <c r="BB57" s="103">
        <f t="shared" ref="BB57:BG57" si="46">+SUM(BB51:BB56)</f>
        <v>39</v>
      </c>
      <c r="BC57" s="85">
        <f t="shared" si="46"/>
        <v>110</v>
      </c>
      <c r="BD57" s="85">
        <f t="shared" si="46"/>
        <v>239</v>
      </c>
      <c r="BE57" s="85">
        <f t="shared" si="46"/>
        <v>43</v>
      </c>
      <c r="BF57" s="85">
        <f t="shared" si="46"/>
        <v>575</v>
      </c>
      <c r="BG57" s="85">
        <f t="shared" si="46"/>
        <v>113</v>
      </c>
      <c r="BH57" s="104">
        <f>+集計・資料①!D52</f>
        <v>1119</v>
      </c>
    </row>
    <row r="58" spans="1:60">
      <c r="A58" s="437"/>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438"/>
    </row>
    <row r="59" spans="1:60">
      <c r="A59" s="437"/>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438"/>
    </row>
    <row r="60" spans="1:60">
      <c r="A60" s="437"/>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438"/>
    </row>
    <row r="61" spans="1:60">
      <c r="A61" s="437"/>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438"/>
    </row>
    <row r="62" spans="1:60">
      <c r="A62" s="437"/>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438"/>
    </row>
    <row r="63" spans="1:60">
      <c r="A63" s="437"/>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438"/>
    </row>
    <row r="64" spans="1:60">
      <c r="A64" s="439"/>
      <c r="B64" s="440"/>
      <c r="C64" s="440"/>
      <c r="D64" s="440"/>
      <c r="E64" s="440"/>
      <c r="F64" s="440"/>
      <c r="G64" s="440"/>
      <c r="H64" s="440"/>
      <c r="I64" s="440"/>
      <c r="J64" s="440"/>
      <c r="K64" s="440"/>
      <c r="L64" s="440"/>
      <c r="M64" s="440"/>
      <c r="N64" s="440"/>
      <c r="O64" s="440"/>
      <c r="P64" s="440"/>
      <c r="Q64" s="440"/>
      <c r="R64" s="440"/>
      <c r="S64" s="440"/>
      <c r="T64" s="440"/>
      <c r="U64" s="440"/>
      <c r="V64" s="440"/>
      <c r="W64" s="440"/>
      <c r="X64" s="440"/>
      <c r="Y64" s="440"/>
      <c r="Z64" s="440"/>
      <c r="AA64" s="441"/>
    </row>
  </sheetData>
  <mergeCells count="4">
    <mergeCell ref="A1:B1"/>
    <mergeCell ref="V1:AA1"/>
    <mergeCell ref="B3:J11"/>
    <mergeCell ref="AL15:AW27"/>
  </mergeCells>
  <phoneticPr fontId="4"/>
  <conditionalFormatting sqref="AE8:AE19">
    <cfRule type="top10" dxfId="46" priority="2" rank="1"/>
  </conditionalFormatting>
  <conditionalFormatting sqref="AF10:AF19">
    <cfRule type="expression" dxfId="45" priority="3">
      <formula>$AF10&gt;0.3</formula>
    </cfRule>
  </conditionalFormatting>
  <conditionalFormatting sqref="AG8:AG19">
    <cfRule type="top10" dxfId="44" priority="1" rank="1"/>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3" manualBreakCount="3">
    <brk id="27" max="1048575" man="1"/>
    <brk id="51" max="1048575" man="1"/>
    <brk id="59"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業種リスト!$A$2:$A$14</xm:f>
          </x14:formula1>
          <xm:sqref>AN6:AP7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sheetPr>
  <dimension ref="A1:BM60"/>
  <sheetViews>
    <sheetView showGridLines="0" view="pageBreakPreview" zoomScaleNormal="85" zoomScaleSheetLayoutView="100" workbookViewId="0">
      <selection activeCell="AO10" sqref="AO10"/>
    </sheetView>
  </sheetViews>
  <sheetFormatPr defaultColWidth="10.33203125" defaultRowHeight="9.6"/>
  <cols>
    <col min="1" max="27" width="3.5546875" style="28" customWidth="1"/>
    <col min="28" max="28" width="1.6640625" style="28" customWidth="1"/>
    <col min="29" max="29" width="14.88671875" style="28" customWidth="1"/>
    <col min="30" max="32" width="9.5546875" style="28" customWidth="1"/>
    <col min="33" max="33" width="2.88671875" style="28" customWidth="1"/>
    <col min="34" max="34" width="1.6640625" style="120" customWidth="1"/>
    <col min="35" max="35" width="14.88671875" style="28" customWidth="1"/>
    <col min="36" max="39" width="9.5546875" style="28" customWidth="1"/>
    <col min="40" max="40" width="15.88671875" style="338" bestFit="1" customWidth="1"/>
    <col min="41" max="41" width="7.109375" style="338" bestFit="1" customWidth="1"/>
    <col min="42" max="42" width="5.44140625" style="338" bestFit="1" customWidth="1"/>
    <col min="43" max="44" width="7.109375" style="338" bestFit="1" customWidth="1"/>
    <col min="45" max="45" width="8.33203125" style="338" bestFit="1" customWidth="1"/>
    <col min="46" max="46" width="5.44140625" style="338" bestFit="1" customWidth="1"/>
    <col min="47" max="54" width="5.44140625" style="338" customWidth="1"/>
    <col min="55" max="55" width="1.6640625" style="28" customWidth="1"/>
    <col min="56" max="56" width="14.88671875" style="28" customWidth="1"/>
    <col min="57" max="59" width="9.5546875" style="28" customWidth="1"/>
    <col min="60" max="60" width="1.6640625" style="120" customWidth="1"/>
    <col min="61" max="61" width="14.88671875" style="28" customWidth="1"/>
    <col min="62" max="65" width="9.5546875" style="28" customWidth="1"/>
    <col min="66" max="16384" width="10.33203125" style="28"/>
  </cols>
  <sheetData>
    <row r="1" spans="1:65" ht="21" customHeight="1" thickBot="1">
      <c r="A1" s="944">
        <v>31</v>
      </c>
      <c r="B1" s="944"/>
      <c r="C1" s="497" t="s">
        <v>44</v>
      </c>
      <c r="D1" s="497"/>
      <c r="E1" s="497"/>
      <c r="F1" s="497"/>
      <c r="G1" s="497"/>
      <c r="H1" s="497"/>
      <c r="I1" s="497"/>
      <c r="J1" s="497"/>
      <c r="K1" s="497"/>
      <c r="L1" s="497"/>
      <c r="M1" s="497"/>
      <c r="N1" s="497"/>
      <c r="O1" s="497"/>
      <c r="P1" s="497"/>
      <c r="Q1" s="497"/>
      <c r="R1" s="497"/>
      <c r="S1" s="497"/>
      <c r="T1" s="497"/>
      <c r="U1" s="497"/>
      <c r="V1" s="945" t="s">
        <v>858</v>
      </c>
      <c r="W1" s="946"/>
      <c r="X1" s="946"/>
      <c r="Y1" s="946"/>
      <c r="Z1" s="946"/>
      <c r="AA1" s="946"/>
      <c r="AC1" s="28" t="s">
        <v>947</v>
      </c>
      <c r="BD1" s="28" t="s">
        <v>257</v>
      </c>
    </row>
    <row r="2" spans="1:65" ht="12" customHeight="1"/>
    <row r="3" spans="1:65">
      <c r="B3" s="947" t="s">
        <v>973</v>
      </c>
      <c r="C3" s="948"/>
      <c r="D3" s="948"/>
      <c r="E3" s="948"/>
      <c r="F3" s="948"/>
      <c r="G3" s="948"/>
      <c r="H3" s="948"/>
      <c r="I3" s="948"/>
      <c r="J3" s="948"/>
      <c r="K3" s="948"/>
      <c r="L3" s="948"/>
      <c r="N3" s="444"/>
      <c r="O3" s="445"/>
      <c r="P3" s="445"/>
      <c r="Q3" s="445"/>
      <c r="R3" s="445"/>
      <c r="S3" s="445"/>
      <c r="T3" s="445"/>
      <c r="U3" s="445"/>
      <c r="V3" s="445"/>
      <c r="W3" s="445"/>
      <c r="X3" s="445"/>
      <c r="Y3" s="445"/>
      <c r="Z3" s="445"/>
      <c r="AA3" s="446"/>
      <c r="AC3" s="28" t="s">
        <v>32</v>
      </c>
      <c r="AI3" s="28" t="s">
        <v>33</v>
      </c>
      <c r="AO3" s="338" t="s">
        <v>670</v>
      </c>
      <c r="BD3" s="28" t="s">
        <v>393</v>
      </c>
      <c r="BI3" s="28" t="s">
        <v>605</v>
      </c>
    </row>
    <row r="4" spans="1:65" ht="10.199999999999999" thickBot="1">
      <c r="B4" s="948"/>
      <c r="C4" s="948"/>
      <c r="D4" s="948"/>
      <c r="E4" s="948"/>
      <c r="F4" s="948"/>
      <c r="G4" s="948"/>
      <c r="H4" s="948"/>
      <c r="I4" s="948"/>
      <c r="J4" s="948"/>
      <c r="K4" s="948"/>
      <c r="L4" s="948"/>
      <c r="N4" s="447"/>
      <c r="O4" s="120"/>
      <c r="P4" s="120"/>
      <c r="Q4" s="120"/>
      <c r="R4" s="120"/>
      <c r="S4" s="120"/>
      <c r="T4" s="120"/>
      <c r="U4" s="120"/>
      <c r="V4" s="120"/>
      <c r="W4" s="120"/>
      <c r="X4" s="120"/>
      <c r="Y4" s="120"/>
      <c r="Z4" s="120"/>
      <c r="AA4" s="448"/>
      <c r="AO4" s="338" t="str">
        <f>CONCATENATE("「団塊世代退職」「若年層定着率」「人材確保」「女性社員の労働環境」「従業員高齢化」「労働時間短縮」「福利厚生充実」「人件費高騰」等の雇用に関する問題に取り組む必要があるかについて、「ある」と回答した事業所は全体で",TEXT(AD6,"0.0％"),"となった。")</f>
        <v>「団塊世代退職」「若年層定着率」「人材確保」「女性社員の労働環境」「従業員高齢化」「労働時間短縮」「福利厚生充実」「人件費高騰」等の雇用に関する問題に取り組む必要があるかについて、「ある」と回答した事業所は全体で85.2%となった。</v>
      </c>
    </row>
    <row r="5" spans="1:65" ht="25.5" customHeight="1" thickBot="1">
      <c r="B5" s="948"/>
      <c r="C5" s="948"/>
      <c r="D5" s="948"/>
      <c r="E5" s="948"/>
      <c r="F5" s="948"/>
      <c r="G5" s="948"/>
      <c r="H5" s="948"/>
      <c r="I5" s="948"/>
      <c r="J5" s="948"/>
      <c r="K5" s="948"/>
      <c r="L5" s="948"/>
      <c r="N5" s="447"/>
      <c r="O5" s="120"/>
      <c r="P5" s="120"/>
      <c r="Q5" s="120"/>
      <c r="R5" s="120"/>
      <c r="S5" s="120"/>
      <c r="T5" s="120"/>
      <c r="U5" s="120"/>
      <c r="V5" s="120"/>
      <c r="W5" s="120"/>
      <c r="X5" s="120"/>
      <c r="Y5" s="120"/>
      <c r="Z5" s="120"/>
      <c r="AA5" s="448"/>
      <c r="AC5" s="584" t="s">
        <v>548</v>
      </c>
      <c r="AD5" s="577" t="s">
        <v>269</v>
      </c>
      <c r="AE5" s="585" t="s">
        <v>270</v>
      </c>
      <c r="AF5" s="577" t="s">
        <v>555</v>
      </c>
      <c r="AG5" s="122"/>
      <c r="AH5" s="122"/>
      <c r="AI5" s="584" t="s">
        <v>548</v>
      </c>
      <c r="AJ5" s="577" t="s">
        <v>269</v>
      </c>
      <c r="AK5" s="585" t="s">
        <v>270</v>
      </c>
      <c r="AL5" s="577" t="s">
        <v>555</v>
      </c>
      <c r="AM5" s="577" t="s">
        <v>554</v>
      </c>
      <c r="AO5" s="338" t="s">
        <v>671</v>
      </c>
      <c r="AQ5" s="799" t="s">
        <v>672</v>
      </c>
      <c r="AR5" s="799" t="s">
        <v>673</v>
      </c>
      <c r="AS5" s="799" t="s">
        <v>674</v>
      </c>
      <c r="AT5" s="338" t="s">
        <v>675</v>
      </c>
      <c r="BD5" s="119" t="s">
        <v>548</v>
      </c>
      <c r="BE5" s="30" t="s">
        <v>30</v>
      </c>
      <c r="BF5" s="121" t="s">
        <v>31</v>
      </c>
      <c r="BG5" s="32" t="s">
        <v>555</v>
      </c>
      <c r="BH5" s="122"/>
      <c r="BI5" s="119" t="s">
        <v>548</v>
      </c>
      <c r="BJ5" s="30" t="s">
        <v>30</v>
      </c>
      <c r="BK5" s="121" t="s">
        <v>31</v>
      </c>
      <c r="BL5" s="123" t="s">
        <v>555</v>
      </c>
      <c r="BM5" s="34" t="s">
        <v>554</v>
      </c>
    </row>
    <row r="6" spans="1:65" ht="10.199999999999999" thickBot="1">
      <c r="B6" s="948"/>
      <c r="C6" s="948"/>
      <c r="D6" s="948"/>
      <c r="E6" s="948"/>
      <c r="F6" s="948"/>
      <c r="G6" s="948"/>
      <c r="H6" s="948"/>
      <c r="I6" s="948"/>
      <c r="J6" s="948"/>
      <c r="K6" s="948"/>
      <c r="L6" s="948"/>
      <c r="N6" s="447"/>
      <c r="O6" s="120"/>
      <c r="P6" s="120"/>
      <c r="Q6" s="120"/>
      <c r="R6" s="120"/>
      <c r="S6" s="120"/>
      <c r="T6" s="120"/>
      <c r="U6" s="120"/>
      <c r="V6" s="120"/>
      <c r="W6" s="120"/>
      <c r="X6" s="120"/>
      <c r="Y6" s="120"/>
      <c r="Z6" s="120"/>
      <c r="AA6" s="448"/>
      <c r="AC6" s="577" t="s">
        <v>556</v>
      </c>
      <c r="AD6" s="698">
        <f>BE6</f>
        <v>0.85165326184092938</v>
      </c>
      <c r="AE6" s="698">
        <f>BF6</f>
        <v>0.11528150134048257</v>
      </c>
      <c r="AF6" s="698">
        <f>BG6</f>
        <v>3.3065236818588022E-2</v>
      </c>
      <c r="AG6" s="708"/>
      <c r="AH6" s="122"/>
      <c r="AI6" s="577" t="s">
        <v>556</v>
      </c>
      <c r="AJ6" s="706">
        <f>BJ6</f>
        <v>953</v>
      </c>
      <c r="AK6" s="706">
        <f>BK6</f>
        <v>129</v>
      </c>
      <c r="AL6" s="706">
        <f>BL6</f>
        <v>37</v>
      </c>
      <c r="AM6" s="706">
        <f>BM6</f>
        <v>1119</v>
      </c>
      <c r="AO6" s="338" t="s">
        <v>707</v>
      </c>
      <c r="AQ6" s="799"/>
      <c r="AR6" s="799"/>
      <c r="AS6" s="799"/>
      <c r="AT6" s="338" t="s">
        <v>977</v>
      </c>
      <c r="BD6" s="39" t="s">
        <v>556</v>
      </c>
      <c r="BE6" s="124">
        <f>+BJ6/$BM6</f>
        <v>0.85165326184092938</v>
      </c>
      <c r="BF6" s="37">
        <f>+BK6/$BM6</f>
        <v>0.11528150134048257</v>
      </c>
      <c r="BG6" s="125">
        <f>+BL6/$BM6</f>
        <v>3.3065236818588022E-2</v>
      </c>
      <c r="BH6" s="122"/>
      <c r="BI6" s="39" t="s">
        <v>556</v>
      </c>
      <c r="BJ6" s="84">
        <f>集計・資料①!EC32</f>
        <v>953</v>
      </c>
      <c r="BK6" s="85">
        <f>+集計・資料①!EM32</f>
        <v>129</v>
      </c>
      <c r="BL6" s="66">
        <f>+集計・資料①!EN32</f>
        <v>37</v>
      </c>
      <c r="BM6" s="67">
        <f>+SUM(BJ6:BL6)</f>
        <v>1119</v>
      </c>
    </row>
    <row r="7" spans="1:65">
      <c r="B7" s="948"/>
      <c r="C7" s="948"/>
      <c r="D7" s="948"/>
      <c r="E7" s="948"/>
      <c r="F7" s="948"/>
      <c r="G7" s="948"/>
      <c r="H7" s="948"/>
      <c r="I7" s="948"/>
      <c r="J7" s="948"/>
      <c r="K7" s="948"/>
      <c r="L7" s="948"/>
      <c r="N7" s="447"/>
      <c r="O7" s="120"/>
      <c r="P7" s="120"/>
      <c r="Q7" s="120"/>
      <c r="R7" s="120"/>
      <c r="S7" s="120"/>
      <c r="T7" s="120"/>
      <c r="U7" s="120"/>
      <c r="V7" s="120"/>
      <c r="W7" s="120"/>
      <c r="X7" s="120"/>
      <c r="Y7" s="120"/>
      <c r="Z7" s="120"/>
      <c r="AA7" s="448"/>
      <c r="AH7" s="709"/>
      <c r="AO7" s="338" t="str">
        <f>CONCATENATE(AO6,AQ6,AR6,AS6,AT6)</f>
        <v>業種別にみると、「不動産業」「金融・保険業」を除くすべての業種で必要性があると回答している割合が80％を超えている。</v>
      </c>
      <c r="BH7" s="126"/>
    </row>
    <row r="8" spans="1:65" ht="26.25" customHeight="1">
      <c r="B8" s="948"/>
      <c r="C8" s="948"/>
      <c r="D8" s="948"/>
      <c r="E8" s="948"/>
      <c r="F8" s="948"/>
      <c r="G8" s="948"/>
      <c r="H8" s="948"/>
      <c r="I8" s="948"/>
      <c r="J8" s="948"/>
      <c r="K8" s="948"/>
      <c r="L8" s="948"/>
      <c r="N8" s="447"/>
      <c r="O8" s="120"/>
      <c r="P8" s="120"/>
      <c r="Q8" s="120"/>
      <c r="R8" s="120"/>
      <c r="S8" s="120"/>
      <c r="T8" s="120"/>
      <c r="U8" s="120"/>
      <c r="V8" s="120"/>
      <c r="W8" s="120"/>
      <c r="X8" s="120"/>
      <c r="Y8" s="120"/>
      <c r="Z8" s="120"/>
      <c r="AA8" s="448"/>
      <c r="AC8" s="979" t="s">
        <v>35</v>
      </c>
      <c r="AD8" s="979"/>
      <c r="AE8" s="979"/>
      <c r="AF8" s="979"/>
      <c r="AG8" s="979"/>
      <c r="AI8" s="979" t="s">
        <v>36</v>
      </c>
      <c r="AJ8" s="979"/>
      <c r="AK8" s="979"/>
      <c r="AL8" s="979"/>
      <c r="AM8" s="979"/>
      <c r="AO8" s="338" t="s">
        <v>678</v>
      </c>
      <c r="BD8" s="28" t="s">
        <v>394</v>
      </c>
      <c r="BI8" s="28" t="s">
        <v>606</v>
      </c>
    </row>
    <row r="9" spans="1:65" ht="6.75" customHeight="1" thickBot="1">
      <c r="B9" s="948"/>
      <c r="C9" s="948"/>
      <c r="D9" s="948"/>
      <c r="E9" s="948"/>
      <c r="F9" s="948"/>
      <c r="G9" s="948"/>
      <c r="H9" s="948"/>
      <c r="I9" s="948"/>
      <c r="J9" s="948"/>
      <c r="K9" s="948"/>
      <c r="L9" s="948"/>
      <c r="N9" s="447"/>
      <c r="O9" s="120"/>
      <c r="P9" s="120"/>
      <c r="Q9" s="120"/>
      <c r="R9" s="120"/>
      <c r="S9" s="120"/>
      <c r="T9" s="120"/>
      <c r="U9" s="120"/>
      <c r="V9" s="120"/>
      <c r="W9" s="120"/>
      <c r="X9" s="120"/>
      <c r="Y9" s="120"/>
      <c r="Z9" s="120"/>
      <c r="AA9" s="448"/>
      <c r="AO9" s="338" t="s">
        <v>980</v>
      </c>
    </row>
    <row r="10" spans="1:65" ht="25.5" customHeight="1" thickBot="1">
      <c r="B10" s="948"/>
      <c r="C10" s="948"/>
      <c r="D10" s="948"/>
      <c r="E10" s="948"/>
      <c r="F10" s="948"/>
      <c r="G10" s="948"/>
      <c r="H10" s="948"/>
      <c r="I10" s="948"/>
      <c r="J10" s="948"/>
      <c r="K10" s="948"/>
      <c r="L10" s="948"/>
      <c r="N10" s="447"/>
      <c r="O10" s="120"/>
      <c r="P10" s="120"/>
      <c r="Q10" s="120"/>
      <c r="R10" s="120"/>
      <c r="S10" s="120"/>
      <c r="T10" s="120"/>
      <c r="U10" s="120"/>
      <c r="V10" s="120"/>
      <c r="W10" s="120"/>
      <c r="X10" s="120"/>
      <c r="Y10" s="120"/>
      <c r="Z10" s="120"/>
      <c r="AA10" s="448"/>
      <c r="AC10" s="584" t="s">
        <v>548</v>
      </c>
      <c r="AD10" s="577" t="s">
        <v>269</v>
      </c>
      <c r="AE10" s="585" t="s">
        <v>270</v>
      </c>
      <c r="AF10" s="577" t="s">
        <v>555</v>
      </c>
      <c r="AG10" s="122"/>
      <c r="AH10" s="122"/>
      <c r="AI10" s="584" t="s">
        <v>548</v>
      </c>
      <c r="AJ10" s="577" t="s">
        <v>269</v>
      </c>
      <c r="AK10" s="585" t="s">
        <v>270</v>
      </c>
      <c r="AL10" s="577" t="s">
        <v>555</v>
      </c>
      <c r="AM10" s="577" t="s">
        <v>554</v>
      </c>
      <c r="BD10" s="119" t="s">
        <v>548</v>
      </c>
      <c r="BE10" s="30" t="s">
        <v>30</v>
      </c>
      <c r="BF10" s="121" t="s">
        <v>31</v>
      </c>
      <c r="BG10" s="32" t="s">
        <v>555</v>
      </c>
      <c r="BH10" s="127"/>
      <c r="BI10" s="119" t="s">
        <v>548</v>
      </c>
      <c r="BJ10" s="30" t="s">
        <v>30</v>
      </c>
      <c r="BK10" s="121" t="s">
        <v>31</v>
      </c>
      <c r="BL10" s="123" t="s">
        <v>555</v>
      </c>
      <c r="BM10" s="128" t="s">
        <v>554</v>
      </c>
    </row>
    <row r="11" spans="1:65">
      <c r="B11" s="948"/>
      <c r="C11" s="948"/>
      <c r="D11" s="948"/>
      <c r="E11" s="948"/>
      <c r="F11" s="948"/>
      <c r="G11" s="948"/>
      <c r="H11" s="948"/>
      <c r="I11" s="948"/>
      <c r="J11" s="948"/>
      <c r="K11" s="948"/>
      <c r="L11" s="948"/>
      <c r="N11" s="447"/>
      <c r="O11" s="120"/>
      <c r="P11" s="120"/>
      <c r="Q11" s="120"/>
      <c r="R11" s="120"/>
      <c r="S11" s="120"/>
      <c r="T11" s="120"/>
      <c r="U11" s="120"/>
      <c r="V11" s="120"/>
      <c r="W11" s="120"/>
      <c r="X11" s="120"/>
      <c r="Y11" s="120"/>
      <c r="Z11" s="120"/>
      <c r="AA11" s="448"/>
      <c r="AC11" s="575" t="s">
        <v>398</v>
      </c>
      <c r="AD11" s="707">
        <f>BE23</f>
        <v>0.89861751152073732</v>
      </c>
      <c r="AE11" s="698">
        <f>BF23</f>
        <v>6.9124423963133647E-2</v>
      </c>
      <c r="AF11" s="698">
        <f>BG23</f>
        <v>3.2258064516129031E-2</v>
      </c>
      <c r="AG11" s="708"/>
      <c r="AH11" s="122"/>
      <c r="AI11" s="575" t="s">
        <v>398</v>
      </c>
      <c r="AJ11" s="706">
        <f>BJ23</f>
        <v>195</v>
      </c>
      <c r="AK11" s="706">
        <f>BK23</f>
        <v>15</v>
      </c>
      <c r="AL11" s="706">
        <f>BL23</f>
        <v>7</v>
      </c>
      <c r="AM11" s="706">
        <f>BM23</f>
        <v>217</v>
      </c>
      <c r="BD11" s="46" t="s">
        <v>555</v>
      </c>
      <c r="BE11" s="92" t="e">
        <f t="shared" ref="BE11:BE23" si="0">+BJ11/$BM11</f>
        <v>#DIV/0!</v>
      </c>
      <c r="BF11" s="48" t="e">
        <f t="shared" ref="BF11:BF23" si="1">+BK11/$BM11</f>
        <v>#DIV/0!</v>
      </c>
      <c r="BG11" s="93" t="e">
        <f t="shared" ref="BG11:BG23" si="2">+BL11/$BM11</f>
        <v>#DIV/0!</v>
      </c>
      <c r="BH11" s="127"/>
      <c r="BI11" s="46" t="s">
        <v>555</v>
      </c>
      <c r="BJ11" s="129">
        <f>+SUM(集計・資料①!ED6:EL7)</f>
        <v>0</v>
      </c>
      <c r="BK11" s="52">
        <f>+集計・資料①!EM6</f>
        <v>0</v>
      </c>
      <c r="BL11" s="52">
        <f>+集計・資料①!EN6</f>
        <v>0</v>
      </c>
      <c r="BM11" s="53">
        <f t="shared" ref="BM11:BM23" si="3">+SUM(BJ11:BL11)</f>
        <v>0</v>
      </c>
    </row>
    <row r="12" spans="1:65">
      <c r="B12" s="948"/>
      <c r="C12" s="948"/>
      <c r="D12" s="948"/>
      <c r="E12" s="948"/>
      <c r="F12" s="948"/>
      <c r="G12" s="948"/>
      <c r="H12" s="948"/>
      <c r="I12" s="948"/>
      <c r="J12" s="948"/>
      <c r="K12" s="948"/>
      <c r="L12" s="948"/>
      <c r="N12" s="447"/>
      <c r="O12" s="120"/>
      <c r="P12" s="120"/>
      <c r="Q12" s="120"/>
      <c r="R12" s="120"/>
      <c r="S12" s="120"/>
      <c r="T12" s="120"/>
      <c r="U12" s="120"/>
      <c r="V12" s="120"/>
      <c r="W12" s="120"/>
      <c r="X12" s="120"/>
      <c r="Y12" s="120"/>
      <c r="Z12" s="120"/>
      <c r="AA12" s="448"/>
      <c r="AC12" s="700" t="s">
        <v>399</v>
      </c>
      <c r="AD12" s="707">
        <f>BE22</f>
        <v>0.86538461538461542</v>
      </c>
      <c r="AE12" s="698">
        <f>BF22</f>
        <v>9.6153846153846159E-2</v>
      </c>
      <c r="AF12" s="698">
        <f>BG22</f>
        <v>3.8461538461538464E-2</v>
      </c>
      <c r="AG12" s="708"/>
      <c r="AH12" s="709"/>
      <c r="AI12" s="700" t="s">
        <v>399</v>
      </c>
      <c r="AJ12" s="706">
        <f>BJ22</f>
        <v>135</v>
      </c>
      <c r="AK12" s="706">
        <f>BK22</f>
        <v>15</v>
      </c>
      <c r="AL12" s="706">
        <f>BL22</f>
        <v>6</v>
      </c>
      <c r="AM12" s="706">
        <f>BM22</f>
        <v>156</v>
      </c>
      <c r="BD12" s="8" t="s">
        <v>542</v>
      </c>
      <c r="BE12" s="98">
        <f t="shared" si="0"/>
        <v>0.84892086330935257</v>
      </c>
      <c r="BF12" s="74">
        <f t="shared" si="1"/>
        <v>0.1223021582733813</v>
      </c>
      <c r="BG12" s="75">
        <f t="shared" si="2"/>
        <v>2.8776978417266189E-2</v>
      </c>
      <c r="BH12" s="126"/>
      <c r="BI12" s="8" t="s">
        <v>542</v>
      </c>
      <c r="BJ12" s="99">
        <f>+SUM(集計・資料①!ED8:EL9)</f>
        <v>118</v>
      </c>
      <c r="BK12" s="100">
        <f>+集計・資料①!EM8</f>
        <v>17</v>
      </c>
      <c r="BL12" s="100">
        <f>+集計・資料①!EN8</f>
        <v>4</v>
      </c>
      <c r="BM12" s="56">
        <f t="shared" si="3"/>
        <v>139</v>
      </c>
    </row>
    <row r="13" spans="1:65" ht="10.5" customHeight="1">
      <c r="B13" s="948"/>
      <c r="C13" s="948"/>
      <c r="D13" s="948"/>
      <c r="E13" s="948"/>
      <c r="F13" s="948"/>
      <c r="G13" s="948"/>
      <c r="H13" s="948"/>
      <c r="I13" s="948"/>
      <c r="J13" s="948"/>
      <c r="K13" s="948"/>
      <c r="L13" s="948"/>
      <c r="N13" s="447"/>
      <c r="O13" s="120"/>
      <c r="P13" s="120"/>
      <c r="Q13" s="120"/>
      <c r="R13" s="120"/>
      <c r="S13" s="120"/>
      <c r="T13" s="120"/>
      <c r="U13" s="120"/>
      <c r="V13" s="120"/>
      <c r="W13" s="120"/>
      <c r="X13" s="120"/>
      <c r="Y13" s="120"/>
      <c r="Z13" s="120"/>
      <c r="AA13" s="448"/>
      <c r="AC13" s="575" t="s">
        <v>400</v>
      </c>
      <c r="AD13" s="707">
        <f>BE21</f>
        <v>0.90909090909090906</v>
      </c>
      <c r="AE13" s="698">
        <f>BF21</f>
        <v>9.0909090909090912E-2</v>
      </c>
      <c r="AF13" s="698">
        <f>BG21</f>
        <v>0</v>
      </c>
      <c r="AG13" s="708"/>
      <c r="AH13" s="709"/>
      <c r="AI13" s="575" t="s">
        <v>400</v>
      </c>
      <c r="AJ13" s="706">
        <f>BJ21</f>
        <v>10</v>
      </c>
      <c r="AK13" s="706">
        <f>BK21</f>
        <v>1</v>
      </c>
      <c r="AL13" s="706">
        <f>BL21</f>
        <v>0</v>
      </c>
      <c r="AM13" s="706">
        <f>BM21</f>
        <v>11</v>
      </c>
      <c r="BD13" s="8" t="s">
        <v>543</v>
      </c>
      <c r="BE13" s="98">
        <f t="shared" si="0"/>
        <v>0.80882352941176472</v>
      </c>
      <c r="BF13" s="74">
        <f t="shared" si="1"/>
        <v>0.13970588235294118</v>
      </c>
      <c r="BG13" s="75">
        <f t="shared" si="2"/>
        <v>5.1470588235294115E-2</v>
      </c>
      <c r="BH13" s="126"/>
      <c r="BI13" s="8" t="s">
        <v>543</v>
      </c>
      <c r="BJ13" s="99">
        <f>+SUM(集計・資料①!ED10:EL11)</f>
        <v>110</v>
      </c>
      <c r="BK13" s="100">
        <f>+集計・資料①!EM10</f>
        <v>19</v>
      </c>
      <c r="BL13" s="100">
        <f>+集計・資料①!EN10</f>
        <v>7</v>
      </c>
      <c r="BM13" s="56">
        <f t="shared" si="3"/>
        <v>136</v>
      </c>
    </row>
    <row r="14" spans="1:65" ht="12">
      <c r="B14" s="948"/>
      <c r="C14" s="948"/>
      <c r="D14" s="948"/>
      <c r="E14" s="948"/>
      <c r="F14" s="948"/>
      <c r="G14" s="948"/>
      <c r="H14" s="948"/>
      <c r="I14" s="948"/>
      <c r="J14" s="948"/>
      <c r="K14" s="948"/>
      <c r="L14" s="948"/>
      <c r="N14" s="447"/>
      <c r="O14" s="120"/>
      <c r="P14" s="120"/>
      <c r="Q14" s="120"/>
      <c r="R14" s="120"/>
      <c r="S14" s="120"/>
      <c r="T14" s="120"/>
      <c r="U14" s="120"/>
      <c r="V14" s="120"/>
      <c r="W14" s="120"/>
      <c r="X14" s="120"/>
      <c r="Y14" s="120"/>
      <c r="Z14" s="120"/>
      <c r="AA14" s="448"/>
      <c r="AC14" s="700" t="s">
        <v>401</v>
      </c>
      <c r="AD14" s="707">
        <f>BE20</f>
        <v>0.82608695652173914</v>
      </c>
      <c r="AE14" s="698">
        <f>BF20</f>
        <v>0.17391304347826086</v>
      </c>
      <c r="AF14" s="698">
        <f>BG20</f>
        <v>0</v>
      </c>
      <c r="AG14" s="708"/>
      <c r="AH14" s="709"/>
      <c r="AI14" s="700" t="s">
        <v>401</v>
      </c>
      <c r="AJ14" s="706">
        <f>BJ20</f>
        <v>19</v>
      </c>
      <c r="AK14" s="706">
        <f>BK20</f>
        <v>4</v>
      </c>
      <c r="AL14" s="706">
        <f>BL20</f>
        <v>0</v>
      </c>
      <c r="AM14" s="706">
        <f>BM20</f>
        <v>23</v>
      </c>
      <c r="AO14" s="800" t="s">
        <v>679</v>
      </c>
      <c r="AP14" s="801"/>
      <c r="AQ14" s="801"/>
      <c r="AR14" s="801"/>
      <c r="AS14" s="801"/>
      <c r="AT14" s="801"/>
      <c r="AU14" s="801"/>
      <c r="AV14" s="801"/>
      <c r="AW14" s="801"/>
      <c r="AX14" s="801"/>
      <c r="AY14" s="801"/>
      <c r="AZ14" s="801"/>
      <c r="BD14" s="8" t="s">
        <v>541</v>
      </c>
      <c r="BE14" s="98">
        <f t="shared" si="0"/>
        <v>0.85185185185185186</v>
      </c>
      <c r="BF14" s="74">
        <f t="shared" si="1"/>
        <v>7.407407407407407E-2</v>
      </c>
      <c r="BG14" s="75">
        <f t="shared" si="2"/>
        <v>7.407407407407407E-2</v>
      </c>
      <c r="BH14" s="126"/>
      <c r="BI14" s="8" t="s">
        <v>541</v>
      </c>
      <c r="BJ14" s="99">
        <f>+SUM(集計・資料①!ED12:EL13)</f>
        <v>23</v>
      </c>
      <c r="BK14" s="100">
        <f>+集計・資料①!EM12</f>
        <v>2</v>
      </c>
      <c r="BL14" s="100">
        <f>+集計・資料①!EN12</f>
        <v>2</v>
      </c>
      <c r="BM14" s="56">
        <f t="shared" si="3"/>
        <v>27</v>
      </c>
    </row>
    <row r="15" spans="1:65" ht="10.5" customHeight="1">
      <c r="B15" s="948"/>
      <c r="C15" s="948"/>
      <c r="D15" s="948"/>
      <c r="E15" s="948"/>
      <c r="F15" s="948"/>
      <c r="G15" s="948"/>
      <c r="H15" s="948"/>
      <c r="I15" s="948"/>
      <c r="J15" s="948"/>
      <c r="K15" s="948"/>
      <c r="L15" s="948"/>
      <c r="N15" s="447"/>
      <c r="O15" s="120"/>
      <c r="P15" s="120"/>
      <c r="Q15" s="120"/>
      <c r="R15" s="120"/>
      <c r="S15" s="120"/>
      <c r="T15" s="120"/>
      <c r="U15" s="120"/>
      <c r="V15" s="120"/>
      <c r="W15" s="120"/>
      <c r="X15" s="120"/>
      <c r="Y15" s="120"/>
      <c r="Z15" s="120"/>
      <c r="AA15" s="448"/>
      <c r="AC15" s="575" t="s">
        <v>402</v>
      </c>
      <c r="AD15" s="707">
        <f>BE19</f>
        <v>0.83240223463687146</v>
      </c>
      <c r="AE15" s="698">
        <f>BF19</f>
        <v>0.15083798882681565</v>
      </c>
      <c r="AF15" s="698">
        <f>BG19</f>
        <v>1.6759776536312849E-2</v>
      </c>
      <c r="AG15" s="708"/>
      <c r="AH15" s="709"/>
      <c r="AI15" s="575" t="s">
        <v>402</v>
      </c>
      <c r="AJ15" s="706">
        <f>BJ19</f>
        <v>149</v>
      </c>
      <c r="AK15" s="706">
        <f>BK19</f>
        <v>27</v>
      </c>
      <c r="AL15" s="706">
        <f>BL19</f>
        <v>3</v>
      </c>
      <c r="AM15" s="706">
        <f>BM19</f>
        <v>179</v>
      </c>
      <c r="AO15" s="930" t="str">
        <f>CONCATENATE("　",AO4,CHAR(10),"　",AO7,CHAR(10),"　",AO9)</f>
        <v>　「団塊世代退職」「若年層定着率」「人材確保」「女性社員の労働環境」「従業員高齢化」「労働時間短縮」「福利厚生充実」「人件費高騰」等の雇用に関する問題に取り組む必要があるかについて、「ある」と回答した事業所は全体で85.2%となった。
　業種別にみると、「不動産業」「金融・保険業」を除くすべての業種で必要性があると回答している割合が80％を超えている。
　規模別では、どの規模の大きさ事業所も、雇用の問題に関心を持っている傾向にある。</v>
      </c>
      <c r="AP15" s="930"/>
      <c r="AQ15" s="930"/>
      <c r="AR15" s="930"/>
      <c r="AS15" s="930"/>
      <c r="AT15" s="930"/>
      <c r="AU15" s="930"/>
      <c r="AV15" s="930"/>
      <c r="AW15" s="930"/>
      <c r="AX15" s="930"/>
      <c r="AY15" s="930"/>
      <c r="AZ15" s="930"/>
      <c r="BD15" s="8" t="s">
        <v>540</v>
      </c>
      <c r="BE15" s="98">
        <f t="shared" si="0"/>
        <v>0.87096774193548387</v>
      </c>
      <c r="BF15" s="74">
        <f t="shared" si="1"/>
        <v>9.6774193548387094E-2</v>
      </c>
      <c r="BG15" s="75">
        <f t="shared" si="2"/>
        <v>3.2258064516129031E-2</v>
      </c>
      <c r="BH15" s="126"/>
      <c r="BI15" s="8" t="s">
        <v>540</v>
      </c>
      <c r="BJ15" s="99">
        <f>+SUM(集計・資料①!ED14:EL15)</f>
        <v>135</v>
      </c>
      <c r="BK15" s="100">
        <f>+集計・資料①!EM14</f>
        <v>15</v>
      </c>
      <c r="BL15" s="100">
        <f>+集計・資料①!EN14</f>
        <v>5</v>
      </c>
      <c r="BM15" s="56">
        <f t="shared" si="3"/>
        <v>155</v>
      </c>
    </row>
    <row r="16" spans="1:65">
      <c r="B16" s="948"/>
      <c r="C16" s="948"/>
      <c r="D16" s="948"/>
      <c r="E16" s="948"/>
      <c r="F16" s="948"/>
      <c r="G16" s="948"/>
      <c r="H16" s="948"/>
      <c r="I16" s="948"/>
      <c r="J16" s="948"/>
      <c r="K16" s="948"/>
      <c r="L16" s="948"/>
      <c r="N16" s="447"/>
      <c r="O16" s="120"/>
      <c r="P16" s="120"/>
      <c r="Q16" s="120"/>
      <c r="R16" s="120"/>
      <c r="S16" s="120"/>
      <c r="T16" s="120"/>
      <c r="U16" s="120"/>
      <c r="V16" s="120"/>
      <c r="W16" s="120"/>
      <c r="X16" s="120"/>
      <c r="Y16" s="120"/>
      <c r="Z16" s="120"/>
      <c r="AA16" s="448"/>
      <c r="AC16" s="700" t="s">
        <v>403</v>
      </c>
      <c r="AD16" s="779">
        <f>BE18</f>
        <v>0.75</v>
      </c>
      <c r="AE16" s="698">
        <f>BF18</f>
        <v>0.25</v>
      </c>
      <c r="AF16" s="698">
        <f>BG18</f>
        <v>0</v>
      </c>
      <c r="AG16" s="708"/>
      <c r="AH16" s="709"/>
      <c r="AI16" s="700" t="s">
        <v>403</v>
      </c>
      <c r="AJ16" s="706">
        <f>BJ18</f>
        <v>15</v>
      </c>
      <c r="AK16" s="706">
        <f>BK18</f>
        <v>5</v>
      </c>
      <c r="AL16" s="706">
        <f>BL18</f>
        <v>0</v>
      </c>
      <c r="AM16" s="706">
        <f>BM18</f>
        <v>20</v>
      </c>
      <c r="AO16" s="930"/>
      <c r="AP16" s="930"/>
      <c r="AQ16" s="930"/>
      <c r="AR16" s="930"/>
      <c r="AS16" s="930"/>
      <c r="AT16" s="930"/>
      <c r="AU16" s="930"/>
      <c r="AV16" s="930"/>
      <c r="AW16" s="930"/>
      <c r="AX16" s="930"/>
      <c r="AY16" s="930"/>
      <c r="AZ16" s="930"/>
      <c r="BD16" s="8" t="s">
        <v>539</v>
      </c>
      <c r="BE16" s="98">
        <f t="shared" si="0"/>
        <v>0.87804878048780488</v>
      </c>
      <c r="BF16" s="74">
        <f t="shared" si="1"/>
        <v>7.3170731707317069E-2</v>
      </c>
      <c r="BG16" s="75">
        <f t="shared" si="2"/>
        <v>4.878048780487805E-2</v>
      </c>
      <c r="BH16" s="126"/>
      <c r="BI16" s="8" t="s">
        <v>539</v>
      </c>
      <c r="BJ16" s="99">
        <f>+SUM(集計・資料①!ED16:EL17)</f>
        <v>36</v>
      </c>
      <c r="BK16" s="100">
        <f>+集計・資料①!EM16</f>
        <v>3</v>
      </c>
      <c r="BL16" s="100">
        <f>+集計・資料①!EN16</f>
        <v>2</v>
      </c>
      <c r="BM16" s="56">
        <f t="shared" si="3"/>
        <v>41</v>
      </c>
    </row>
    <row r="17" spans="1:65">
      <c r="B17" s="948"/>
      <c r="C17" s="948"/>
      <c r="D17" s="948"/>
      <c r="E17" s="948"/>
      <c r="F17" s="948"/>
      <c r="G17" s="948"/>
      <c r="H17" s="948"/>
      <c r="I17" s="948"/>
      <c r="J17" s="948"/>
      <c r="K17" s="948"/>
      <c r="L17" s="948"/>
      <c r="N17" s="449"/>
      <c r="O17" s="450"/>
      <c r="P17" s="450"/>
      <c r="Q17" s="450"/>
      <c r="R17" s="450"/>
      <c r="S17" s="450"/>
      <c r="T17" s="450"/>
      <c r="U17" s="450"/>
      <c r="V17" s="450"/>
      <c r="W17" s="450"/>
      <c r="X17" s="450"/>
      <c r="Y17" s="450"/>
      <c r="Z17" s="450"/>
      <c r="AA17" s="451"/>
      <c r="AC17" s="575" t="s">
        <v>404</v>
      </c>
      <c r="AD17" s="779">
        <f>BE17</f>
        <v>0.53333333333333333</v>
      </c>
      <c r="AE17" s="698">
        <f>BF17</f>
        <v>0.4</v>
      </c>
      <c r="AF17" s="698">
        <f>BG17</f>
        <v>6.6666666666666666E-2</v>
      </c>
      <c r="AG17" s="708"/>
      <c r="AH17" s="709"/>
      <c r="AI17" s="575" t="s">
        <v>404</v>
      </c>
      <c r="AJ17" s="706">
        <f>BJ17</f>
        <v>8</v>
      </c>
      <c r="AK17" s="706">
        <f>BK17</f>
        <v>6</v>
      </c>
      <c r="AL17" s="706">
        <f>BL17</f>
        <v>1</v>
      </c>
      <c r="AM17" s="706">
        <f>BM17</f>
        <v>15</v>
      </c>
      <c r="AO17" s="930"/>
      <c r="AP17" s="930"/>
      <c r="AQ17" s="930"/>
      <c r="AR17" s="930"/>
      <c r="AS17" s="930"/>
      <c r="AT17" s="930"/>
      <c r="AU17" s="930"/>
      <c r="AV17" s="930"/>
      <c r="AW17" s="930"/>
      <c r="AX17" s="930"/>
      <c r="AY17" s="930"/>
      <c r="AZ17" s="930"/>
      <c r="BD17" s="8" t="s">
        <v>544</v>
      </c>
      <c r="BE17" s="98">
        <f t="shared" si="0"/>
        <v>0.53333333333333333</v>
      </c>
      <c r="BF17" s="74">
        <f t="shared" si="1"/>
        <v>0.4</v>
      </c>
      <c r="BG17" s="75">
        <f t="shared" si="2"/>
        <v>6.6666666666666666E-2</v>
      </c>
      <c r="BH17" s="126"/>
      <c r="BI17" s="8" t="s">
        <v>544</v>
      </c>
      <c r="BJ17" s="99">
        <f>+SUM(集計・資料①!ED18:EL19)</f>
        <v>8</v>
      </c>
      <c r="BK17" s="100">
        <f>+集計・資料①!EM18</f>
        <v>6</v>
      </c>
      <c r="BL17" s="100">
        <f>+集計・資料①!EN18</f>
        <v>1</v>
      </c>
      <c r="BM17" s="56">
        <f t="shared" si="3"/>
        <v>15</v>
      </c>
    </row>
    <row r="18" spans="1:65">
      <c r="AC18" s="700" t="s">
        <v>405</v>
      </c>
      <c r="AD18" s="707">
        <f>BE16</f>
        <v>0.87804878048780488</v>
      </c>
      <c r="AE18" s="698">
        <f>BF16</f>
        <v>7.3170731707317069E-2</v>
      </c>
      <c r="AF18" s="698">
        <f>BG16</f>
        <v>4.878048780487805E-2</v>
      </c>
      <c r="AG18" s="708"/>
      <c r="AH18" s="709"/>
      <c r="AI18" s="700" t="s">
        <v>405</v>
      </c>
      <c r="AJ18" s="706">
        <f>BJ16</f>
        <v>36</v>
      </c>
      <c r="AK18" s="706">
        <f>BK16</f>
        <v>3</v>
      </c>
      <c r="AL18" s="706">
        <f>BL16</f>
        <v>2</v>
      </c>
      <c r="AM18" s="706">
        <f>BM16</f>
        <v>41</v>
      </c>
      <c r="AO18" s="930"/>
      <c r="AP18" s="930"/>
      <c r="AQ18" s="930"/>
      <c r="AR18" s="930"/>
      <c r="AS18" s="930"/>
      <c r="AT18" s="930"/>
      <c r="AU18" s="930"/>
      <c r="AV18" s="930"/>
      <c r="AW18" s="930"/>
      <c r="AX18" s="930"/>
      <c r="AY18" s="930"/>
      <c r="AZ18" s="930"/>
      <c r="BD18" s="8" t="s">
        <v>538</v>
      </c>
      <c r="BE18" s="98">
        <f t="shared" si="0"/>
        <v>0.75</v>
      </c>
      <c r="BF18" s="74">
        <f t="shared" si="1"/>
        <v>0.25</v>
      </c>
      <c r="BG18" s="75">
        <f t="shared" si="2"/>
        <v>0</v>
      </c>
      <c r="BH18" s="126"/>
      <c r="BI18" s="8" t="s">
        <v>538</v>
      </c>
      <c r="BJ18" s="99">
        <f>+SUM(集計・資料①!ED20:EL21)</f>
        <v>15</v>
      </c>
      <c r="BK18" s="100">
        <f>+集計・資料①!EM20</f>
        <v>5</v>
      </c>
      <c r="BL18" s="100">
        <f>+集計・資料①!EN20</f>
        <v>0</v>
      </c>
      <c r="BM18" s="56">
        <f t="shared" si="3"/>
        <v>20</v>
      </c>
    </row>
    <row r="19" spans="1:65">
      <c r="A19" s="434"/>
      <c r="B19" s="435"/>
      <c r="C19" s="435"/>
      <c r="D19" s="435"/>
      <c r="E19" s="435"/>
      <c r="F19" s="435"/>
      <c r="G19" s="435"/>
      <c r="H19" s="435"/>
      <c r="I19" s="435"/>
      <c r="J19" s="435"/>
      <c r="K19" s="435"/>
      <c r="L19" s="435"/>
      <c r="M19" s="435"/>
      <c r="N19" s="435"/>
      <c r="O19" s="435"/>
      <c r="P19" s="435"/>
      <c r="Q19" s="435"/>
      <c r="R19" s="435"/>
      <c r="S19" s="435"/>
      <c r="T19" s="435"/>
      <c r="U19" s="435"/>
      <c r="V19" s="435"/>
      <c r="W19" s="435"/>
      <c r="X19" s="435"/>
      <c r="Y19" s="435"/>
      <c r="Z19" s="435"/>
      <c r="AA19" s="436"/>
      <c r="AC19" s="575" t="s">
        <v>406</v>
      </c>
      <c r="AD19" s="707">
        <f>BE15</f>
        <v>0.87096774193548387</v>
      </c>
      <c r="AE19" s="698">
        <f>BF15</f>
        <v>9.6774193548387094E-2</v>
      </c>
      <c r="AF19" s="698">
        <f>BG15</f>
        <v>3.2258064516129031E-2</v>
      </c>
      <c r="AG19" s="708"/>
      <c r="AH19" s="709"/>
      <c r="AI19" s="575" t="s">
        <v>406</v>
      </c>
      <c r="AJ19" s="706">
        <f>BJ15</f>
        <v>135</v>
      </c>
      <c r="AK19" s="706">
        <f>BK15</f>
        <v>15</v>
      </c>
      <c r="AL19" s="706">
        <f>BL15</f>
        <v>5</v>
      </c>
      <c r="AM19" s="706">
        <f>BM15</f>
        <v>155</v>
      </c>
      <c r="AO19" s="930"/>
      <c r="AP19" s="930"/>
      <c r="AQ19" s="930"/>
      <c r="AR19" s="930"/>
      <c r="AS19" s="930"/>
      <c r="AT19" s="930"/>
      <c r="AU19" s="930"/>
      <c r="AV19" s="930"/>
      <c r="AW19" s="930"/>
      <c r="AX19" s="930"/>
      <c r="AY19" s="930"/>
      <c r="AZ19" s="930"/>
      <c r="BD19" s="8" t="s">
        <v>537</v>
      </c>
      <c r="BE19" s="98">
        <f t="shared" si="0"/>
        <v>0.83240223463687146</v>
      </c>
      <c r="BF19" s="74">
        <f t="shared" si="1"/>
        <v>0.15083798882681565</v>
      </c>
      <c r="BG19" s="75">
        <f t="shared" si="2"/>
        <v>1.6759776536312849E-2</v>
      </c>
      <c r="BH19" s="126"/>
      <c r="BI19" s="8" t="s">
        <v>537</v>
      </c>
      <c r="BJ19" s="99">
        <f>+SUM(集計・資料①!ED22:EL23)</f>
        <v>149</v>
      </c>
      <c r="BK19" s="100">
        <f>+集計・資料①!EM22</f>
        <v>27</v>
      </c>
      <c r="BL19" s="100">
        <f>+集計・資料①!EN22</f>
        <v>3</v>
      </c>
      <c r="BM19" s="56">
        <f t="shared" si="3"/>
        <v>179</v>
      </c>
    </row>
    <row r="20" spans="1:65">
      <c r="A20" s="437"/>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438"/>
      <c r="AC20" s="700" t="s">
        <v>407</v>
      </c>
      <c r="AD20" s="707">
        <f>BE14</f>
        <v>0.85185185185185186</v>
      </c>
      <c r="AE20" s="698">
        <f>BF14</f>
        <v>7.407407407407407E-2</v>
      </c>
      <c r="AF20" s="698">
        <f>BG14</f>
        <v>7.407407407407407E-2</v>
      </c>
      <c r="AG20" s="708"/>
      <c r="AH20" s="709"/>
      <c r="AI20" s="700" t="s">
        <v>407</v>
      </c>
      <c r="AJ20" s="706">
        <f>BJ14</f>
        <v>23</v>
      </c>
      <c r="AK20" s="706">
        <f>BK14</f>
        <v>2</v>
      </c>
      <c r="AL20" s="706">
        <f>BL14</f>
        <v>2</v>
      </c>
      <c r="AM20" s="706">
        <f>BM14</f>
        <v>27</v>
      </c>
      <c r="AO20" s="930"/>
      <c r="AP20" s="930"/>
      <c r="AQ20" s="930"/>
      <c r="AR20" s="930"/>
      <c r="AS20" s="930"/>
      <c r="AT20" s="930"/>
      <c r="AU20" s="930"/>
      <c r="AV20" s="930"/>
      <c r="AW20" s="930"/>
      <c r="AX20" s="930"/>
      <c r="AY20" s="930"/>
      <c r="AZ20" s="930"/>
      <c r="BD20" s="8" t="s">
        <v>536</v>
      </c>
      <c r="BE20" s="98">
        <f t="shared" si="0"/>
        <v>0.82608695652173914</v>
      </c>
      <c r="BF20" s="74">
        <f t="shared" si="1"/>
        <v>0.17391304347826086</v>
      </c>
      <c r="BG20" s="75">
        <f t="shared" si="2"/>
        <v>0</v>
      </c>
      <c r="BH20" s="126"/>
      <c r="BI20" s="8" t="s">
        <v>536</v>
      </c>
      <c r="BJ20" s="99">
        <f>+SUM(集計・資料①!ED24:EL25)</f>
        <v>19</v>
      </c>
      <c r="BK20" s="100">
        <f>+集計・資料①!EM24</f>
        <v>4</v>
      </c>
      <c r="BL20" s="100">
        <f>+集計・資料①!EN24</f>
        <v>0</v>
      </c>
      <c r="BM20" s="56">
        <f t="shared" si="3"/>
        <v>23</v>
      </c>
    </row>
    <row r="21" spans="1:65">
      <c r="A21" s="437"/>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438"/>
      <c r="AC21" s="575" t="s">
        <v>408</v>
      </c>
      <c r="AD21" s="707">
        <f>BE13</f>
        <v>0.80882352941176472</v>
      </c>
      <c r="AE21" s="698">
        <f>BF13</f>
        <v>0.13970588235294118</v>
      </c>
      <c r="AF21" s="698">
        <f>BG13</f>
        <v>5.1470588235294115E-2</v>
      </c>
      <c r="AG21" s="708"/>
      <c r="AH21" s="709"/>
      <c r="AI21" s="575" t="s">
        <v>408</v>
      </c>
      <c r="AJ21" s="706">
        <f>BJ13</f>
        <v>110</v>
      </c>
      <c r="AK21" s="706">
        <f>BK13</f>
        <v>19</v>
      </c>
      <c r="AL21" s="706">
        <f>BL13</f>
        <v>7</v>
      </c>
      <c r="AM21" s="706">
        <f>BM13</f>
        <v>136</v>
      </c>
      <c r="AO21" s="930"/>
      <c r="AP21" s="930"/>
      <c r="AQ21" s="930"/>
      <c r="AR21" s="930"/>
      <c r="AS21" s="930"/>
      <c r="AT21" s="930"/>
      <c r="AU21" s="930"/>
      <c r="AV21" s="930"/>
      <c r="AW21" s="930"/>
      <c r="AX21" s="930"/>
      <c r="AY21" s="930"/>
      <c r="AZ21" s="930"/>
      <c r="BD21" s="8" t="s">
        <v>535</v>
      </c>
      <c r="BE21" s="98">
        <f t="shared" si="0"/>
        <v>0.90909090909090906</v>
      </c>
      <c r="BF21" s="74">
        <f t="shared" si="1"/>
        <v>9.0909090909090912E-2</v>
      </c>
      <c r="BG21" s="75">
        <f t="shared" si="2"/>
        <v>0</v>
      </c>
      <c r="BH21" s="126"/>
      <c r="BI21" s="8" t="s">
        <v>535</v>
      </c>
      <c r="BJ21" s="99">
        <f>+SUM(集計・資料①!ED26:EL27)</f>
        <v>10</v>
      </c>
      <c r="BK21" s="100">
        <f>+集計・資料①!EM26</f>
        <v>1</v>
      </c>
      <c r="BL21" s="100">
        <f>+集計・資料①!EN26</f>
        <v>0</v>
      </c>
      <c r="BM21" s="56">
        <f t="shared" si="3"/>
        <v>11</v>
      </c>
    </row>
    <row r="22" spans="1:65">
      <c r="A22" s="437"/>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438"/>
      <c r="AC22" s="700" t="s">
        <v>409</v>
      </c>
      <c r="AD22" s="707">
        <f>BE12</f>
        <v>0.84892086330935257</v>
      </c>
      <c r="AE22" s="698">
        <f>BF12</f>
        <v>0.1223021582733813</v>
      </c>
      <c r="AF22" s="698">
        <f>BG12</f>
        <v>2.8776978417266189E-2</v>
      </c>
      <c r="AG22" s="708"/>
      <c r="AH22" s="709"/>
      <c r="AI22" s="700" t="s">
        <v>409</v>
      </c>
      <c r="AJ22" s="706">
        <f>BJ12</f>
        <v>118</v>
      </c>
      <c r="AK22" s="706">
        <f>BK12</f>
        <v>17</v>
      </c>
      <c r="AL22" s="706">
        <f>BL12</f>
        <v>4</v>
      </c>
      <c r="AM22" s="706">
        <f>BM12</f>
        <v>139</v>
      </c>
      <c r="AO22" s="930"/>
      <c r="AP22" s="930"/>
      <c r="AQ22" s="930"/>
      <c r="AR22" s="930"/>
      <c r="AS22" s="930"/>
      <c r="AT22" s="930"/>
      <c r="AU22" s="930"/>
      <c r="AV22" s="930"/>
      <c r="AW22" s="930"/>
      <c r="AX22" s="930"/>
      <c r="AY22" s="930"/>
      <c r="AZ22" s="930"/>
      <c r="BD22" s="17" t="s">
        <v>545</v>
      </c>
      <c r="BE22" s="98">
        <f t="shared" si="0"/>
        <v>0.86538461538461542</v>
      </c>
      <c r="BF22" s="74">
        <f t="shared" si="1"/>
        <v>9.6153846153846159E-2</v>
      </c>
      <c r="BG22" s="75">
        <f t="shared" si="2"/>
        <v>3.8461538461538464E-2</v>
      </c>
      <c r="BH22" s="126"/>
      <c r="BI22" s="17" t="s">
        <v>545</v>
      </c>
      <c r="BJ22" s="99">
        <f>+SUM(集計・資料①!ED28:EL29)</f>
        <v>135</v>
      </c>
      <c r="BK22" s="100">
        <f>+集計・資料①!EM28</f>
        <v>15</v>
      </c>
      <c r="BL22" s="100">
        <f>+集計・資料①!EN28</f>
        <v>6</v>
      </c>
      <c r="BM22" s="56">
        <f t="shared" si="3"/>
        <v>156</v>
      </c>
    </row>
    <row r="23" spans="1:65" ht="10.199999999999999" thickBot="1">
      <c r="A23" s="437"/>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438"/>
      <c r="AC23" s="575" t="s">
        <v>23</v>
      </c>
      <c r="AD23" s="698" t="e">
        <f>BE11</f>
        <v>#DIV/0!</v>
      </c>
      <c r="AE23" s="698" t="e">
        <f>BF11</f>
        <v>#DIV/0!</v>
      </c>
      <c r="AF23" s="698" t="e">
        <f>BG11</f>
        <v>#DIV/0!</v>
      </c>
      <c r="AG23" s="708"/>
      <c r="AH23" s="709"/>
      <c r="AI23" s="575" t="s">
        <v>23</v>
      </c>
      <c r="AJ23" s="706">
        <f>BJ11</f>
        <v>0</v>
      </c>
      <c r="AK23" s="706">
        <f>BK11</f>
        <v>0</v>
      </c>
      <c r="AL23" s="706">
        <f>BL11</f>
        <v>0</v>
      </c>
      <c r="AM23" s="706">
        <f>BM11</f>
        <v>0</v>
      </c>
      <c r="AO23" s="930"/>
      <c r="AP23" s="930"/>
      <c r="AQ23" s="930"/>
      <c r="AR23" s="930"/>
      <c r="AS23" s="930"/>
      <c r="AT23" s="930"/>
      <c r="AU23" s="930"/>
      <c r="AV23" s="930"/>
      <c r="AW23" s="930"/>
      <c r="AX23" s="930"/>
      <c r="AY23" s="930"/>
      <c r="AZ23" s="930"/>
      <c r="BD23" s="11" t="s">
        <v>546</v>
      </c>
      <c r="BE23" s="57">
        <f t="shared" si="0"/>
        <v>0.89861751152073732</v>
      </c>
      <c r="BF23" s="58">
        <f t="shared" si="1"/>
        <v>6.9124423963133647E-2</v>
      </c>
      <c r="BG23" s="59">
        <f t="shared" si="2"/>
        <v>3.2258064516129031E-2</v>
      </c>
      <c r="BH23" s="126"/>
      <c r="BI23" s="9" t="s">
        <v>546</v>
      </c>
      <c r="BJ23" s="60">
        <f>+SUM(集計・資料①!ED30:EL31)</f>
        <v>195</v>
      </c>
      <c r="BK23" s="62">
        <f>+集計・資料①!EM30</f>
        <v>15</v>
      </c>
      <c r="BL23" s="62">
        <f>+集計・資料①!EN30</f>
        <v>7</v>
      </c>
      <c r="BM23" s="63">
        <f t="shared" si="3"/>
        <v>217</v>
      </c>
    </row>
    <row r="24" spans="1:65" ht="10.199999999999999" thickBot="1">
      <c r="A24" s="437"/>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438"/>
      <c r="AH24" s="709"/>
      <c r="AI24" s="577" t="s">
        <v>554</v>
      </c>
      <c r="AJ24" s="706">
        <f>+SUM(AJ11:AJ23)</f>
        <v>953</v>
      </c>
      <c r="AK24" s="706">
        <f>+SUM(AK11:AK23)</f>
        <v>129</v>
      </c>
      <c r="AL24" s="706">
        <f>+SUM(AL11:AL23)</f>
        <v>37</v>
      </c>
      <c r="AM24" s="706">
        <f>+SUM(AM11:AM23)</f>
        <v>1119</v>
      </c>
      <c r="AO24" s="930"/>
      <c r="AP24" s="930"/>
      <c r="AQ24" s="930"/>
      <c r="AR24" s="930"/>
      <c r="AS24" s="930"/>
      <c r="AT24" s="930"/>
      <c r="AU24" s="930"/>
      <c r="AV24" s="930"/>
      <c r="AW24" s="930"/>
      <c r="AX24" s="930"/>
      <c r="AY24" s="930"/>
      <c r="AZ24" s="930"/>
      <c r="BH24" s="126"/>
      <c r="BI24" s="35" t="s">
        <v>554</v>
      </c>
      <c r="BJ24" s="64">
        <f>+SUM(BJ11:BJ23)</f>
        <v>953</v>
      </c>
      <c r="BK24" s="85">
        <f>SUM(BK11:BK23)</f>
        <v>129</v>
      </c>
      <c r="BL24" s="86">
        <f>SUM(BL11:BL23)</f>
        <v>37</v>
      </c>
      <c r="BM24" s="67">
        <f>SUM(BM11:BM23)</f>
        <v>1119</v>
      </c>
    </row>
    <row r="25" spans="1:65">
      <c r="A25" s="437"/>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438"/>
      <c r="AO25" s="930"/>
      <c r="AP25" s="930"/>
      <c r="AQ25" s="930"/>
      <c r="AR25" s="930"/>
      <c r="AS25" s="930"/>
      <c r="AT25" s="930"/>
      <c r="AU25" s="930"/>
      <c r="AV25" s="930"/>
      <c r="AW25" s="930"/>
      <c r="AX25" s="930"/>
      <c r="AY25" s="930"/>
      <c r="AZ25" s="930"/>
    </row>
    <row r="26" spans="1:65" ht="24" customHeight="1">
      <c r="A26" s="437"/>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438"/>
      <c r="AC26" s="979" t="s">
        <v>37</v>
      </c>
      <c r="AD26" s="979"/>
      <c r="AE26" s="979"/>
      <c r="AF26" s="979"/>
      <c r="AG26" s="979"/>
      <c r="AI26" s="979" t="s">
        <v>38</v>
      </c>
      <c r="AJ26" s="979"/>
      <c r="AK26" s="979"/>
      <c r="AL26" s="979"/>
      <c r="AM26" s="979"/>
      <c r="AO26" s="930"/>
      <c r="AP26" s="930"/>
      <c r="AQ26" s="930"/>
      <c r="AR26" s="930"/>
      <c r="AS26" s="930"/>
      <c r="AT26" s="930"/>
      <c r="AU26" s="930"/>
      <c r="AV26" s="930"/>
      <c r="AW26" s="930"/>
      <c r="AX26" s="930"/>
      <c r="AY26" s="930"/>
      <c r="AZ26" s="930"/>
      <c r="BD26" s="28" t="s">
        <v>395</v>
      </c>
      <c r="BG26" s="89"/>
      <c r="BI26" s="28" t="s">
        <v>607</v>
      </c>
      <c r="BL26" s="89"/>
    </row>
    <row r="27" spans="1:65" ht="12" customHeight="1" thickBot="1">
      <c r="A27" s="437"/>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438"/>
      <c r="AF27" s="710"/>
      <c r="AG27" s="710"/>
      <c r="AL27" s="710"/>
      <c r="AO27" s="930"/>
      <c r="AP27" s="930"/>
      <c r="AQ27" s="930"/>
      <c r="AR27" s="930"/>
      <c r="AS27" s="930"/>
      <c r="AT27" s="930"/>
      <c r="AU27" s="930"/>
      <c r="AV27" s="930"/>
      <c r="AW27" s="930"/>
      <c r="AX27" s="930"/>
      <c r="AY27" s="930"/>
      <c r="AZ27" s="930"/>
      <c r="BG27" s="130"/>
      <c r="BL27" s="130"/>
    </row>
    <row r="28" spans="1:65" ht="25.5" customHeight="1" thickBot="1">
      <c r="A28" s="437"/>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438"/>
      <c r="AC28" s="577" t="s">
        <v>549</v>
      </c>
      <c r="AD28" s="577" t="s">
        <v>271</v>
      </c>
      <c r="AE28" s="585" t="s">
        <v>272</v>
      </c>
      <c r="AF28" s="577" t="s">
        <v>555</v>
      </c>
      <c r="AG28" s="839"/>
      <c r="AH28" s="122"/>
      <c r="AI28" s="577" t="s">
        <v>549</v>
      </c>
      <c r="AJ28" s="577" t="s">
        <v>271</v>
      </c>
      <c r="AK28" s="585" t="s">
        <v>272</v>
      </c>
      <c r="AL28" s="577" t="s">
        <v>555</v>
      </c>
      <c r="AM28" s="577" t="s">
        <v>554</v>
      </c>
      <c r="BD28" s="33" t="s">
        <v>549</v>
      </c>
      <c r="BE28" s="30" t="s">
        <v>30</v>
      </c>
      <c r="BF28" s="121" t="s">
        <v>31</v>
      </c>
      <c r="BG28" s="32" t="s">
        <v>555</v>
      </c>
      <c r="BH28" s="127"/>
      <c r="BI28" s="33" t="s">
        <v>549</v>
      </c>
      <c r="BJ28" s="30" t="s">
        <v>30</v>
      </c>
      <c r="BK28" s="121" t="s">
        <v>31</v>
      </c>
      <c r="BL28" s="123" t="s">
        <v>555</v>
      </c>
      <c r="BM28" s="128" t="s">
        <v>554</v>
      </c>
    </row>
    <row r="29" spans="1:65">
      <c r="A29" s="437"/>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438"/>
      <c r="AC29" s="579" t="s">
        <v>410</v>
      </c>
      <c r="AD29" s="775">
        <f>BE34</f>
        <v>0.70813397129186606</v>
      </c>
      <c r="AE29" s="698">
        <f>BF34</f>
        <v>0.23923444976076555</v>
      </c>
      <c r="AF29" s="698">
        <f>BG34</f>
        <v>5.2631578947368418E-2</v>
      </c>
      <c r="AG29" s="708"/>
      <c r="AH29" s="122"/>
      <c r="AI29" s="579" t="s">
        <v>410</v>
      </c>
      <c r="AJ29" s="706">
        <f>BJ34</f>
        <v>148</v>
      </c>
      <c r="AK29" s="706">
        <f>BK34</f>
        <v>50</v>
      </c>
      <c r="AL29" s="706">
        <f>BL34</f>
        <v>11</v>
      </c>
      <c r="AM29" s="706">
        <f>BM34</f>
        <v>209</v>
      </c>
      <c r="BD29" s="108" t="s">
        <v>553</v>
      </c>
      <c r="BE29" s="54">
        <f t="shared" ref="BE29:BG34" si="4">+BJ29/$BM29</f>
        <v>0.9375</v>
      </c>
      <c r="BF29" s="55">
        <f t="shared" si="4"/>
        <v>6.25E-2</v>
      </c>
      <c r="BG29" s="49">
        <f t="shared" si="4"/>
        <v>0</v>
      </c>
      <c r="BH29" s="127"/>
      <c r="BI29" s="69" t="s">
        <v>553</v>
      </c>
      <c r="BJ29" s="70">
        <f>SUM(集計・資料①!ED40:EL41)</f>
        <v>15</v>
      </c>
      <c r="BK29" s="51">
        <f>+集計・資料①!EM40</f>
        <v>1</v>
      </c>
      <c r="BL29" s="52">
        <f>+集計・資料①!EN40</f>
        <v>0</v>
      </c>
      <c r="BM29" s="53">
        <f t="shared" ref="BM29:BM34" si="5">+SUM(BJ29:BL29)</f>
        <v>16</v>
      </c>
    </row>
    <row r="30" spans="1:65">
      <c r="A30" s="437"/>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438"/>
      <c r="AC30" s="579" t="s">
        <v>411</v>
      </c>
      <c r="AD30" s="698">
        <f>BE33</f>
        <v>0.84673366834170849</v>
      </c>
      <c r="AE30" s="698">
        <f>BF33</f>
        <v>0.11809045226130653</v>
      </c>
      <c r="AF30" s="698">
        <f>BG33</f>
        <v>3.5175879396984924E-2</v>
      </c>
      <c r="AG30" s="708"/>
      <c r="AH30" s="709"/>
      <c r="AI30" s="579" t="s">
        <v>411</v>
      </c>
      <c r="AJ30" s="706">
        <f>BJ33</f>
        <v>337</v>
      </c>
      <c r="AK30" s="706">
        <f>BK33</f>
        <v>47</v>
      </c>
      <c r="AL30" s="706">
        <f>BL33</f>
        <v>14</v>
      </c>
      <c r="AM30" s="706">
        <f>BM33</f>
        <v>398</v>
      </c>
      <c r="BD30" s="110" t="s">
        <v>427</v>
      </c>
      <c r="BE30" s="54">
        <f t="shared" si="4"/>
        <v>1</v>
      </c>
      <c r="BF30" s="55">
        <f t="shared" si="4"/>
        <v>0</v>
      </c>
      <c r="BG30" s="49">
        <f t="shared" si="4"/>
        <v>0</v>
      </c>
      <c r="BH30" s="126"/>
      <c r="BI30" s="72" t="s">
        <v>427</v>
      </c>
      <c r="BJ30" s="70">
        <f>SUM(集計・資料①!ED42:EL43)</f>
        <v>27</v>
      </c>
      <c r="BK30" s="77">
        <f>+集計・資料①!EM42</f>
        <v>0</v>
      </c>
      <c r="BL30" s="100">
        <f>+集計・資料①!EN42</f>
        <v>0</v>
      </c>
      <c r="BM30" s="56">
        <f t="shared" si="5"/>
        <v>27</v>
      </c>
    </row>
    <row r="31" spans="1:65">
      <c r="A31" s="437"/>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438"/>
      <c r="AC31" s="579" t="s">
        <v>412</v>
      </c>
      <c r="AD31" s="698">
        <f>BE32</f>
        <v>0.90909090909090906</v>
      </c>
      <c r="AE31" s="698">
        <f>BF32</f>
        <v>5.9740259740259739E-2</v>
      </c>
      <c r="AF31" s="698">
        <f>BG32</f>
        <v>3.1168831168831169E-2</v>
      </c>
      <c r="AG31" s="708"/>
      <c r="AH31" s="709"/>
      <c r="AI31" s="579" t="s">
        <v>412</v>
      </c>
      <c r="AJ31" s="706">
        <f>BJ32</f>
        <v>350</v>
      </c>
      <c r="AK31" s="706">
        <f>BK32</f>
        <v>23</v>
      </c>
      <c r="AL31" s="706">
        <f>BL32</f>
        <v>12</v>
      </c>
      <c r="AM31" s="706">
        <f>BM32</f>
        <v>385</v>
      </c>
      <c r="BD31" s="110" t="s">
        <v>428</v>
      </c>
      <c r="BE31" s="54">
        <f t="shared" si="4"/>
        <v>0.90476190476190477</v>
      </c>
      <c r="BF31" s="55">
        <f t="shared" si="4"/>
        <v>9.5238095238095233E-2</v>
      </c>
      <c r="BG31" s="49">
        <f t="shared" si="4"/>
        <v>0</v>
      </c>
      <c r="BH31" s="126"/>
      <c r="BI31" s="72" t="s">
        <v>428</v>
      </c>
      <c r="BJ31" s="70">
        <f>SUM(集計・資料①!ED44:EL45)</f>
        <v>76</v>
      </c>
      <c r="BK31" s="77">
        <f>+集計・資料①!EM44</f>
        <v>8</v>
      </c>
      <c r="BL31" s="100">
        <f>+集計・資料①!EN44</f>
        <v>0</v>
      </c>
      <c r="BM31" s="56">
        <f t="shared" si="5"/>
        <v>84</v>
      </c>
    </row>
    <row r="32" spans="1:65">
      <c r="A32" s="437"/>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438"/>
      <c r="AC32" s="579" t="s">
        <v>413</v>
      </c>
      <c r="AD32" s="698">
        <f>BE31</f>
        <v>0.90476190476190477</v>
      </c>
      <c r="AE32" s="698">
        <f>BF31</f>
        <v>9.5238095238095233E-2</v>
      </c>
      <c r="AF32" s="698">
        <f>BG31</f>
        <v>0</v>
      </c>
      <c r="AG32" s="708"/>
      <c r="AH32" s="709"/>
      <c r="AI32" s="579" t="s">
        <v>413</v>
      </c>
      <c r="AJ32" s="706">
        <f>BJ31</f>
        <v>76</v>
      </c>
      <c r="AK32" s="706">
        <f>BK31</f>
        <v>8</v>
      </c>
      <c r="AL32" s="706">
        <f>BL31</f>
        <v>0</v>
      </c>
      <c r="AM32" s="706">
        <f>BM31</f>
        <v>84</v>
      </c>
      <c r="BD32" s="110" t="s">
        <v>429</v>
      </c>
      <c r="BE32" s="54">
        <f t="shared" si="4"/>
        <v>0.90909090909090906</v>
      </c>
      <c r="BF32" s="55">
        <f t="shared" si="4"/>
        <v>5.9740259740259739E-2</v>
      </c>
      <c r="BG32" s="49">
        <f t="shared" si="4"/>
        <v>3.1168831168831169E-2</v>
      </c>
      <c r="BH32" s="126"/>
      <c r="BI32" s="72" t="s">
        <v>429</v>
      </c>
      <c r="BJ32" s="70">
        <f>SUM(集計・資料①!ED46:EL47)</f>
        <v>350</v>
      </c>
      <c r="BK32" s="77">
        <f>+集計・資料①!EM46</f>
        <v>23</v>
      </c>
      <c r="BL32" s="100">
        <f>+集計・資料①!EN46</f>
        <v>12</v>
      </c>
      <c r="BM32" s="56">
        <f t="shared" si="5"/>
        <v>385</v>
      </c>
    </row>
    <row r="33" spans="1:65" ht="12" customHeight="1">
      <c r="A33" s="437"/>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438"/>
      <c r="AC33" s="579" t="s">
        <v>414</v>
      </c>
      <c r="AD33" s="698">
        <f>BE30</f>
        <v>1</v>
      </c>
      <c r="AE33" s="698">
        <f>BF30</f>
        <v>0</v>
      </c>
      <c r="AF33" s="698">
        <f>BG30</f>
        <v>0</v>
      </c>
      <c r="AG33" s="708"/>
      <c r="AH33" s="709"/>
      <c r="AI33" s="579" t="s">
        <v>414</v>
      </c>
      <c r="AJ33" s="706">
        <f>BJ30</f>
        <v>27</v>
      </c>
      <c r="AK33" s="706">
        <f>BK30</f>
        <v>0</v>
      </c>
      <c r="AL33" s="706">
        <f>BL30</f>
        <v>0</v>
      </c>
      <c r="AM33" s="706">
        <f>BM30</f>
        <v>27</v>
      </c>
      <c r="BD33" s="110" t="s">
        <v>430</v>
      </c>
      <c r="BE33" s="54">
        <f t="shared" si="4"/>
        <v>0.84673366834170849</v>
      </c>
      <c r="BF33" s="55">
        <f t="shared" si="4"/>
        <v>0.11809045226130653</v>
      </c>
      <c r="BG33" s="49">
        <f t="shared" si="4"/>
        <v>3.5175879396984924E-2</v>
      </c>
      <c r="BH33" s="126"/>
      <c r="BI33" s="72" t="s">
        <v>430</v>
      </c>
      <c r="BJ33" s="70">
        <f>SUM(集計・資料①!ED48:EL49)</f>
        <v>337</v>
      </c>
      <c r="BK33" s="77">
        <f>+集計・資料①!EM48</f>
        <v>47</v>
      </c>
      <c r="BL33" s="100">
        <f>+集計・資料①!EN48</f>
        <v>14</v>
      </c>
      <c r="BM33" s="56">
        <f t="shared" si="5"/>
        <v>398</v>
      </c>
    </row>
    <row r="34" spans="1:65" ht="10.199999999999999" thickBot="1">
      <c r="A34" s="437"/>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438"/>
      <c r="AC34" s="579" t="s">
        <v>415</v>
      </c>
      <c r="AD34" s="698">
        <f>BE29</f>
        <v>0.9375</v>
      </c>
      <c r="AE34" s="698">
        <f>BF29</f>
        <v>6.25E-2</v>
      </c>
      <c r="AF34" s="698">
        <f>BG29</f>
        <v>0</v>
      </c>
      <c r="AG34" s="708"/>
      <c r="AH34" s="709"/>
      <c r="AI34" s="579" t="s">
        <v>415</v>
      </c>
      <c r="AJ34" s="706">
        <f>BJ29</f>
        <v>15</v>
      </c>
      <c r="AK34" s="706">
        <f>BK29</f>
        <v>1</v>
      </c>
      <c r="AL34" s="706">
        <f>BL29</f>
        <v>0</v>
      </c>
      <c r="AM34" s="706">
        <f>BM29</f>
        <v>16</v>
      </c>
      <c r="BD34" s="131" t="s">
        <v>431</v>
      </c>
      <c r="BE34" s="124">
        <f t="shared" si="4"/>
        <v>0.70813397129186606</v>
      </c>
      <c r="BF34" s="37">
        <f t="shared" si="4"/>
        <v>0.23923444976076555</v>
      </c>
      <c r="BG34" s="38">
        <f t="shared" si="4"/>
        <v>5.2631578947368418E-2</v>
      </c>
      <c r="BH34" s="126"/>
      <c r="BI34" s="81" t="s">
        <v>431</v>
      </c>
      <c r="BJ34" s="82">
        <f>SUM(集計・資料①!ED50:EL51)</f>
        <v>148</v>
      </c>
      <c r="BK34" s="61">
        <f>+集計・資料①!EM50</f>
        <v>50</v>
      </c>
      <c r="BL34" s="62">
        <f>+集計・資料①!EN50</f>
        <v>11</v>
      </c>
      <c r="BM34" s="63">
        <f t="shared" si="5"/>
        <v>209</v>
      </c>
    </row>
    <row r="35" spans="1:65" ht="10.199999999999999" thickBot="1">
      <c r="A35" s="437"/>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438"/>
      <c r="AH35" s="709"/>
      <c r="AI35" s="577" t="s">
        <v>554</v>
      </c>
      <c r="AJ35" s="706">
        <f>SUM(AJ29:AJ34)</f>
        <v>953</v>
      </c>
      <c r="AK35" s="706">
        <f>SUM(AK29:AK34)</f>
        <v>129</v>
      </c>
      <c r="AL35" s="706">
        <f>SUM(AL29:AL34)</f>
        <v>37</v>
      </c>
      <c r="AM35" s="706">
        <f>SUM(AM29:AM34)</f>
        <v>1119</v>
      </c>
      <c r="BH35" s="126"/>
      <c r="BI35" s="39" t="s">
        <v>554</v>
      </c>
      <c r="BJ35" s="84">
        <f>SUM(BJ29:BJ34)</f>
        <v>953</v>
      </c>
      <c r="BK35" s="85">
        <f>SUM(BK29:BK34)</f>
        <v>129</v>
      </c>
      <c r="BL35" s="86">
        <f>SUM(BL29:BL34)</f>
        <v>37</v>
      </c>
      <c r="BM35" s="67">
        <f>SUM(BM29:BM34)</f>
        <v>1119</v>
      </c>
    </row>
    <row r="36" spans="1:65">
      <c r="A36" s="437"/>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438"/>
      <c r="AN36" s="802"/>
    </row>
    <row r="37" spans="1:65">
      <c r="A37" s="437"/>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438"/>
      <c r="AN37" s="803"/>
    </row>
    <row r="38" spans="1:65">
      <c r="A38" s="437"/>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438"/>
      <c r="AN38" s="802"/>
    </row>
    <row r="39" spans="1:65">
      <c r="A39" s="437"/>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438"/>
      <c r="AN39" s="803"/>
    </row>
    <row r="40" spans="1:65">
      <c r="A40" s="437"/>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438"/>
      <c r="AN40" s="802"/>
    </row>
    <row r="41" spans="1:65">
      <c r="A41" s="437"/>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438"/>
      <c r="AN41" s="803"/>
    </row>
    <row r="42" spans="1:65">
      <c r="A42" s="437"/>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438"/>
      <c r="AN42" s="802"/>
    </row>
    <row r="43" spans="1:65">
      <c r="A43" s="437"/>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438"/>
      <c r="AN43" s="803"/>
    </row>
    <row r="44" spans="1:65">
      <c r="A44" s="437"/>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438"/>
      <c r="AN44" s="802"/>
    </row>
    <row r="45" spans="1:65">
      <c r="A45" s="437"/>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438"/>
      <c r="AN45" s="803"/>
    </row>
    <row r="46" spans="1:65">
      <c r="A46" s="437"/>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438"/>
      <c r="AN46" s="802"/>
    </row>
    <row r="47" spans="1:65">
      <c r="A47" s="437"/>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438"/>
      <c r="AN47" s="803"/>
    </row>
    <row r="48" spans="1:65">
      <c r="A48" s="437"/>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438"/>
      <c r="AN48" s="802"/>
    </row>
    <row r="49" spans="1:41">
      <c r="A49" s="437"/>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438"/>
      <c r="AN49" s="803"/>
    </row>
    <row r="50" spans="1:41">
      <c r="A50" s="437"/>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438"/>
      <c r="AN50" s="802"/>
      <c r="AO50" s="802"/>
    </row>
    <row r="51" spans="1:41">
      <c r="A51" s="437"/>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438"/>
      <c r="AN51" s="803"/>
      <c r="AO51" s="802"/>
    </row>
    <row r="52" spans="1:41">
      <c r="A52" s="437"/>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438"/>
      <c r="AN52" s="802"/>
      <c r="AO52" s="802"/>
    </row>
    <row r="53" spans="1:41">
      <c r="A53" s="437"/>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438"/>
      <c r="AN53" s="803"/>
      <c r="AO53" s="802"/>
    </row>
    <row r="54" spans="1:41">
      <c r="A54" s="437"/>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438"/>
      <c r="AN54" s="802"/>
      <c r="AO54" s="802"/>
    </row>
    <row r="55" spans="1:41">
      <c r="A55" s="437"/>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438"/>
    </row>
    <row r="56" spans="1:41">
      <c r="A56" s="437"/>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438"/>
    </row>
    <row r="57" spans="1:41">
      <c r="A57" s="437"/>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438"/>
    </row>
    <row r="58" spans="1:41">
      <c r="A58" s="437"/>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438"/>
    </row>
    <row r="59" spans="1:41">
      <c r="A59" s="437"/>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438"/>
    </row>
    <row r="60" spans="1:41">
      <c r="A60" s="439"/>
      <c r="B60" s="440"/>
      <c r="C60" s="440"/>
      <c r="D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1"/>
    </row>
  </sheetData>
  <mergeCells count="8">
    <mergeCell ref="AO15:AZ27"/>
    <mergeCell ref="AC26:AG26"/>
    <mergeCell ref="AI26:AM26"/>
    <mergeCell ref="V1:AA1"/>
    <mergeCell ref="A1:B1"/>
    <mergeCell ref="B3:L17"/>
    <mergeCell ref="AC8:AG8"/>
    <mergeCell ref="AI8:AM8"/>
  </mergeCells>
  <phoneticPr fontId="4"/>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59" man="1"/>
    <brk id="54"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業種リスト!$A$2:$A$14</xm:f>
          </x14:formula1>
          <xm:sqref>AQ6:AS6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C000"/>
  </sheetPr>
  <dimension ref="A1:BC75"/>
  <sheetViews>
    <sheetView showGridLines="0" view="pageBreakPreview" zoomScaleNormal="85" zoomScaleSheetLayoutView="100" workbookViewId="0">
      <selection activeCell="AD5" sqref="AD5:AL5"/>
    </sheetView>
  </sheetViews>
  <sheetFormatPr defaultColWidth="10.33203125" defaultRowHeight="9.6"/>
  <cols>
    <col min="1" max="27" width="4" style="28" customWidth="1"/>
    <col min="28" max="28" width="1.6640625" style="28" customWidth="1"/>
    <col min="29" max="29" width="15.33203125" style="28" customWidth="1"/>
    <col min="30" max="40" width="10.44140625" style="28" customWidth="1"/>
    <col min="41" max="41" width="7" style="120" bestFit="1" customWidth="1"/>
    <col min="42" max="42" width="1.6640625" style="28" customWidth="1"/>
    <col min="43" max="43" width="15.33203125" style="28" customWidth="1"/>
    <col min="44" max="52" width="8.5546875" style="28" customWidth="1"/>
    <col min="53" max="53" width="11" style="28" customWidth="1"/>
    <col min="54" max="54" width="8.5546875" style="28" customWidth="1"/>
    <col min="55" max="55" width="7" style="120" bestFit="1" customWidth="1"/>
    <col min="56" max="56" width="15.33203125" style="28" customWidth="1"/>
    <col min="57" max="60" width="7.44140625" style="28" customWidth="1"/>
    <col min="61" max="61" width="7.88671875" style="28" customWidth="1"/>
    <col min="62" max="63" width="7.44140625" style="28" customWidth="1"/>
    <col min="64" max="64" width="7.6640625" style="28" customWidth="1"/>
    <col min="65" max="68" width="7.44140625" style="28" customWidth="1"/>
    <col min="69" max="16384" width="10.33203125" style="28"/>
  </cols>
  <sheetData>
    <row r="1" spans="1:55" ht="21" customHeight="1" thickBot="1">
      <c r="A1" s="980">
        <v>32</v>
      </c>
      <c r="B1" s="980"/>
      <c r="C1" s="497" t="s">
        <v>39</v>
      </c>
      <c r="D1" s="497"/>
      <c r="E1" s="497"/>
      <c r="F1" s="497"/>
      <c r="G1" s="497"/>
      <c r="H1" s="497"/>
      <c r="I1" s="497"/>
      <c r="J1" s="497"/>
      <c r="K1" s="497"/>
      <c r="L1" s="497"/>
      <c r="M1" s="497"/>
      <c r="N1" s="497"/>
      <c r="O1" s="497"/>
      <c r="P1" s="497"/>
      <c r="Q1" s="497"/>
      <c r="R1" s="497"/>
      <c r="S1" s="497"/>
      <c r="T1" s="497"/>
      <c r="U1" s="497"/>
      <c r="V1" s="945" t="s">
        <v>858</v>
      </c>
      <c r="W1" s="946"/>
      <c r="X1" s="946"/>
      <c r="Y1" s="946"/>
      <c r="Z1" s="946"/>
      <c r="AA1" s="946"/>
      <c r="AC1" s="28" t="s">
        <v>948</v>
      </c>
      <c r="AQ1" s="28" t="s">
        <v>45</v>
      </c>
    </row>
    <row r="2" spans="1:55" ht="12" customHeight="1"/>
    <row r="3" spans="1:55">
      <c r="B3" s="981" t="s">
        <v>911</v>
      </c>
      <c r="C3" s="982"/>
      <c r="D3" s="982"/>
      <c r="E3" s="982"/>
      <c r="F3" s="982"/>
      <c r="G3" s="982"/>
      <c r="H3" s="982"/>
      <c r="I3" s="982"/>
      <c r="K3" s="434"/>
      <c r="L3" s="435"/>
      <c r="M3" s="435"/>
      <c r="N3" s="435"/>
      <c r="O3" s="435"/>
      <c r="P3" s="435"/>
      <c r="Q3" s="435"/>
      <c r="R3" s="435"/>
      <c r="S3" s="435"/>
      <c r="T3" s="435"/>
      <c r="U3" s="435"/>
      <c r="V3" s="435"/>
      <c r="W3" s="435"/>
      <c r="X3" s="435"/>
      <c r="Y3" s="435"/>
      <c r="Z3" s="435"/>
      <c r="AA3" s="436"/>
      <c r="AC3" s="28" t="s">
        <v>273</v>
      </c>
      <c r="AQ3" s="28" t="s">
        <v>40</v>
      </c>
    </row>
    <row r="4" spans="1:55" ht="31.5" customHeight="1" thickBot="1">
      <c r="B4" s="982"/>
      <c r="C4" s="982"/>
      <c r="D4" s="982"/>
      <c r="E4" s="982"/>
      <c r="F4" s="982"/>
      <c r="G4" s="982"/>
      <c r="H4" s="982"/>
      <c r="I4" s="982"/>
      <c r="K4" s="437"/>
      <c r="L4" s="89"/>
      <c r="M4" s="89"/>
      <c r="N4" s="89"/>
      <c r="O4" s="89"/>
      <c r="P4" s="89"/>
      <c r="Q4" s="89"/>
      <c r="R4" s="89"/>
      <c r="S4" s="89"/>
      <c r="T4" s="89"/>
      <c r="U4" s="89"/>
      <c r="V4" s="89"/>
      <c r="W4" s="89"/>
      <c r="X4" s="89"/>
      <c r="Y4" s="89"/>
      <c r="Z4" s="89"/>
      <c r="AA4" s="438"/>
      <c r="AC4" s="584"/>
      <c r="AD4" s="734" t="s">
        <v>443</v>
      </c>
      <c r="AE4" s="735" t="s">
        <v>444</v>
      </c>
      <c r="AF4" s="735" t="s">
        <v>445</v>
      </c>
      <c r="AG4" s="735" t="s">
        <v>447</v>
      </c>
      <c r="AH4" s="734" t="s">
        <v>448</v>
      </c>
      <c r="AI4" s="735" t="s">
        <v>449</v>
      </c>
      <c r="AJ4" s="735" t="s">
        <v>450</v>
      </c>
      <c r="AK4" s="735" t="s">
        <v>451</v>
      </c>
      <c r="AL4" s="736" t="s">
        <v>542</v>
      </c>
      <c r="AM4" s="690" t="s">
        <v>604</v>
      </c>
      <c r="AN4" s="577" t="s">
        <v>555</v>
      </c>
      <c r="AO4" s="122"/>
      <c r="AQ4" s="584"/>
      <c r="AR4" s="688" t="s">
        <v>443</v>
      </c>
      <c r="AS4" s="689" t="s">
        <v>444</v>
      </c>
      <c r="AT4" s="689" t="s">
        <v>445</v>
      </c>
      <c r="AU4" s="689" t="s">
        <v>447</v>
      </c>
      <c r="AV4" s="688" t="s">
        <v>448</v>
      </c>
      <c r="AW4" s="689" t="s">
        <v>449</v>
      </c>
      <c r="AX4" s="689" t="s">
        <v>450</v>
      </c>
      <c r="AY4" s="689" t="s">
        <v>451</v>
      </c>
      <c r="AZ4" s="577" t="s">
        <v>542</v>
      </c>
      <c r="BA4" s="690" t="s">
        <v>604</v>
      </c>
      <c r="BB4" s="577" t="s">
        <v>555</v>
      </c>
      <c r="BC4" s="122"/>
    </row>
    <row r="5" spans="1:55" ht="15.75" customHeight="1" thickTop="1" thickBot="1">
      <c r="B5" s="982"/>
      <c r="C5" s="982"/>
      <c r="D5" s="982"/>
      <c r="E5" s="982"/>
      <c r="F5" s="982"/>
      <c r="G5" s="982"/>
      <c r="H5" s="982"/>
      <c r="I5" s="982"/>
      <c r="K5" s="437"/>
      <c r="L5" s="89"/>
      <c r="M5" s="89"/>
      <c r="N5" s="89"/>
      <c r="O5" s="89"/>
      <c r="P5" s="89"/>
      <c r="Q5" s="89"/>
      <c r="R5" s="89"/>
      <c r="S5" s="89"/>
      <c r="T5" s="89"/>
      <c r="U5" s="89"/>
      <c r="V5" s="89"/>
      <c r="W5" s="89"/>
      <c r="X5" s="89"/>
      <c r="Y5" s="89"/>
      <c r="Z5" s="89"/>
      <c r="AA5" s="438"/>
      <c r="AC5" s="730" t="s">
        <v>556</v>
      </c>
      <c r="AD5" s="796">
        <f>AR5</f>
        <v>6.2555853440571943E-3</v>
      </c>
      <c r="AE5" s="738">
        <f t="shared" ref="AE5:AN5" si="0">AS5</f>
        <v>9.8302055406613048E-2</v>
      </c>
      <c r="AF5" s="738">
        <f t="shared" si="0"/>
        <v>1.7873100983020553E-2</v>
      </c>
      <c r="AG5" s="738">
        <f t="shared" si="0"/>
        <v>0.36729222520107241</v>
      </c>
      <c r="AH5" s="738">
        <f t="shared" si="0"/>
        <v>0.20822162645218945</v>
      </c>
      <c r="AI5" s="738">
        <f t="shared" si="0"/>
        <v>2.4128686327077747E-2</v>
      </c>
      <c r="AJ5" s="738">
        <f t="shared" si="0"/>
        <v>1.161751563896336E-2</v>
      </c>
      <c r="AK5" s="738">
        <f t="shared" si="0"/>
        <v>0.11528150134048257</v>
      </c>
      <c r="AL5" s="797">
        <f t="shared" si="0"/>
        <v>2.6809651474530832E-3</v>
      </c>
      <c r="AM5" s="731">
        <f t="shared" si="0"/>
        <v>0.11528150134048257</v>
      </c>
      <c r="AN5" s="698">
        <f t="shared" si="0"/>
        <v>3.3065236818588022E-2</v>
      </c>
      <c r="AO5" s="709"/>
      <c r="AQ5" s="577" t="s">
        <v>556</v>
      </c>
      <c r="AR5" s="74">
        <f t="shared" ref="AR5:BB5" si="1">+AR37/$BC37</f>
        <v>6.2555853440571943E-3</v>
      </c>
      <c r="AS5" s="74">
        <f t="shared" si="1"/>
        <v>9.8302055406613048E-2</v>
      </c>
      <c r="AT5" s="74">
        <f t="shared" si="1"/>
        <v>1.7873100983020553E-2</v>
      </c>
      <c r="AU5" s="74">
        <f t="shared" si="1"/>
        <v>0.36729222520107241</v>
      </c>
      <c r="AV5" s="74">
        <f t="shared" si="1"/>
        <v>0.20822162645218945</v>
      </c>
      <c r="AW5" s="74">
        <f t="shared" si="1"/>
        <v>2.4128686327077747E-2</v>
      </c>
      <c r="AX5" s="74">
        <f t="shared" si="1"/>
        <v>1.161751563896336E-2</v>
      </c>
      <c r="AY5" s="74">
        <f t="shared" si="1"/>
        <v>0.11528150134048257</v>
      </c>
      <c r="AZ5" s="74">
        <f t="shared" si="1"/>
        <v>2.6809651474530832E-3</v>
      </c>
      <c r="BA5" s="74">
        <f t="shared" si="1"/>
        <v>0.11528150134048257</v>
      </c>
      <c r="BB5" s="74">
        <f t="shared" si="1"/>
        <v>3.3065236818588022E-2</v>
      </c>
      <c r="BC5" s="126"/>
    </row>
    <row r="6" spans="1:55" ht="10.199999999999999" thickTop="1">
      <c r="B6" s="982"/>
      <c r="C6" s="982"/>
      <c r="D6" s="982"/>
      <c r="E6" s="982"/>
      <c r="F6" s="982"/>
      <c r="G6" s="982"/>
      <c r="H6" s="982"/>
      <c r="I6" s="982"/>
      <c r="K6" s="437"/>
      <c r="L6" s="89"/>
      <c r="M6" s="89"/>
      <c r="N6" s="89"/>
      <c r="O6" s="89"/>
      <c r="P6" s="89"/>
      <c r="Q6" s="89"/>
      <c r="R6" s="89"/>
      <c r="S6" s="89"/>
      <c r="T6" s="89"/>
      <c r="U6" s="89"/>
      <c r="V6" s="89"/>
      <c r="W6" s="89"/>
      <c r="X6" s="89"/>
      <c r="Y6" s="89"/>
      <c r="Z6" s="89"/>
      <c r="AA6" s="438"/>
    </row>
    <row r="7" spans="1:55" ht="12" customHeight="1">
      <c r="B7" s="982"/>
      <c r="C7" s="982"/>
      <c r="D7" s="982"/>
      <c r="E7" s="982"/>
      <c r="F7" s="982"/>
      <c r="G7" s="982"/>
      <c r="H7" s="982"/>
      <c r="I7" s="982"/>
      <c r="K7" s="437"/>
      <c r="L7" s="89"/>
      <c r="M7" s="89"/>
      <c r="N7" s="89"/>
      <c r="O7" s="89"/>
      <c r="P7" s="89"/>
      <c r="Q7" s="89"/>
      <c r="R7" s="89"/>
      <c r="S7" s="89"/>
      <c r="T7" s="89"/>
      <c r="U7" s="89"/>
      <c r="V7" s="89"/>
      <c r="W7" s="89"/>
      <c r="X7" s="89"/>
      <c r="Y7" s="89"/>
      <c r="Z7" s="89"/>
      <c r="AA7" s="438"/>
      <c r="AC7" s="28" t="s">
        <v>34</v>
      </c>
      <c r="AQ7" s="28" t="s">
        <v>34</v>
      </c>
    </row>
    <row r="8" spans="1:55" ht="10.199999999999999" thickBot="1">
      <c r="B8" s="982"/>
      <c r="C8" s="982"/>
      <c r="D8" s="982"/>
      <c r="E8" s="982"/>
      <c r="F8" s="982"/>
      <c r="G8" s="982"/>
      <c r="H8" s="982"/>
      <c r="I8" s="982"/>
      <c r="K8" s="437"/>
      <c r="L8" s="89"/>
      <c r="M8" s="89"/>
      <c r="N8" s="89"/>
      <c r="O8" s="89"/>
      <c r="P8" s="89"/>
      <c r="Q8" s="89"/>
      <c r="R8" s="89"/>
      <c r="S8" s="89"/>
      <c r="T8" s="89"/>
      <c r="U8" s="89"/>
      <c r="V8" s="89"/>
      <c r="W8" s="89"/>
      <c r="X8" s="89"/>
      <c r="Y8" s="89"/>
      <c r="Z8" s="89"/>
      <c r="AA8" s="438"/>
    </row>
    <row r="9" spans="1:55" ht="29.25" customHeight="1">
      <c r="B9" s="982"/>
      <c r="C9" s="982"/>
      <c r="D9" s="982"/>
      <c r="E9" s="982"/>
      <c r="F9" s="982"/>
      <c r="G9" s="982"/>
      <c r="H9" s="982"/>
      <c r="I9" s="982"/>
      <c r="K9" s="437"/>
      <c r="L9" s="89"/>
      <c r="M9" s="89"/>
      <c r="N9" s="89"/>
      <c r="O9" s="89"/>
      <c r="P9" s="89"/>
      <c r="Q9" s="89"/>
      <c r="R9" s="89"/>
      <c r="S9" s="89"/>
      <c r="T9" s="89"/>
      <c r="U9" s="89"/>
      <c r="V9" s="89"/>
      <c r="W9" s="89"/>
      <c r="X9" s="89"/>
      <c r="Y9" s="89"/>
      <c r="Z9" s="89"/>
      <c r="AA9" s="438"/>
      <c r="AC9" s="584" t="s">
        <v>548</v>
      </c>
      <c r="AD9" s="711" t="s">
        <v>443</v>
      </c>
      <c r="AE9" s="712" t="s">
        <v>444</v>
      </c>
      <c r="AF9" s="712" t="s">
        <v>445</v>
      </c>
      <c r="AG9" s="712" t="s">
        <v>447</v>
      </c>
      <c r="AH9" s="711" t="s">
        <v>448</v>
      </c>
      <c r="AI9" s="712" t="s">
        <v>449</v>
      </c>
      <c r="AJ9" s="712" t="s">
        <v>450</v>
      </c>
      <c r="AK9" s="712" t="s">
        <v>451</v>
      </c>
      <c r="AL9" s="577" t="s">
        <v>542</v>
      </c>
      <c r="AM9" s="690" t="s">
        <v>604</v>
      </c>
      <c r="AN9" s="577" t="s">
        <v>555</v>
      </c>
      <c r="AO9" s="122"/>
      <c r="AQ9" s="568" t="s">
        <v>548</v>
      </c>
      <c r="AR9" s="691" t="s">
        <v>443</v>
      </c>
      <c r="AS9" s="692" t="s">
        <v>444</v>
      </c>
      <c r="AT9" s="692" t="s">
        <v>445</v>
      </c>
      <c r="AU9" s="692" t="s">
        <v>447</v>
      </c>
      <c r="AV9" s="693" t="s">
        <v>448</v>
      </c>
      <c r="AW9" s="692" t="s">
        <v>449</v>
      </c>
      <c r="AX9" s="692" t="s">
        <v>450</v>
      </c>
      <c r="AY9" s="692" t="s">
        <v>451</v>
      </c>
      <c r="AZ9" s="566" t="s">
        <v>542</v>
      </c>
      <c r="BA9" s="694" t="s">
        <v>604</v>
      </c>
      <c r="BB9" s="608" t="s">
        <v>555</v>
      </c>
      <c r="BC9" s="127"/>
    </row>
    <row r="10" spans="1:55">
      <c r="B10" s="982"/>
      <c r="C10" s="982"/>
      <c r="D10" s="982"/>
      <c r="E10" s="982"/>
      <c r="F10" s="982"/>
      <c r="G10" s="982"/>
      <c r="H10" s="982"/>
      <c r="I10" s="982"/>
      <c r="K10" s="437"/>
      <c r="L10" s="89"/>
      <c r="M10" s="89"/>
      <c r="N10" s="89"/>
      <c r="O10" s="89"/>
      <c r="P10" s="89"/>
      <c r="Q10" s="89"/>
      <c r="R10" s="89"/>
      <c r="S10" s="89"/>
      <c r="T10" s="89"/>
      <c r="U10" s="89"/>
      <c r="V10" s="89"/>
      <c r="W10" s="89"/>
      <c r="X10" s="89"/>
      <c r="Y10" s="89"/>
      <c r="Z10" s="89"/>
      <c r="AA10" s="438"/>
      <c r="AC10" s="575" t="s">
        <v>667</v>
      </c>
      <c r="AD10" s="698">
        <f>AR22</f>
        <v>4.608294930875576E-3</v>
      </c>
      <c r="AE10" s="775">
        <f t="shared" ref="AE10:AN10" si="2">AS22</f>
        <v>0.15207373271889402</v>
      </c>
      <c r="AF10" s="698">
        <f t="shared" si="2"/>
        <v>9.2165898617511521E-3</v>
      </c>
      <c r="AG10" s="779">
        <f t="shared" si="2"/>
        <v>0.42857142857142855</v>
      </c>
      <c r="AH10" s="779">
        <f t="shared" si="2"/>
        <v>0.20737327188940091</v>
      </c>
      <c r="AI10" s="698">
        <f t="shared" si="2"/>
        <v>4.1474654377880185E-2</v>
      </c>
      <c r="AJ10" s="698">
        <f t="shared" si="2"/>
        <v>1.3824884792626729E-2</v>
      </c>
      <c r="AK10" s="698">
        <f t="shared" si="2"/>
        <v>4.1474654377880185E-2</v>
      </c>
      <c r="AL10" s="698">
        <f t="shared" si="2"/>
        <v>0</v>
      </c>
      <c r="AM10" s="698">
        <f t="shared" si="2"/>
        <v>6.9124423963133647E-2</v>
      </c>
      <c r="AN10" s="698">
        <f t="shared" si="2"/>
        <v>3.2258064516129031E-2</v>
      </c>
      <c r="AO10" s="709"/>
      <c r="AQ10" s="149" t="s">
        <v>555</v>
      </c>
      <c r="AR10" s="54" t="e">
        <f t="shared" ref="AR10:BB10" si="3">+AR42/$BC42</f>
        <v>#DIV/0!</v>
      </c>
      <c r="AS10" s="55" t="e">
        <f t="shared" si="3"/>
        <v>#DIV/0!</v>
      </c>
      <c r="AT10" s="55" t="e">
        <f t="shared" si="3"/>
        <v>#DIV/0!</v>
      </c>
      <c r="AU10" s="55" t="e">
        <f t="shared" si="3"/>
        <v>#DIV/0!</v>
      </c>
      <c r="AV10" s="55" t="e">
        <f t="shared" si="3"/>
        <v>#DIV/0!</v>
      </c>
      <c r="AW10" s="55" t="e">
        <f t="shared" si="3"/>
        <v>#DIV/0!</v>
      </c>
      <c r="AX10" s="55" t="e">
        <f t="shared" si="3"/>
        <v>#DIV/0!</v>
      </c>
      <c r="AY10" s="55" t="e">
        <f t="shared" si="3"/>
        <v>#DIV/0!</v>
      </c>
      <c r="AZ10" s="55" t="e">
        <f t="shared" si="3"/>
        <v>#DIV/0!</v>
      </c>
      <c r="BA10" s="55" t="e">
        <f t="shared" si="3"/>
        <v>#DIV/0!</v>
      </c>
      <c r="BB10" s="49" t="e">
        <f t="shared" si="3"/>
        <v>#DIV/0!</v>
      </c>
      <c r="BC10" s="126"/>
    </row>
    <row r="11" spans="1:55">
      <c r="B11" s="982"/>
      <c r="C11" s="982"/>
      <c r="D11" s="982"/>
      <c r="E11" s="982"/>
      <c r="F11" s="982"/>
      <c r="G11" s="982"/>
      <c r="H11" s="982"/>
      <c r="I11" s="982"/>
      <c r="K11" s="437"/>
      <c r="L11" s="89"/>
      <c r="M11" s="89"/>
      <c r="N11" s="89"/>
      <c r="O11" s="89"/>
      <c r="P11" s="89"/>
      <c r="Q11" s="89"/>
      <c r="R11" s="89"/>
      <c r="S11" s="89"/>
      <c r="T11" s="89"/>
      <c r="U11" s="89"/>
      <c r="V11" s="89"/>
      <c r="W11" s="89"/>
      <c r="X11" s="89"/>
      <c r="Y11" s="89"/>
      <c r="Z11" s="89"/>
      <c r="AA11" s="438"/>
      <c r="AC11" s="700" t="s">
        <v>399</v>
      </c>
      <c r="AD11" s="698">
        <f>AR21</f>
        <v>0</v>
      </c>
      <c r="AE11" s="775">
        <f t="shared" ref="AE11:AN11" si="4">AS21</f>
        <v>7.0512820512820512E-2</v>
      </c>
      <c r="AF11" s="698">
        <f t="shared" si="4"/>
        <v>6.41025641025641E-3</v>
      </c>
      <c r="AG11" s="779">
        <f t="shared" si="4"/>
        <v>0.33333333333333331</v>
      </c>
      <c r="AH11" s="779">
        <f t="shared" si="4"/>
        <v>0.22435897435897437</v>
      </c>
      <c r="AI11" s="698">
        <f t="shared" si="4"/>
        <v>3.2051282051282048E-2</v>
      </c>
      <c r="AJ11" s="698">
        <f t="shared" si="4"/>
        <v>6.41025641025641E-3</v>
      </c>
      <c r="AK11" s="707">
        <f t="shared" si="4"/>
        <v>0.1858974358974359</v>
      </c>
      <c r="AL11" s="698">
        <f t="shared" si="4"/>
        <v>6.41025641025641E-3</v>
      </c>
      <c r="AM11" s="698">
        <f t="shared" si="4"/>
        <v>9.6153846153846159E-2</v>
      </c>
      <c r="AN11" s="698">
        <f t="shared" si="4"/>
        <v>3.8461538461538464E-2</v>
      </c>
      <c r="AO11" s="709"/>
      <c r="AQ11" s="19" t="s">
        <v>542</v>
      </c>
      <c r="AR11" s="98">
        <f t="shared" ref="AR11:BB11" si="5">+AR43/$BC43</f>
        <v>7.1942446043165471E-3</v>
      </c>
      <c r="AS11" s="74">
        <f t="shared" si="5"/>
        <v>0.1079136690647482</v>
      </c>
      <c r="AT11" s="74">
        <f t="shared" si="5"/>
        <v>2.8776978417266189E-2</v>
      </c>
      <c r="AU11" s="74">
        <f t="shared" si="5"/>
        <v>0.33812949640287771</v>
      </c>
      <c r="AV11" s="74">
        <f t="shared" si="5"/>
        <v>0.22302158273381295</v>
      </c>
      <c r="AW11" s="74">
        <f t="shared" si="5"/>
        <v>1.4388489208633094E-2</v>
      </c>
      <c r="AX11" s="74">
        <f t="shared" si="5"/>
        <v>2.1582733812949641E-2</v>
      </c>
      <c r="AY11" s="74">
        <f t="shared" si="5"/>
        <v>0.10071942446043165</v>
      </c>
      <c r="AZ11" s="74">
        <f t="shared" si="5"/>
        <v>7.1942446043165471E-3</v>
      </c>
      <c r="BA11" s="74">
        <f t="shared" si="5"/>
        <v>0.1223021582733813</v>
      </c>
      <c r="BB11" s="75">
        <f t="shared" si="5"/>
        <v>2.8776978417266189E-2</v>
      </c>
      <c r="BC11" s="126"/>
    </row>
    <row r="12" spans="1:55">
      <c r="B12" s="982"/>
      <c r="C12" s="982"/>
      <c r="D12" s="982"/>
      <c r="E12" s="982"/>
      <c r="F12" s="982"/>
      <c r="G12" s="982"/>
      <c r="H12" s="982"/>
      <c r="I12" s="982"/>
      <c r="K12" s="437"/>
      <c r="L12" s="89"/>
      <c r="M12" s="89"/>
      <c r="N12" s="89"/>
      <c r="O12" s="89"/>
      <c r="P12" s="89"/>
      <c r="Q12" s="89"/>
      <c r="R12" s="89"/>
      <c r="S12" s="89"/>
      <c r="T12" s="89"/>
      <c r="U12" s="89"/>
      <c r="V12" s="89"/>
      <c r="W12" s="89"/>
      <c r="X12" s="89"/>
      <c r="Y12" s="89"/>
      <c r="Z12" s="89"/>
      <c r="AA12" s="438"/>
      <c r="AC12" s="575" t="s">
        <v>400</v>
      </c>
      <c r="AD12" s="698">
        <f>AR20</f>
        <v>0</v>
      </c>
      <c r="AE12" s="775">
        <f t="shared" ref="AE12:AN12" si="6">AS20</f>
        <v>0.27272727272727271</v>
      </c>
      <c r="AF12" s="698">
        <f t="shared" si="6"/>
        <v>0</v>
      </c>
      <c r="AG12" s="779">
        <f t="shared" si="6"/>
        <v>0.45454545454545453</v>
      </c>
      <c r="AH12" s="779">
        <f t="shared" si="6"/>
        <v>9.0909090909090912E-2</v>
      </c>
      <c r="AI12" s="775">
        <f t="shared" si="6"/>
        <v>0</v>
      </c>
      <c r="AJ12" s="698">
        <f t="shared" si="6"/>
        <v>0</v>
      </c>
      <c r="AK12" s="707">
        <f t="shared" si="6"/>
        <v>9.0909090909090912E-2</v>
      </c>
      <c r="AL12" s="698">
        <f t="shared" si="6"/>
        <v>0</v>
      </c>
      <c r="AM12" s="698">
        <f t="shared" si="6"/>
        <v>9.0909090909090912E-2</v>
      </c>
      <c r="AN12" s="698">
        <f t="shared" si="6"/>
        <v>0</v>
      </c>
      <c r="AO12" s="709"/>
      <c r="AQ12" s="19" t="s">
        <v>543</v>
      </c>
      <c r="AR12" s="98">
        <f t="shared" ref="AR12:BB12" si="7">+AR44/$BC44</f>
        <v>1.4705882352941176E-2</v>
      </c>
      <c r="AS12" s="74">
        <f t="shared" si="7"/>
        <v>8.0882352941176475E-2</v>
      </c>
      <c r="AT12" s="74">
        <f t="shared" si="7"/>
        <v>1.4705882352941176E-2</v>
      </c>
      <c r="AU12" s="74">
        <f t="shared" si="7"/>
        <v>0.375</v>
      </c>
      <c r="AV12" s="74">
        <f t="shared" si="7"/>
        <v>0.16911764705882354</v>
      </c>
      <c r="AW12" s="74">
        <f t="shared" si="7"/>
        <v>2.9411764705882353E-2</v>
      </c>
      <c r="AX12" s="74">
        <f t="shared" si="7"/>
        <v>7.3529411764705881E-3</v>
      </c>
      <c r="AY12" s="74">
        <f t="shared" si="7"/>
        <v>0.11764705882352941</v>
      </c>
      <c r="AZ12" s="74">
        <f t="shared" si="7"/>
        <v>0</v>
      </c>
      <c r="BA12" s="74">
        <f t="shared" si="7"/>
        <v>0.13970588235294118</v>
      </c>
      <c r="BB12" s="75">
        <f t="shared" si="7"/>
        <v>5.1470588235294115E-2</v>
      </c>
      <c r="BC12" s="126"/>
    </row>
    <row r="13" spans="1:55">
      <c r="B13" s="982"/>
      <c r="C13" s="982"/>
      <c r="D13" s="982"/>
      <c r="E13" s="982"/>
      <c r="F13" s="982"/>
      <c r="G13" s="982"/>
      <c r="H13" s="982"/>
      <c r="I13" s="982"/>
      <c r="K13" s="437"/>
      <c r="L13" s="89"/>
      <c r="M13" s="89"/>
      <c r="N13" s="89"/>
      <c r="O13" s="89"/>
      <c r="P13" s="89"/>
      <c r="Q13" s="89"/>
      <c r="R13" s="89"/>
      <c r="S13" s="89"/>
      <c r="T13" s="89"/>
      <c r="U13" s="89"/>
      <c r="V13" s="89"/>
      <c r="W13" s="89"/>
      <c r="X13" s="89"/>
      <c r="Y13" s="89"/>
      <c r="Z13" s="89"/>
      <c r="AA13" s="438"/>
      <c r="AC13" s="700" t="s">
        <v>401</v>
      </c>
      <c r="AD13" s="698">
        <f>AR19</f>
        <v>0</v>
      </c>
      <c r="AE13" s="775">
        <f t="shared" ref="AE13:AN13" si="8">AS19</f>
        <v>4.3478260869565216E-2</v>
      </c>
      <c r="AF13" s="698">
        <f t="shared" si="8"/>
        <v>0</v>
      </c>
      <c r="AG13" s="779">
        <f t="shared" si="8"/>
        <v>0.43478260869565216</v>
      </c>
      <c r="AH13" s="779">
        <f t="shared" si="8"/>
        <v>0.2608695652173913</v>
      </c>
      <c r="AI13" s="698">
        <f t="shared" si="8"/>
        <v>0</v>
      </c>
      <c r="AJ13" s="698">
        <f t="shared" si="8"/>
        <v>0</v>
      </c>
      <c r="AK13" s="698">
        <f t="shared" si="8"/>
        <v>8.6956521739130432E-2</v>
      </c>
      <c r="AL13" s="698">
        <f t="shared" si="8"/>
        <v>0</v>
      </c>
      <c r="AM13" s="698">
        <f t="shared" si="8"/>
        <v>0.17391304347826086</v>
      </c>
      <c r="AN13" s="698">
        <f t="shared" si="8"/>
        <v>0</v>
      </c>
      <c r="AO13" s="709"/>
      <c r="AQ13" s="19" t="s">
        <v>541</v>
      </c>
      <c r="AR13" s="98">
        <f t="shared" ref="AR13:BB13" si="9">+AR45/$BC45</f>
        <v>0</v>
      </c>
      <c r="AS13" s="74">
        <f t="shared" si="9"/>
        <v>0.1111111111111111</v>
      </c>
      <c r="AT13" s="74">
        <f t="shared" si="9"/>
        <v>0</v>
      </c>
      <c r="AU13" s="74">
        <f t="shared" si="9"/>
        <v>0.40740740740740738</v>
      </c>
      <c r="AV13" s="74">
        <f t="shared" si="9"/>
        <v>0.1111111111111111</v>
      </c>
      <c r="AW13" s="74">
        <f t="shared" si="9"/>
        <v>3.7037037037037035E-2</v>
      </c>
      <c r="AX13" s="74">
        <f t="shared" si="9"/>
        <v>0</v>
      </c>
      <c r="AY13" s="74">
        <f t="shared" si="9"/>
        <v>0.18518518518518517</v>
      </c>
      <c r="AZ13" s="74">
        <f t="shared" si="9"/>
        <v>0</v>
      </c>
      <c r="BA13" s="74">
        <f t="shared" si="9"/>
        <v>7.407407407407407E-2</v>
      </c>
      <c r="BB13" s="75">
        <f t="shared" si="9"/>
        <v>7.407407407407407E-2</v>
      </c>
      <c r="BC13" s="126"/>
    </row>
    <row r="14" spans="1:55">
      <c r="B14" s="982"/>
      <c r="C14" s="982"/>
      <c r="D14" s="982"/>
      <c r="E14" s="982"/>
      <c r="F14" s="982"/>
      <c r="G14" s="982"/>
      <c r="H14" s="982"/>
      <c r="I14" s="982"/>
      <c r="K14" s="437"/>
      <c r="L14" s="89"/>
      <c r="M14" s="89"/>
      <c r="N14" s="89"/>
      <c r="O14" s="89"/>
      <c r="P14" s="89"/>
      <c r="Q14" s="89"/>
      <c r="R14" s="89"/>
      <c r="S14" s="89"/>
      <c r="T14" s="89"/>
      <c r="U14" s="89"/>
      <c r="V14" s="89"/>
      <c r="W14" s="89"/>
      <c r="X14" s="89"/>
      <c r="Y14" s="89"/>
      <c r="Z14" s="89"/>
      <c r="AA14" s="438"/>
      <c r="AC14" s="575" t="s">
        <v>402</v>
      </c>
      <c r="AD14" s="698">
        <f>AR18</f>
        <v>1.11731843575419E-2</v>
      </c>
      <c r="AE14" s="775">
        <f t="shared" ref="AE14:AN14" si="10">AS18</f>
        <v>6.7039106145251395E-2</v>
      </c>
      <c r="AF14" s="698">
        <f t="shared" si="10"/>
        <v>1.11731843575419E-2</v>
      </c>
      <c r="AG14" s="779">
        <f t="shared" si="10"/>
        <v>0.3016759776536313</v>
      </c>
      <c r="AH14" s="779">
        <f t="shared" si="10"/>
        <v>0.31843575418994413</v>
      </c>
      <c r="AI14" s="698">
        <f t="shared" si="10"/>
        <v>1.11731843575419E-2</v>
      </c>
      <c r="AJ14" s="698">
        <f t="shared" si="10"/>
        <v>1.11731843575419E-2</v>
      </c>
      <c r="AK14" s="698">
        <f t="shared" si="10"/>
        <v>9.4972067039106142E-2</v>
      </c>
      <c r="AL14" s="698">
        <f t="shared" si="10"/>
        <v>5.5865921787709499E-3</v>
      </c>
      <c r="AM14" s="698">
        <f t="shared" si="10"/>
        <v>0.15083798882681565</v>
      </c>
      <c r="AN14" s="698">
        <f t="shared" si="10"/>
        <v>1.6759776536312849E-2</v>
      </c>
      <c r="AO14" s="709"/>
      <c r="AQ14" s="19" t="s">
        <v>540</v>
      </c>
      <c r="AR14" s="98">
        <f t="shared" ref="AR14:BB14" si="11">+AR46/$BC46</f>
        <v>6.4516129032258064E-3</v>
      </c>
      <c r="AS14" s="74">
        <f t="shared" si="11"/>
        <v>9.6774193548387094E-2</v>
      </c>
      <c r="AT14" s="74">
        <f t="shared" si="11"/>
        <v>4.5161290322580643E-2</v>
      </c>
      <c r="AU14" s="74">
        <f t="shared" si="11"/>
        <v>0.4258064516129032</v>
      </c>
      <c r="AV14" s="74">
        <f t="shared" si="11"/>
        <v>0.14193548387096774</v>
      </c>
      <c r="AW14" s="74">
        <f t="shared" si="11"/>
        <v>0</v>
      </c>
      <c r="AX14" s="74">
        <f t="shared" si="11"/>
        <v>1.935483870967742E-2</v>
      </c>
      <c r="AY14" s="74">
        <f t="shared" si="11"/>
        <v>0.13548387096774195</v>
      </c>
      <c r="AZ14" s="74">
        <f t="shared" si="11"/>
        <v>0</v>
      </c>
      <c r="BA14" s="74">
        <f t="shared" si="11"/>
        <v>9.6774193548387094E-2</v>
      </c>
      <c r="BB14" s="75">
        <f t="shared" si="11"/>
        <v>3.2258064516129031E-2</v>
      </c>
      <c r="BC14" s="126"/>
    </row>
    <row r="15" spans="1:55" ht="10.5" customHeight="1">
      <c r="B15" s="982"/>
      <c r="C15" s="982"/>
      <c r="D15" s="982"/>
      <c r="E15" s="982"/>
      <c r="F15" s="982"/>
      <c r="G15" s="982"/>
      <c r="H15" s="982"/>
      <c r="I15" s="982"/>
      <c r="K15" s="437"/>
      <c r="L15" s="89"/>
      <c r="M15" s="89"/>
      <c r="N15" s="89"/>
      <c r="O15" s="89"/>
      <c r="P15" s="89"/>
      <c r="Q15" s="89"/>
      <c r="R15" s="89"/>
      <c r="S15" s="89"/>
      <c r="T15" s="89"/>
      <c r="U15" s="89"/>
      <c r="V15" s="89"/>
      <c r="W15" s="89"/>
      <c r="X15" s="89"/>
      <c r="Y15" s="89"/>
      <c r="Z15" s="89"/>
      <c r="AA15" s="438"/>
      <c r="AC15" s="700" t="s">
        <v>403</v>
      </c>
      <c r="AD15" s="698">
        <f>AR17</f>
        <v>0</v>
      </c>
      <c r="AE15" s="775">
        <f t="shared" ref="AE15:AN15" si="12">AS17</f>
        <v>0.1</v>
      </c>
      <c r="AF15" s="698">
        <f t="shared" si="12"/>
        <v>0</v>
      </c>
      <c r="AG15" s="779">
        <f t="shared" si="12"/>
        <v>0.3</v>
      </c>
      <c r="AH15" s="779">
        <f t="shared" si="12"/>
        <v>0.15</v>
      </c>
      <c r="AI15" s="698">
        <f t="shared" si="12"/>
        <v>0.1</v>
      </c>
      <c r="AJ15" s="698">
        <f t="shared" si="12"/>
        <v>0</v>
      </c>
      <c r="AK15" s="698">
        <f t="shared" si="12"/>
        <v>0.1</v>
      </c>
      <c r="AL15" s="698">
        <f t="shared" si="12"/>
        <v>0</v>
      </c>
      <c r="AM15" s="698">
        <f t="shared" si="12"/>
        <v>0.25</v>
      </c>
      <c r="AN15" s="698">
        <f t="shared" si="12"/>
        <v>0</v>
      </c>
      <c r="AO15" s="709"/>
      <c r="AQ15" s="19" t="s">
        <v>539</v>
      </c>
      <c r="AR15" s="98">
        <f t="shared" ref="AR15:BB15" si="13">+AR47/$BC47</f>
        <v>0</v>
      </c>
      <c r="AS15" s="74">
        <f t="shared" si="13"/>
        <v>9.7560975609756101E-2</v>
      </c>
      <c r="AT15" s="74">
        <f t="shared" si="13"/>
        <v>2.4390243902439025E-2</v>
      </c>
      <c r="AU15" s="74">
        <f t="shared" si="13"/>
        <v>0.29268292682926828</v>
      </c>
      <c r="AV15" s="74">
        <f t="shared" si="13"/>
        <v>0.14634146341463414</v>
      </c>
      <c r="AW15" s="74">
        <f t="shared" si="13"/>
        <v>4.878048780487805E-2</v>
      </c>
      <c r="AX15" s="74">
        <f t="shared" si="13"/>
        <v>0</v>
      </c>
      <c r="AY15" s="74">
        <f t="shared" si="13"/>
        <v>0.26829268292682928</v>
      </c>
      <c r="AZ15" s="74">
        <f t="shared" si="13"/>
        <v>0</v>
      </c>
      <c r="BA15" s="74">
        <f t="shared" si="13"/>
        <v>7.3170731707317069E-2</v>
      </c>
      <c r="BB15" s="75">
        <f t="shared" si="13"/>
        <v>4.878048780487805E-2</v>
      </c>
      <c r="BC15" s="126"/>
    </row>
    <row r="16" spans="1:55" ht="10.5" customHeight="1">
      <c r="B16" s="982"/>
      <c r="C16" s="982"/>
      <c r="D16" s="982"/>
      <c r="E16" s="982"/>
      <c r="F16" s="982"/>
      <c r="G16" s="982"/>
      <c r="H16" s="982"/>
      <c r="I16" s="982"/>
      <c r="K16" s="437"/>
      <c r="L16" s="89"/>
      <c r="M16" s="89"/>
      <c r="N16" s="89"/>
      <c r="O16" s="89"/>
      <c r="P16" s="89"/>
      <c r="Q16" s="89"/>
      <c r="R16" s="89"/>
      <c r="S16" s="89"/>
      <c r="T16" s="89"/>
      <c r="U16" s="89"/>
      <c r="V16" s="89"/>
      <c r="W16" s="89"/>
      <c r="X16" s="89"/>
      <c r="Y16" s="89"/>
      <c r="Z16" s="89"/>
      <c r="AA16" s="438"/>
      <c r="AC16" s="575" t="s">
        <v>404</v>
      </c>
      <c r="AD16" s="698">
        <f>AR16</f>
        <v>0</v>
      </c>
      <c r="AE16" s="775">
        <f t="shared" ref="AE16:AN16" si="14">AS16</f>
        <v>0</v>
      </c>
      <c r="AF16" s="698">
        <f t="shared" si="14"/>
        <v>6.6666666666666666E-2</v>
      </c>
      <c r="AG16" s="779">
        <f t="shared" si="14"/>
        <v>0.26666666666666666</v>
      </c>
      <c r="AH16" s="779">
        <f t="shared" si="14"/>
        <v>6.6666666666666666E-2</v>
      </c>
      <c r="AI16" s="698">
        <f t="shared" si="14"/>
        <v>0</v>
      </c>
      <c r="AJ16" s="698">
        <f t="shared" si="14"/>
        <v>0</v>
      </c>
      <c r="AK16" s="698">
        <f t="shared" si="14"/>
        <v>0.13333333333333333</v>
      </c>
      <c r="AL16" s="698">
        <f t="shared" si="14"/>
        <v>0</v>
      </c>
      <c r="AM16" s="698">
        <f t="shared" si="14"/>
        <v>0.4</v>
      </c>
      <c r="AN16" s="698">
        <f t="shared" si="14"/>
        <v>6.6666666666666666E-2</v>
      </c>
      <c r="AO16" s="709"/>
      <c r="AQ16" s="19" t="s">
        <v>544</v>
      </c>
      <c r="AR16" s="98">
        <f t="shared" ref="AR16:BB16" si="15">+AR48/$BC48</f>
        <v>0</v>
      </c>
      <c r="AS16" s="74">
        <f t="shared" si="15"/>
        <v>0</v>
      </c>
      <c r="AT16" s="74">
        <f t="shared" si="15"/>
        <v>6.6666666666666666E-2</v>
      </c>
      <c r="AU16" s="74">
        <f t="shared" si="15"/>
        <v>0.26666666666666666</v>
      </c>
      <c r="AV16" s="74">
        <f t="shared" si="15"/>
        <v>6.6666666666666666E-2</v>
      </c>
      <c r="AW16" s="74">
        <f t="shared" si="15"/>
        <v>0</v>
      </c>
      <c r="AX16" s="74">
        <f t="shared" si="15"/>
        <v>0</v>
      </c>
      <c r="AY16" s="74">
        <f t="shared" si="15"/>
        <v>0.13333333333333333</v>
      </c>
      <c r="AZ16" s="74">
        <f t="shared" si="15"/>
        <v>0</v>
      </c>
      <c r="BA16" s="74">
        <f t="shared" si="15"/>
        <v>0.4</v>
      </c>
      <c r="BB16" s="75">
        <f t="shared" si="15"/>
        <v>6.6666666666666666E-2</v>
      </c>
      <c r="BC16" s="126"/>
    </row>
    <row r="17" spans="1:55" ht="10.5" customHeight="1">
      <c r="B17" s="982"/>
      <c r="C17" s="982"/>
      <c r="D17" s="982"/>
      <c r="E17" s="982"/>
      <c r="F17" s="982"/>
      <c r="G17" s="982"/>
      <c r="H17" s="982"/>
      <c r="I17" s="982"/>
      <c r="K17" s="437"/>
      <c r="L17" s="89"/>
      <c r="M17" s="89"/>
      <c r="N17" s="89"/>
      <c r="O17" s="89"/>
      <c r="P17" s="89"/>
      <c r="Q17" s="89"/>
      <c r="R17" s="89"/>
      <c r="S17" s="89"/>
      <c r="T17" s="89"/>
      <c r="U17" s="89"/>
      <c r="V17" s="89"/>
      <c r="W17" s="89"/>
      <c r="X17" s="89"/>
      <c r="Y17" s="89"/>
      <c r="Z17" s="89"/>
      <c r="AA17" s="438"/>
      <c r="AC17" s="700" t="s">
        <v>405</v>
      </c>
      <c r="AD17" s="698">
        <f>AR15</f>
        <v>0</v>
      </c>
      <c r="AE17" s="775">
        <f t="shared" ref="AE17:AN17" si="16">AS15</f>
        <v>9.7560975609756101E-2</v>
      </c>
      <c r="AF17" s="698">
        <f t="shared" si="16"/>
        <v>2.4390243902439025E-2</v>
      </c>
      <c r="AG17" s="779">
        <f t="shared" si="16"/>
        <v>0.29268292682926828</v>
      </c>
      <c r="AH17" s="779">
        <f t="shared" si="16"/>
        <v>0.14634146341463414</v>
      </c>
      <c r="AI17" s="775">
        <f t="shared" si="16"/>
        <v>4.878048780487805E-2</v>
      </c>
      <c r="AJ17" s="698">
        <f t="shared" si="16"/>
        <v>0</v>
      </c>
      <c r="AK17" s="698">
        <f t="shared" si="16"/>
        <v>0.26829268292682928</v>
      </c>
      <c r="AL17" s="698">
        <f t="shared" si="16"/>
        <v>0</v>
      </c>
      <c r="AM17" s="698">
        <f t="shared" si="16"/>
        <v>7.3170731707317069E-2</v>
      </c>
      <c r="AN17" s="698">
        <f t="shared" si="16"/>
        <v>4.878048780487805E-2</v>
      </c>
      <c r="AO17" s="709"/>
      <c r="AQ17" s="19" t="s">
        <v>538</v>
      </c>
      <c r="AR17" s="98">
        <f t="shared" ref="AR17:BB17" si="17">+AR49/$BC49</f>
        <v>0</v>
      </c>
      <c r="AS17" s="74">
        <f t="shared" si="17"/>
        <v>0.1</v>
      </c>
      <c r="AT17" s="74">
        <f t="shared" si="17"/>
        <v>0</v>
      </c>
      <c r="AU17" s="74">
        <f t="shared" si="17"/>
        <v>0.3</v>
      </c>
      <c r="AV17" s="74">
        <f t="shared" si="17"/>
        <v>0.15</v>
      </c>
      <c r="AW17" s="74">
        <f t="shared" si="17"/>
        <v>0.1</v>
      </c>
      <c r="AX17" s="74">
        <f t="shared" si="17"/>
        <v>0</v>
      </c>
      <c r="AY17" s="74">
        <f t="shared" si="17"/>
        <v>0.1</v>
      </c>
      <c r="AZ17" s="74">
        <f t="shared" si="17"/>
        <v>0</v>
      </c>
      <c r="BA17" s="74">
        <f t="shared" si="17"/>
        <v>0.25</v>
      </c>
      <c r="BB17" s="75">
        <f t="shared" si="17"/>
        <v>0</v>
      </c>
      <c r="BC17" s="126"/>
    </row>
    <row r="18" spans="1:55" ht="10.5" customHeight="1">
      <c r="B18" s="982"/>
      <c r="C18" s="982"/>
      <c r="D18" s="982"/>
      <c r="E18" s="982"/>
      <c r="F18" s="982"/>
      <c r="G18" s="982"/>
      <c r="H18" s="982"/>
      <c r="I18" s="982"/>
      <c r="K18" s="437"/>
      <c r="L18" s="89"/>
      <c r="M18" s="89"/>
      <c r="N18" s="89"/>
      <c r="O18" s="89"/>
      <c r="P18" s="89"/>
      <c r="Q18" s="89"/>
      <c r="R18" s="89"/>
      <c r="S18" s="89"/>
      <c r="T18" s="89"/>
      <c r="U18" s="89"/>
      <c r="V18" s="89"/>
      <c r="W18" s="89"/>
      <c r="X18" s="89"/>
      <c r="Y18" s="89"/>
      <c r="Z18" s="89"/>
      <c r="AA18" s="438"/>
      <c r="AC18" s="575" t="s">
        <v>406</v>
      </c>
      <c r="AD18" s="698">
        <f>AR14</f>
        <v>6.4516129032258064E-3</v>
      </c>
      <c r="AE18" s="775">
        <f t="shared" ref="AE18:AN18" si="18">AS14</f>
        <v>9.6774193548387094E-2</v>
      </c>
      <c r="AF18" s="698">
        <f t="shared" si="18"/>
        <v>4.5161290322580643E-2</v>
      </c>
      <c r="AG18" s="779">
        <f t="shared" si="18"/>
        <v>0.4258064516129032</v>
      </c>
      <c r="AH18" s="779">
        <f t="shared" si="18"/>
        <v>0.14193548387096774</v>
      </c>
      <c r="AI18" s="698">
        <f t="shared" si="18"/>
        <v>0</v>
      </c>
      <c r="AJ18" s="698">
        <f t="shared" si="18"/>
        <v>1.935483870967742E-2</v>
      </c>
      <c r="AK18" s="698">
        <f t="shared" si="18"/>
        <v>0.13548387096774195</v>
      </c>
      <c r="AL18" s="698">
        <f t="shared" si="18"/>
        <v>0</v>
      </c>
      <c r="AM18" s="698">
        <f t="shared" si="18"/>
        <v>9.6774193548387094E-2</v>
      </c>
      <c r="AN18" s="698">
        <f t="shared" si="18"/>
        <v>3.2258064516129031E-2</v>
      </c>
      <c r="AO18" s="709"/>
      <c r="AQ18" s="19" t="s">
        <v>537</v>
      </c>
      <c r="AR18" s="98">
        <f t="shared" ref="AR18:BB18" si="19">+AR50/$BC50</f>
        <v>1.11731843575419E-2</v>
      </c>
      <c r="AS18" s="74">
        <f t="shared" si="19"/>
        <v>6.7039106145251395E-2</v>
      </c>
      <c r="AT18" s="74">
        <f t="shared" si="19"/>
        <v>1.11731843575419E-2</v>
      </c>
      <c r="AU18" s="74">
        <f t="shared" si="19"/>
        <v>0.3016759776536313</v>
      </c>
      <c r="AV18" s="74">
        <f t="shared" si="19"/>
        <v>0.31843575418994413</v>
      </c>
      <c r="AW18" s="74">
        <f t="shared" si="19"/>
        <v>1.11731843575419E-2</v>
      </c>
      <c r="AX18" s="74">
        <f t="shared" si="19"/>
        <v>1.11731843575419E-2</v>
      </c>
      <c r="AY18" s="74">
        <f t="shared" si="19"/>
        <v>9.4972067039106142E-2</v>
      </c>
      <c r="AZ18" s="74">
        <f t="shared" si="19"/>
        <v>5.5865921787709499E-3</v>
      </c>
      <c r="BA18" s="74">
        <f t="shared" si="19"/>
        <v>0.15083798882681565</v>
      </c>
      <c r="BB18" s="75">
        <f t="shared" si="19"/>
        <v>1.6759776536312849E-2</v>
      </c>
      <c r="BC18" s="126"/>
    </row>
    <row r="19" spans="1:55" ht="10.5" customHeight="1">
      <c r="B19" s="982"/>
      <c r="C19" s="982"/>
      <c r="D19" s="982"/>
      <c r="E19" s="982"/>
      <c r="F19" s="982"/>
      <c r="G19" s="982"/>
      <c r="H19" s="982"/>
      <c r="I19" s="982"/>
      <c r="K19" s="437"/>
      <c r="L19" s="89"/>
      <c r="M19" s="89"/>
      <c r="N19" s="89"/>
      <c r="O19" s="89"/>
      <c r="P19" s="89"/>
      <c r="Q19" s="89"/>
      <c r="R19" s="89"/>
      <c r="S19" s="89"/>
      <c r="T19" s="89"/>
      <c r="U19" s="89"/>
      <c r="V19" s="89"/>
      <c r="W19" s="89"/>
      <c r="X19" s="89"/>
      <c r="Y19" s="89"/>
      <c r="Z19" s="89"/>
      <c r="AA19" s="438"/>
      <c r="AC19" s="700" t="s">
        <v>668</v>
      </c>
      <c r="AD19" s="698">
        <f>AR13</f>
        <v>0</v>
      </c>
      <c r="AE19" s="775">
        <f t="shared" ref="AE19:AN19" si="20">AS13</f>
        <v>0.1111111111111111</v>
      </c>
      <c r="AF19" s="698">
        <f t="shared" si="20"/>
        <v>0</v>
      </c>
      <c r="AG19" s="779">
        <f t="shared" si="20"/>
        <v>0.40740740740740738</v>
      </c>
      <c r="AH19" s="779">
        <f t="shared" si="20"/>
        <v>0.1111111111111111</v>
      </c>
      <c r="AI19" s="698">
        <f t="shared" si="20"/>
        <v>3.7037037037037035E-2</v>
      </c>
      <c r="AJ19" s="698">
        <f t="shared" si="20"/>
        <v>0</v>
      </c>
      <c r="AK19" s="698">
        <f t="shared" si="20"/>
        <v>0.18518518518518517</v>
      </c>
      <c r="AL19" s="698">
        <f t="shared" si="20"/>
        <v>0</v>
      </c>
      <c r="AM19" s="698">
        <f t="shared" si="20"/>
        <v>7.407407407407407E-2</v>
      </c>
      <c r="AN19" s="698">
        <f t="shared" si="20"/>
        <v>7.407407407407407E-2</v>
      </c>
      <c r="AO19" s="709"/>
      <c r="AQ19" s="19" t="s">
        <v>536</v>
      </c>
      <c r="AR19" s="98">
        <f t="shared" ref="AR19:BB19" si="21">+AR51/$BC51</f>
        <v>0</v>
      </c>
      <c r="AS19" s="74">
        <f t="shared" si="21"/>
        <v>4.3478260869565216E-2</v>
      </c>
      <c r="AT19" s="74">
        <f t="shared" si="21"/>
        <v>0</v>
      </c>
      <c r="AU19" s="74">
        <f t="shared" si="21"/>
        <v>0.43478260869565216</v>
      </c>
      <c r="AV19" s="74">
        <f t="shared" si="21"/>
        <v>0.2608695652173913</v>
      </c>
      <c r="AW19" s="74">
        <f t="shared" si="21"/>
        <v>0</v>
      </c>
      <c r="AX19" s="74">
        <f t="shared" si="21"/>
        <v>0</v>
      </c>
      <c r="AY19" s="74">
        <f t="shared" si="21"/>
        <v>8.6956521739130432E-2</v>
      </c>
      <c r="AZ19" s="74">
        <f t="shared" si="21"/>
        <v>0</v>
      </c>
      <c r="BA19" s="74">
        <f t="shared" si="21"/>
        <v>0.17391304347826086</v>
      </c>
      <c r="BB19" s="75">
        <f t="shared" si="21"/>
        <v>0</v>
      </c>
      <c r="BC19" s="126"/>
    </row>
    <row r="20" spans="1:55" ht="10.5" customHeight="1">
      <c r="B20" s="982"/>
      <c r="C20" s="982"/>
      <c r="D20" s="982"/>
      <c r="E20" s="982"/>
      <c r="F20" s="982"/>
      <c r="G20" s="982"/>
      <c r="H20" s="982"/>
      <c r="I20" s="982"/>
      <c r="K20" s="439"/>
      <c r="L20" s="440"/>
      <c r="M20" s="440"/>
      <c r="N20" s="440"/>
      <c r="O20" s="440"/>
      <c r="P20" s="440"/>
      <c r="Q20" s="440"/>
      <c r="R20" s="440"/>
      <c r="S20" s="440"/>
      <c r="T20" s="440"/>
      <c r="U20" s="440"/>
      <c r="V20" s="440"/>
      <c r="W20" s="440"/>
      <c r="X20" s="440"/>
      <c r="Y20" s="440"/>
      <c r="Z20" s="440"/>
      <c r="AA20" s="441"/>
      <c r="AC20" s="575" t="s">
        <v>408</v>
      </c>
      <c r="AD20" s="698">
        <f>AR12</f>
        <v>1.4705882352941176E-2</v>
      </c>
      <c r="AE20" s="775">
        <f t="shared" ref="AE20:AN20" si="22">AS12</f>
        <v>8.0882352941176475E-2</v>
      </c>
      <c r="AF20" s="698">
        <f t="shared" si="22"/>
        <v>1.4705882352941176E-2</v>
      </c>
      <c r="AG20" s="779">
        <f t="shared" si="22"/>
        <v>0.375</v>
      </c>
      <c r="AH20" s="779">
        <f t="shared" si="22"/>
        <v>0.16911764705882354</v>
      </c>
      <c r="AI20" s="698">
        <f t="shared" si="22"/>
        <v>2.9411764705882353E-2</v>
      </c>
      <c r="AJ20" s="698">
        <f t="shared" si="22"/>
        <v>7.3529411764705881E-3</v>
      </c>
      <c r="AK20" s="698">
        <f t="shared" si="22"/>
        <v>0.11764705882352941</v>
      </c>
      <c r="AL20" s="698">
        <f t="shared" si="22"/>
        <v>0</v>
      </c>
      <c r="AM20" s="698">
        <f t="shared" si="22"/>
        <v>0.13970588235294118</v>
      </c>
      <c r="AN20" s="698">
        <f t="shared" si="22"/>
        <v>5.1470588235294115E-2</v>
      </c>
      <c r="AO20" s="709"/>
      <c r="AQ20" s="19" t="s">
        <v>535</v>
      </c>
      <c r="AR20" s="98">
        <f t="shared" ref="AR20:BB20" si="23">+AR52/$BC52</f>
        <v>0</v>
      </c>
      <c r="AS20" s="74">
        <f t="shared" si="23"/>
        <v>0.27272727272727271</v>
      </c>
      <c r="AT20" s="74">
        <f t="shared" si="23"/>
        <v>0</v>
      </c>
      <c r="AU20" s="74">
        <f t="shared" si="23"/>
        <v>0.45454545454545453</v>
      </c>
      <c r="AV20" s="74">
        <f t="shared" si="23"/>
        <v>9.0909090909090912E-2</v>
      </c>
      <c r="AW20" s="74">
        <f t="shared" si="23"/>
        <v>0</v>
      </c>
      <c r="AX20" s="74">
        <f t="shared" si="23"/>
        <v>0</v>
      </c>
      <c r="AY20" s="74">
        <f t="shared" si="23"/>
        <v>9.0909090909090912E-2</v>
      </c>
      <c r="AZ20" s="74">
        <f t="shared" si="23"/>
        <v>0</v>
      </c>
      <c r="BA20" s="74">
        <f t="shared" si="23"/>
        <v>9.0909090909090912E-2</v>
      </c>
      <c r="BB20" s="75">
        <f t="shared" si="23"/>
        <v>0</v>
      </c>
      <c r="BC20" s="126"/>
    </row>
    <row r="21" spans="1:55" ht="10.5" customHeight="1">
      <c r="AC21" s="700" t="s">
        <v>409</v>
      </c>
      <c r="AD21" s="698">
        <f>AR11</f>
        <v>7.1942446043165471E-3</v>
      </c>
      <c r="AE21" s="775">
        <f t="shared" ref="AE21:AN21" si="24">AS11</f>
        <v>0.1079136690647482</v>
      </c>
      <c r="AF21" s="698">
        <f t="shared" si="24"/>
        <v>2.8776978417266189E-2</v>
      </c>
      <c r="AG21" s="779">
        <f t="shared" si="24"/>
        <v>0.33812949640287771</v>
      </c>
      <c r="AH21" s="779">
        <f t="shared" si="24"/>
        <v>0.22302158273381295</v>
      </c>
      <c r="AI21" s="698">
        <f t="shared" si="24"/>
        <v>1.4388489208633094E-2</v>
      </c>
      <c r="AJ21" s="698">
        <f t="shared" si="24"/>
        <v>2.1582733812949641E-2</v>
      </c>
      <c r="AK21" s="698">
        <f t="shared" si="24"/>
        <v>0.10071942446043165</v>
      </c>
      <c r="AL21" s="698">
        <f t="shared" si="24"/>
        <v>7.1942446043165471E-3</v>
      </c>
      <c r="AM21" s="698">
        <f t="shared" si="24"/>
        <v>0.1223021582733813</v>
      </c>
      <c r="AN21" s="698">
        <f t="shared" si="24"/>
        <v>2.8776978417266189E-2</v>
      </c>
      <c r="AO21" s="709"/>
      <c r="AQ21" s="20" t="s">
        <v>545</v>
      </c>
      <c r="AR21" s="98">
        <f t="shared" ref="AR21:BB21" si="25">+AR53/$BC53</f>
        <v>0</v>
      </c>
      <c r="AS21" s="74">
        <f t="shared" si="25"/>
        <v>7.0512820512820512E-2</v>
      </c>
      <c r="AT21" s="74">
        <f t="shared" si="25"/>
        <v>6.41025641025641E-3</v>
      </c>
      <c r="AU21" s="74">
        <f t="shared" si="25"/>
        <v>0.33333333333333331</v>
      </c>
      <c r="AV21" s="74">
        <f t="shared" si="25"/>
        <v>0.22435897435897437</v>
      </c>
      <c r="AW21" s="74">
        <f t="shared" si="25"/>
        <v>3.2051282051282048E-2</v>
      </c>
      <c r="AX21" s="74">
        <f t="shared" si="25"/>
        <v>6.41025641025641E-3</v>
      </c>
      <c r="AY21" s="74">
        <f t="shared" si="25"/>
        <v>0.1858974358974359</v>
      </c>
      <c r="AZ21" s="74">
        <f t="shared" si="25"/>
        <v>6.41025641025641E-3</v>
      </c>
      <c r="BA21" s="74">
        <f t="shared" si="25"/>
        <v>9.6153846153846159E-2</v>
      </c>
      <c r="BB21" s="75">
        <f t="shared" si="25"/>
        <v>3.8461538461538464E-2</v>
      </c>
      <c r="BC21" s="126"/>
    </row>
    <row r="22" spans="1:55" ht="11.25" customHeight="1" thickBot="1">
      <c r="A22" s="434"/>
      <c r="B22" s="435"/>
      <c r="C22" s="435"/>
      <c r="D22" s="435"/>
      <c r="E22" s="435"/>
      <c r="F22" s="435"/>
      <c r="G22" s="435"/>
      <c r="H22" s="435"/>
      <c r="I22" s="435"/>
      <c r="J22" s="435"/>
      <c r="K22" s="435"/>
      <c r="L22" s="435"/>
      <c r="M22" s="435"/>
      <c r="N22" s="435"/>
      <c r="O22" s="435"/>
      <c r="P22" s="435"/>
      <c r="Q22" s="435"/>
      <c r="R22" s="435"/>
      <c r="S22" s="435"/>
      <c r="T22" s="435"/>
      <c r="U22" s="435"/>
      <c r="V22" s="435"/>
      <c r="W22" s="435"/>
      <c r="X22" s="435"/>
      <c r="Y22" s="435"/>
      <c r="Z22" s="435"/>
      <c r="AA22" s="436"/>
      <c r="AC22" s="575" t="s">
        <v>23</v>
      </c>
      <c r="AD22" s="698" t="e">
        <f>AR10</f>
        <v>#DIV/0!</v>
      </c>
      <c r="AE22" s="698" t="e">
        <f t="shared" ref="AE22:AN22" si="26">AS10</f>
        <v>#DIV/0!</v>
      </c>
      <c r="AF22" s="698" t="e">
        <f t="shared" si="26"/>
        <v>#DIV/0!</v>
      </c>
      <c r="AG22" s="698" t="e">
        <f t="shared" si="26"/>
        <v>#DIV/0!</v>
      </c>
      <c r="AH22" s="698" t="e">
        <f t="shared" si="26"/>
        <v>#DIV/0!</v>
      </c>
      <c r="AI22" s="698" t="e">
        <f t="shared" si="26"/>
        <v>#DIV/0!</v>
      </c>
      <c r="AJ22" s="698" t="e">
        <f t="shared" si="26"/>
        <v>#DIV/0!</v>
      </c>
      <c r="AK22" s="698" t="e">
        <f t="shared" si="26"/>
        <v>#DIV/0!</v>
      </c>
      <c r="AL22" s="698" t="e">
        <f t="shared" si="26"/>
        <v>#DIV/0!</v>
      </c>
      <c r="AM22" s="698" t="e">
        <f t="shared" si="26"/>
        <v>#DIV/0!</v>
      </c>
      <c r="AN22" s="698" t="e">
        <f t="shared" si="26"/>
        <v>#DIV/0!</v>
      </c>
      <c r="AO22" s="709"/>
      <c r="AQ22" s="21" t="s">
        <v>546</v>
      </c>
      <c r="AR22" s="57">
        <f t="shared" ref="AR22:BB22" si="27">+AR54/$BC54</f>
        <v>4.608294930875576E-3</v>
      </c>
      <c r="AS22" s="58">
        <f t="shared" si="27"/>
        <v>0.15207373271889402</v>
      </c>
      <c r="AT22" s="58">
        <f t="shared" si="27"/>
        <v>9.2165898617511521E-3</v>
      </c>
      <c r="AU22" s="58">
        <f t="shared" si="27"/>
        <v>0.42857142857142855</v>
      </c>
      <c r="AV22" s="58">
        <f t="shared" si="27"/>
        <v>0.20737327188940091</v>
      </c>
      <c r="AW22" s="58">
        <f t="shared" si="27"/>
        <v>4.1474654377880185E-2</v>
      </c>
      <c r="AX22" s="58">
        <f t="shared" si="27"/>
        <v>1.3824884792626729E-2</v>
      </c>
      <c r="AY22" s="58">
        <f t="shared" si="27"/>
        <v>4.1474654377880185E-2</v>
      </c>
      <c r="AZ22" s="58">
        <f t="shared" si="27"/>
        <v>0</v>
      </c>
      <c r="BA22" s="58">
        <f t="shared" si="27"/>
        <v>6.9124423963133647E-2</v>
      </c>
      <c r="BB22" s="59">
        <f t="shared" si="27"/>
        <v>3.2258064516129031E-2</v>
      </c>
      <c r="BC22" s="126"/>
    </row>
    <row r="23" spans="1:55" ht="10.5" customHeight="1">
      <c r="A23" s="437"/>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438"/>
      <c r="AC23" s="122"/>
      <c r="AD23" s="709"/>
      <c r="AE23" s="709"/>
      <c r="AF23" s="709"/>
      <c r="AG23" s="709"/>
      <c r="AH23" s="709"/>
      <c r="AI23" s="709"/>
      <c r="AJ23" s="709"/>
      <c r="AK23" s="709"/>
      <c r="AL23" s="709"/>
      <c r="AM23" s="709"/>
      <c r="AN23" s="709"/>
      <c r="AO23" s="709"/>
      <c r="AQ23" s="122"/>
      <c r="AR23" s="126"/>
      <c r="AS23" s="126"/>
      <c r="AT23" s="126"/>
      <c r="AU23" s="126"/>
      <c r="AV23" s="126"/>
      <c r="AW23" s="126"/>
      <c r="AX23" s="126"/>
      <c r="AY23" s="126"/>
      <c r="AZ23" s="126"/>
      <c r="BA23" s="126"/>
      <c r="BB23" s="126"/>
      <c r="BC23" s="126"/>
    </row>
    <row r="24" spans="1:55" ht="10.5" customHeight="1">
      <c r="A24" s="437"/>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438"/>
      <c r="AM24" s="710"/>
      <c r="AN24" s="710"/>
      <c r="BA24" s="130"/>
      <c r="BB24" s="130"/>
    </row>
    <row r="25" spans="1:55" ht="12" customHeight="1">
      <c r="A25" s="437"/>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438"/>
      <c r="AC25" s="28" t="s">
        <v>41</v>
      </c>
      <c r="AN25" s="89"/>
      <c r="AQ25" s="28" t="s">
        <v>41</v>
      </c>
      <c r="BB25" s="89"/>
    </row>
    <row r="26" spans="1:55" ht="11.25" customHeight="1" thickBot="1">
      <c r="A26" s="437"/>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438"/>
      <c r="AN26" s="710"/>
      <c r="BB26" s="130"/>
    </row>
    <row r="27" spans="1:55" ht="29.25" customHeight="1">
      <c r="A27" s="437"/>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438"/>
      <c r="AC27" s="584" t="s">
        <v>549</v>
      </c>
      <c r="AD27" s="711" t="s">
        <v>443</v>
      </c>
      <c r="AE27" s="712" t="s">
        <v>444</v>
      </c>
      <c r="AF27" s="712" t="s">
        <v>445</v>
      </c>
      <c r="AG27" s="712" t="s">
        <v>447</v>
      </c>
      <c r="AH27" s="711" t="s">
        <v>448</v>
      </c>
      <c r="AI27" s="712" t="s">
        <v>449</v>
      </c>
      <c r="AJ27" s="712" t="s">
        <v>450</v>
      </c>
      <c r="AK27" s="712" t="s">
        <v>451</v>
      </c>
      <c r="AL27" s="577" t="s">
        <v>542</v>
      </c>
      <c r="AM27" s="690" t="s">
        <v>604</v>
      </c>
      <c r="AN27" s="577" t="s">
        <v>555</v>
      </c>
      <c r="AO27" s="122"/>
      <c r="AQ27" s="695" t="s">
        <v>549</v>
      </c>
      <c r="AR27" s="691" t="s">
        <v>443</v>
      </c>
      <c r="AS27" s="692" t="s">
        <v>444</v>
      </c>
      <c r="AT27" s="692" t="s">
        <v>445</v>
      </c>
      <c r="AU27" s="692" t="s">
        <v>447</v>
      </c>
      <c r="AV27" s="693" t="s">
        <v>448</v>
      </c>
      <c r="AW27" s="692" t="s">
        <v>449</v>
      </c>
      <c r="AX27" s="692" t="s">
        <v>450</v>
      </c>
      <c r="AY27" s="692" t="s">
        <v>451</v>
      </c>
      <c r="AZ27" s="566" t="s">
        <v>542</v>
      </c>
      <c r="BA27" s="694" t="s">
        <v>604</v>
      </c>
      <c r="BB27" s="608" t="s">
        <v>555</v>
      </c>
      <c r="BC27" s="127"/>
    </row>
    <row r="28" spans="1:55">
      <c r="A28" s="437"/>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438"/>
      <c r="AC28" s="579" t="s">
        <v>410</v>
      </c>
      <c r="AD28" s="698">
        <f>AR33</f>
        <v>4.7846889952153108E-3</v>
      </c>
      <c r="AE28" s="707">
        <f t="shared" ref="AE28:AM28" si="28">AS33</f>
        <v>7.6555023923444973E-2</v>
      </c>
      <c r="AF28" s="698">
        <f t="shared" si="28"/>
        <v>2.3923444976076555E-2</v>
      </c>
      <c r="AG28" s="779">
        <f t="shared" si="28"/>
        <v>0.291866028708134</v>
      </c>
      <c r="AH28" s="779">
        <f t="shared" si="28"/>
        <v>0.18660287081339713</v>
      </c>
      <c r="AI28" s="698">
        <f t="shared" si="28"/>
        <v>9.5693779904306216E-3</v>
      </c>
      <c r="AJ28" s="698">
        <f t="shared" si="28"/>
        <v>1.4354066985645933E-2</v>
      </c>
      <c r="AK28" s="707">
        <f t="shared" si="28"/>
        <v>0.10047846889952153</v>
      </c>
      <c r="AL28" s="698">
        <f t="shared" si="28"/>
        <v>0</v>
      </c>
      <c r="AM28" s="698">
        <f t="shared" si="28"/>
        <v>0.23923444976076555</v>
      </c>
      <c r="AN28" s="698">
        <f>BB33</f>
        <v>5.2631578947368418E-2</v>
      </c>
      <c r="AO28" s="709"/>
      <c r="AQ28" s="108" t="s">
        <v>553</v>
      </c>
      <c r="AR28" s="54">
        <f t="shared" ref="AR28:BB28" si="29">+AR60/$BC60</f>
        <v>0</v>
      </c>
      <c r="AS28" s="55">
        <f t="shared" si="29"/>
        <v>0.125</v>
      </c>
      <c r="AT28" s="55">
        <f t="shared" si="29"/>
        <v>0</v>
      </c>
      <c r="AU28" s="55">
        <f t="shared" si="29"/>
        <v>0.375</v>
      </c>
      <c r="AV28" s="55">
        <f t="shared" si="29"/>
        <v>0.3125</v>
      </c>
      <c r="AW28" s="55">
        <f t="shared" si="29"/>
        <v>0</v>
      </c>
      <c r="AX28" s="55">
        <f t="shared" si="29"/>
        <v>0</v>
      </c>
      <c r="AY28" s="55">
        <f t="shared" si="29"/>
        <v>6.25E-2</v>
      </c>
      <c r="AZ28" s="55">
        <f t="shared" si="29"/>
        <v>6.25E-2</v>
      </c>
      <c r="BA28" s="55">
        <f t="shared" si="29"/>
        <v>6.25E-2</v>
      </c>
      <c r="BB28" s="49">
        <f t="shared" si="29"/>
        <v>0</v>
      </c>
      <c r="BC28" s="126"/>
    </row>
    <row r="29" spans="1:55">
      <c r="A29" s="437"/>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438"/>
      <c r="AC29" s="579" t="s">
        <v>411</v>
      </c>
      <c r="AD29" s="698">
        <f>AR32</f>
        <v>5.0251256281407036E-3</v>
      </c>
      <c r="AE29" s="707">
        <f t="shared" ref="AE29:AM29" si="30">AS32</f>
        <v>8.7939698492462318E-2</v>
      </c>
      <c r="AF29" s="698">
        <f t="shared" si="30"/>
        <v>1.507537688442211E-2</v>
      </c>
      <c r="AG29" s="779">
        <f t="shared" si="30"/>
        <v>0.3693467336683417</v>
      </c>
      <c r="AH29" s="779">
        <f t="shared" si="30"/>
        <v>0.21608040201005024</v>
      </c>
      <c r="AI29" s="698">
        <f t="shared" si="30"/>
        <v>2.7638190954773871E-2</v>
      </c>
      <c r="AJ29" s="698">
        <f t="shared" si="30"/>
        <v>1.7587939698492462E-2</v>
      </c>
      <c r="AK29" s="707">
        <f t="shared" si="30"/>
        <v>0.10552763819095477</v>
      </c>
      <c r="AL29" s="698">
        <f t="shared" si="30"/>
        <v>2.5125628140703518E-3</v>
      </c>
      <c r="AM29" s="698">
        <f t="shared" si="30"/>
        <v>0.11809045226130653</v>
      </c>
      <c r="AN29" s="698">
        <f>BB32</f>
        <v>3.5175879396984924E-2</v>
      </c>
      <c r="AO29" s="709"/>
      <c r="AQ29" s="110" t="s">
        <v>427</v>
      </c>
      <c r="AR29" s="54">
        <f t="shared" ref="AR29:BB29" si="31">+AR61/$BC61</f>
        <v>0</v>
      </c>
      <c r="AS29" s="55">
        <f t="shared" si="31"/>
        <v>0.14814814814814814</v>
      </c>
      <c r="AT29" s="55">
        <f t="shared" si="31"/>
        <v>3.7037037037037035E-2</v>
      </c>
      <c r="AU29" s="55">
        <f t="shared" si="31"/>
        <v>0.55555555555555558</v>
      </c>
      <c r="AV29" s="55">
        <f t="shared" si="31"/>
        <v>0.14814814814814814</v>
      </c>
      <c r="AW29" s="55">
        <f t="shared" si="31"/>
        <v>3.7037037037037035E-2</v>
      </c>
      <c r="AX29" s="55">
        <f t="shared" si="31"/>
        <v>3.7037037037037035E-2</v>
      </c>
      <c r="AY29" s="55">
        <f t="shared" si="31"/>
        <v>3.7037037037037035E-2</v>
      </c>
      <c r="AZ29" s="55">
        <f t="shared" si="31"/>
        <v>0</v>
      </c>
      <c r="BA29" s="55">
        <f t="shared" si="31"/>
        <v>0</v>
      </c>
      <c r="BB29" s="49">
        <f t="shared" si="31"/>
        <v>0</v>
      </c>
      <c r="BC29" s="126"/>
    </row>
    <row r="30" spans="1:55">
      <c r="A30" s="437"/>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438"/>
      <c r="AC30" s="579" t="s">
        <v>412</v>
      </c>
      <c r="AD30" s="698">
        <f>AR31</f>
        <v>5.1948051948051948E-3</v>
      </c>
      <c r="AE30" s="707">
        <f t="shared" ref="AE30:AM30" si="32">AS31</f>
        <v>0.11948051948051948</v>
      </c>
      <c r="AF30" s="698">
        <f t="shared" si="32"/>
        <v>1.2987012987012988E-2</v>
      </c>
      <c r="AG30" s="779">
        <f t="shared" si="32"/>
        <v>0.38961038961038963</v>
      </c>
      <c r="AH30" s="779">
        <f t="shared" si="32"/>
        <v>0.21818181818181817</v>
      </c>
      <c r="AI30" s="698">
        <f t="shared" si="32"/>
        <v>2.5974025974025976E-2</v>
      </c>
      <c r="AJ30" s="698">
        <f t="shared" si="32"/>
        <v>5.1948051948051948E-3</v>
      </c>
      <c r="AK30" s="707">
        <f t="shared" si="32"/>
        <v>0.12987012987012986</v>
      </c>
      <c r="AL30" s="698">
        <f t="shared" si="32"/>
        <v>2.5974025974025974E-3</v>
      </c>
      <c r="AM30" s="698">
        <f t="shared" si="32"/>
        <v>5.9740259740259739E-2</v>
      </c>
      <c r="AN30" s="698">
        <f>BB31</f>
        <v>3.1168831168831169E-2</v>
      </c>
      <c r="AO30" s="709"/>
      <c r="AQ30" s="110" t="s">
        <v>428</v>
      </c>
      <c r="AR30" s="54">
        <f t="shared" ref="AR30:BB30" si="33">+AR62/$BC62</f>
        <v>2.3809523809523808E-2</v>
      </c>
      <c r="AS30" s="55">
        <f t="shared" si="33"/>
        <v>8.3333333333333329E-2</v>
      </c>
      <c r="AT30" s="55">
        <f t="shared" si="33"/>
        <v>3.5714285714285712E-2</v>
      </c>
      <c r="AU30" s="55">
        <f t="shared" si="33"/>
        <v>0.38095238095238093</v>
      </c>
      <c r="AV30" s="55">
        <f t="shared" si="33"/>
        <v>0.17857142857142858</v>
      </c>
      <c r="AW30" s="55">
        <f t="shared" si="33"/>
        <v>3.5714285714285712E-2</v>
      </c>
      <c r="AX30" s="55">
        <f t="shared" si="33"/>
        <v>0</v>
      </c>
      <c r="AY30" s="55">
        <f t="shared" si="33"/>
        <v>0.16666666666666666</v>
      </c>
      <c r="AZ30" s="55">
        <f t="shared" si="33"/>
        <v>0</v>
      </c>
      <c r="BA30" s="55">
        <f t="shared" si="33"/>
        <v>9.5238095238095233E-2</v>
      </c>
      <c r="BB30" s="49">
        <f t="shared" si="33"/>
        <v>0</v>
      </c>
      <c r="BC30" s="126"/>
    </row>
    <row r="31" spans="1:55">
      <c r="A31" s="437"/>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438"/>
      <c r="AC31" s="579" t="s">
        <v>413</v>
      </c>
      <c r="AD31" s="698">
        <f>AR30</f>
        <v>2.3809523809523808E-2</v>
      </c>
      <c r="AE31" s="707">
        <f t="shared" ref="AE31:AM31" si="34">AS30</f>
        <v>8.3333333333333329E-2</v>
      </c>
      <c r="AF31" s="698">
        <f t="shared" si="34"/>
        <v>3.5714285714285712E-2</v>
      </c>
      <c r="AG31" s="779">
        <f t="shared" si="34"/>
        <v>0.38095238095238093</v>
      </c>
      <c r="AH31" s="779">
        <f t="shared" si="34"/>
        <v>0.17857142857142858</v>
      </c>
      <c r="AI31" s="698">
        <f t="shared" si="34"/>
        <v>3.5714285714285712E-2</v>
      </c>
      <c r="AJ31" s="698">
        <f t="shared" si="34"/>
        <v>0</v>
      </c>
      <c r="AK31" s="707">
        <f t="shared" si="34"/>
        <v>0.16666666666666666</v>
      </c>
      <c r="AL31" s="698">
        <f t="shared" si="34"/>
        <v>0</v>
      </c>
      <c r="AM31" s="698">
        <f t="shared" si="34"/>
        <v>9.5238095238095233E-2</v>
      </c>
      <c r="AN31" s="698">
        <f>BB30</f>
        <v>0</v>
      </c>
      <c r="AO31" s="709"/>
      <c r="AQ31" s="110" t="s">
        <v>429</v>
      </c>
      <c r="AR31" s="54">
        <f t="shared" ref="AR31:BB31" si="35">+AR63/$BC63</f>
        <v>5.1948051948051948E-3</v>
      </c>
      <c r="AS31" s="55">
        <f t="shared" si="35"/>
        <v>0.11948051948051948</v>
      </c>
      <c r="AT31" s="55">
        <f t="shared" si="35"/>
        <v>1.2987012987012988E-2</v>
      </c>
      <c r="AU31" s="55">
        <f t="shared" si="35"/>
        <v>0.38961038961038963</v>
      </c>
      <c r="AV31" s="55">
        <f t="shared" si="35"/>
        <v>0.21818181818181817</v>
      </c>
      <c r="AW31" s="55">
        <f t="shared" si="35"/>
        <v>2.5974025974025976E-2</v>
      </c>
      <c r="AX31" s="55">
        <f t="shared" si="35"/>
        <v>5.1948051948051948E-3</v>
      </c>
      <c r="AY31" s="55">
        <f t="shared" si="35"/>
        <v>0.12987012987012986</v>
      </c>
      <c r="AZ31" s="55">
        <f t="shared" si="35"/>
        <v>2.5974025974025974E-3</v>
      </c>
      <c r="BA31" s="55">
        <f t="shared" si="35"/>
        <v>5.9740259740259739E-2</v>
      </c>
      <c r="BB31" s="49">
        <f t="shared" si="35"/>
        <v>3.1168831168831169E-2</v>
      </c>
      <c r="BC31" s="126"/>
    </row>
    <row r="32" spans="1:55">
      <c r="A32" s="437"/>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438"/>
      <c r="AC32" s="579" t="s">
        <v>414</v>
      </c>
      <c r="AD32" s="698">
        <f>AR29</f>
        <v>0</v>
      </c>
      <c r="AE32" s="707">
        <f t="shared" ref="AE32:AM32" si="36">AS29</f>
        <v>0.14814814814814814</v>
      </c>
      <c r="AF32" s="698">
        <f t="shared" si="36"/>
        <v>3.7037037037037035E-2</v>
      </c>
      <c r="AG32" s="779">
        <f t="shared" si="36"/>
        <v>0.55555555555555558</v>
      </c>
      <c r="AH32" s="779">
        <f t="shared" si="36"/>
        <v>0.14814814814814814</v>
      </c>
      <c r="AI32" s="698">
        <f t="shared" si="36"/>
        <v>3.7037037037037035E-2</v>
      </c>
      <c r="AJ32" s="698">
        <f t="shared" si="36"/>
        <v>3.7037037037037035E-2</v>
      </c>
      <c r="AK32" s="707">
        <f t="shared" si="36"/>
        <v>3.7037037037037035E-2</v>
      </c>
      <c r="AL32" s="698">
        <f t="shared" si="36"/>
        <v>0</v>
      </c>
      <c r="AM32" s="698">
        <f t="shared" si="36"/>
        <v>0</v>
      </c>
      <c r="AN32" s="698">
        <f>BB29</f>
        <v>0</v>
      </c>
      <c r="AO32" s="709"/>
      <c r="AQ32" s="110" t="s">
        <v>430</v>
      </c>
      <c r="AR32" s="54">
        <f t="shared" ref="AR32:BB32" si="37">+AR64/$BC64</f>
        <v>5.0251256281407036E-3</v>
      </c>
      <c r="AS32" s="55">
        <f t="shared" si="37"/>
        <v>8.7939698492462318E-2</v>
      </c>
      <c r="AT32" s="55">
        <f t="shared" si="37"/>
        <v>1.507537688442211E-2</v>
      </c>
      <c r="AU32" s="55">
        <f t="shared" si="37"/>
        <v>0.3693467336683417</v>
      </c>
      <c r="AV32" s="55">
        <f t="shared" si="37"/>
        <v>0.21608040201005024</v>
      </c>
      <c r="AW32" s="55">
        <f t="shared" si="37"/>
        <v>2.7638190954773871E-2</v>
      </c>
      <c r="AX32" s="55">
        <f t="shared" si="37"/>
        <v>1.7587939698492462E-2</v>
      </c>
      <c r="AY32" s="55">
        <f t="shared" si="37"/>
        <v>0.10552763819095477</v>
      </c>
      <c r="AZ32" s="55">
        <f t="shared" si="37"/>
        <v>2.5125628140703518E-3</v>
      </c>
      <c r="BA32" s="55">
        <f t="shared" si="37"/>
        <v>0.11809045226130653</v>
      </c>
      <c r="BB32" s="49">
        <f t="shared" si="37"/>
        <v>3.5175879396984924E-2</v>
      </c>
      <c r="BC32" s="126"/>
    </row>
    <row r="33" spans="1:55" ht="10.199999999999999" thickBot="1">
      <c r="A33" s="437"/>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438"/>
      <c r="AC33" s="579" t="s">
        <v>415</v>
      </c>
      <c r="AD33" s="698">
        <f>AR28</f>
        <v>0</v>
      </c>
      <c r="AE33" s="707">
        <f t="shared" ref="AE33:AM33" si="38">AS28</f>
        <v>0.125</v>
      </c>
      <c r="AF33" s="698">
        <f t="shared" si="38"/>
        <v>0</v>
      </c>
      <c r="AG33" s="779">
        <f t="shared" si="38"/>
        <v>0.375</v>
      </c>
      <c r="AH33" s="779">
        <f t="shared" si="38"/>
        <v>0.3125</v>
      </c>
      <c r="AI33" s="698">
        <f t="shared" si="38"/>
        <v>0</v>
      </c>
      <c r="AJ33" s="698">
        <f t="shared" si="38"/>
        <v>0</v>
      </c>
      <c r="AK33" s="707">
        <f t="shared" si="38"/>
        <v>6.25E-2</v>
      </c>
      <c r="AL33" s="698">
        <f t="shared" si="38"/>
        <v>6.25E-2</v>
      </c>
      <c r="AM33" s="698">
        <f t="shared" si="38"/>
        <v>6.25E-2</v>
      </c>
      <c r="AN33" s="698">
        <f>BB28</f>
        <v>0</v>
      </c>
      <c r="AO33" s="709"/>
      <c r="AQ33" s="131" t="s">
        <v>431</v>
      </c>
      <c r="AR33" s="124">
        <f t="shared" ref="AR33:BB33" si="39">+AR65/$BC65</f>
        <v>4.7846889952153108E-3</v>
      </c>
      <c r="AS33" s="37">
        <f t="shared" si="39"/>
        <v>7.6555023923444973E-2</v>
      </c>
      <c r="AT33" s="37">
        <f t="shared" si="39"/>
        <v>2.3923444976076555E-2</v>
      </c>
      <c r="AU33" s="37">
        <f t="shared" si="39"/>
        <v>0.291866028708134</v>
      </c>
      <c r="AV33" s="37">
        <f t="shared" si="39"/>
        <v>0.18660287081339713</v>
      </c>
      <c r="AW33" s="37">
        <f t="shared" si="39"/>
        <v>9.5693779904306216E-3</v>
      </c>
      <c r="AX33" s="37">
        <f t="shared" si="39"/>
        <v>1.4354066985645933E-2</v>
      </c>
      <c r="AY33" s="37">
        <f t="shared" si="39"/>
        <v>0.10047846889952153</v>
      </c>
      <c r="AZ33" s="37">
        <f t="shared" si="39"/>
        <v>0</v>
      </c>
      <c r="BA33" s="37">
        <f t="shared" si="39"/>
        <v>0.23923444976076555</v>
      </c>
      <c r="BB33" s="38">
        <f t="shared" si="39"/>
        <v>5.2631578947368418E-2</v>
      </c>
      <c r="BC33" s="126"/>
    </row>
    <row r="34" spans="1:55">
      <c r="A34" s="437"/>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438"/>
      <c r="AC34" s="122"/>
      <c r="AD34" s="709"/>
      <c r="AE34" s="709"/>
      <c r="AF34" s="709"/>
      <c r="AG34" s="709"/>
      <c r="AH34" s="709"/>
      <c r="AI34" s="709"/>
      <c r="AJ34" s="709"/>
      <c r="AK34" s="709"/>
      <c r="AL34" s="709"/>
      <c r="AM34" s="709"/>
      <c r="AN34" s="709"/>
      <c r="AO34" s="709"/>
      <c r="AQ34" s="122"/>
      <c r="AR34" s="126"/>
      <c r="AS34" s="126"/>
      <c r="AT34" s="126"/>
      <c r="AU34" s="126"/>
      <c r="AV34" s="126"/>
      <c r="AW34" s="126"/>
      <c r="AX34" s="126"/>
      <c r="AY34" s="126"/>
      <c r="AZ34" s="126"/>
      <c r="BA34" s="126"/>
      <c r="BB34" s="126"/>
      <c r="BC34" s="126"/>
    </row>
    <row r="35" spans="1:55" ht="10.199999999999999" thickBot="1">
      <c r="A35" s="437"/>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438"/>
      <c r="AC35" s="28" t="s">
        <v>33</v>
      </c>
      <c r="AO35" s="28"/>
      <c r="AQ35" s="28" t="s">
        <v>33</v>
      </c>
      <c r="BC35" s="28"/>
    </row>
    <row r="36" spans="1:55" ht="30.75" customHeight="1">
      <c r="A36" s="437"/>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438"/>
      <c r="AC36" s="584"/>
      <c r="AD36" s="711" t="s">
        <v>443</v>
      </c>
      <c r="AE36" s="712" t="s">
        <v>444</v>
      </c>
      <c r="AF36" s="712" t="s">
        <v>445</v>
      </c>
      <c r="AG36" s="712" t="s">
        <v>447</v>
      </c>
      <c r="AH36" s="711" t="s">
        <v>448</v>
      </c>
      <c r="AI36" s="712" t="s">
        <v>449</v>
      </c>
      <c r="AJ36" s="712" t="s">
        <v>450</v>
      </c>
      <c r="AK36" s="712" t="s">
        <v>451</v>
      </c>
      <c r="AL36" s="577" t="s">
        <v>542</v>
      </c>
      <c r="AM36" s="690" t="s">
        <v>604</v>
      </c>
      <c r="AN36" s="577" t="s">
        <v>555</v>
      </c>
      <c r="AO36" s="577" t="s">
        <v>554</v>
      </c>
      <c r="AQ36" s="695"/>
      <c r="AR36" s="691" t="s">
        <v>443</v>
      </c>
      <c r="AS36" s="692" t="s">
        <v>444</v>
      </c>
      <c r="AT36" s="692" t="s">
        <v>445</v>
      </c>
      <c r="AU36" s="692" t="s">
        <v>447</v>
      </c>
      <c r="AV36" s="693" t="s">
        <v>448</v>
      </c>
      <c r="AW36" s="692" t="s">
        <v>449</v>
      </c>
      <c r="AX36" s="692" t="s">
        <v>450</v>
      </c>
      <c r="AY36" s="692" t="s">
        <v>451</v>
      </c>
      <c r="AZ36" s="566" t="s">
        <v>542</v>
      </c>
      <c r="BA36" s="694" t="s">
        <v>604</v>
      </c>
      <c r="BB36" s="608" t="s">
        <v>555</v>
      </c>
      <c r="BC36" s="696" t="s">
        <v>554</v>
      </c>
    </row>
    <row r="37" spans="1:55" ht="10.199999999999999" thickBot="1">
      <c r="A37" s="437"/>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438"/>
      <c r="AC37" s="577" t="s">
        <v>556</v>
      </c>
      <c r="AD37" s="706">
        <f t="shared" ref="AD37:AO37" si="40">AR37</f>
        <v>7</v>
      </c>
      <c r="AE37" s="706">
        <f t="shared" si="40"/>
        <v>110</v>
      </c>
      <c r="AF37" s="706">
        <f t="shared" si="40"/>
        <v>20</v>
      </c>
      <c r="AG37" s="706">
        <f t="shared" si="40"/>
        <v>411</v>
      </c>
      <c r="AH37" s="706">
        <f t="shared" si="40"/>
        <v>233</v>
      </c>
      <c r="AI37" s="706">
        <f t="shared" si="40"/>
        <v>27</v>
      </c>
      <c r="AJ37" s="706">
        <f t="shared" si="40"/>
        <v>13</v>
      </c>
      <c r="AK37" s="706">
        <f t="shared" si="40"/>
        <v>129</v>
      </c>
      <c r="AL37" s="706">
        <f t="shared" si="40"/>
        <v>3</v>
      </c>
      <c r="AM37" s="706">
        <f t="shared" si="40"/>
        <v>129</v>
      </c>
      <c r="AN37" s="706">
        <f t="shared" si="40"/>
        <v>37</v>
      </c>
      <c r="AO37" s="706">
        <f t="shared" si="40"/>
        <v>1119</v>
      </c>
      <c r="AQ37" s="39" t="s">
        <v>556</v>
      </c>
      <c r="AR37" s="84">
        <f>+集計・資料①!ED32</f>
        <v>7</v>
      </c>
      <c r="AS37" s="84">
        <f>+集計・資料①!EE32</f>
        <v>110</v>
      </c>
      <c r="AT37" s="84">
        <f>+集計・資料①!EF32</f>
        <v>20</v>
      </c>
      <c r="AU37" s="84">
        <f>+集計・資料①!EG32</f>
        <v>411</v>
      </c>
      <c r="AV37" s="84">
        <f>+集計・資料①!EH32</f>
        <v>233</v>
      </c>
      <c r="AW37" s="84">
        <f>+集計・資料①!EI32</f>
        <v>27</v>
      </c>
      <c r="AX37" s="84">
        <f>+集計・資料①!EJ32</f>
        <v>13</v>
      </c>
      <c r="AY37" s="84">
        <f>+集計・資料①!EK32</f>
        <v>129</v>
      </c>
      <c r="AZ37" s="66">
        <f>+集計・資料①!EL32</f>
        <v>3</v>
      </c>
      <c r="BA37" s="85">
        <f>+集計・資料①!EM32</f>
        <v>129</v>
      </c>
      <c r="BB37" s="66">
        <f>+集計・資料①!EN32</f>
        <v>37</v>
      </c>
      <c r="BC37" s="67">
        <f>+SUM(AR37:BB37)</f>
        <v>1119</v>
      </c>
    </row>
    <row r="38" spans="1:55">
      <c r="A38" s="437"/>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438"/>
      <c r="AO38" s="28"/>
      <c r="BC38" s="28"/>
    </row>
    <row r="39" spans="1:55">
      <c r="A39" s="437"/>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438"/>
      <c r="AC39" s="28" t="s">
        <v>42</v>
      </c>
      <c r="AO39" s="28"/>
      <c r="AQ39" s="28" t="s">
        <v>42</v>
      </c>
      <c r="BC39" s="28"/>
    </row>
    <row r="40" spans="1:55" ht="10.199999999999999" thickBot="1">
      <c r="A40" s="437"/>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438"/>
      <c r="AO40" s="28"/>
      <c r="BC40" s="28"/>
    </row>
    <row r="41" spans="1:55" ht="30.75" customHeight="1">
      <c r="A41" s="437"/>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438"/>
      <c r="AC41" s="584" t="s">
        <v>548</v>
      </c>
      <c r="AD41" s="711" t="s">
        <v>443</v>
      </c>
      <c r="AE41" s="712" t="s">
        <v>444</v>
      </c>
      <c r="AF41" s="712" t="s">
        <v>445</v>
      </c>
      <c r="AG41" s="712" t="s">
        <v>447</v>
      </c>
      <c r="AH41" s="711" t="s">
        <v>448</v>
      </c>
      <c r="AI41" s="712" t="s">
        <v>449</v>
      </c>
      <c r="AJ41" s="712" t="s">
        <v>450</v>
      </c>
      <c r="AK41" s="712" t="s">
        <v>451</v>
      </c>
      <c r="AL41" s="577" t="s">
        <v>542</v>
      </c>
      <c r="AM41" s="690" t="s">
        <v>604</v>
      </c>
      <c r="AN41" s="577" t="s">
        <v>555</v>
      </c>
      <c r="AO41" s="577" t="s">
        <v>554</v>
      </c>
      <c r="AQ41" s="695" t="s">
        <v>548</v>
      </c>
      <c r="AR41" s="691" t="s">
        <v>443</v>
      </c>
      <c r="AS41" s="692" t="s">
        <v>444</v>
      </c>
      <c r="AT41" s="692" t="s">
        <v>445</v>
      </c>
      <c r="AU41" s="692" t="s">
        <v>447</v>
      </c>
      <c r="AV41" s="693" t="s">
        <v>448</v>
      </c>
      <c r="AW41" s="692" t="s">
        <v>449</v>
      </c>
      <c r="AX41" s="692" t="s">
        <v>450</v>
      </c>
      <c r="AY41" s="692" t="s">
        <v>451</v>
      </c>
      <c r="AZ41" s="566" t="s">
        <v>542</v>
      </c>
      <c r="BA41" s="694" t="s">
        <v>604</v>
      </c>
      <c r="BB41" s="608" t="s">
        <v>555</v>
      </c>
      <c r="BC41" s="696" t="s">
        <v>554</v>
      </c>
    </row>
    <row r="42" spans="1:55">
      <c r="A42" s="437"/>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438"/>
      <c r="AC42" s="575" t="s">
        <v>398</v>
      </c>
      <c r="AD42" s="706">
        <f t="shared" ref="AD42:AO42" si="41">AR54</f>
        <v>1</v>
      </c>
      <c r="AE42" s="706">
        <f t="shared" si="41"/>
        <v>33</v>
      </c>
      <c r="AF42" s="706">
        <f t="shared" si="41"/>
        <v>2</v>
      </c>
      <c r="AG42" s="706">
        <f t="shared" si="41"/>
        <v>93</v>
      </c>
      <c r="AH42" s="706">
        <f t="shared" si="41"/>
        <v>45</v>
      </c>
      <c r="AI42" s="706">
        <f t="shared" si="41"/>
        <v>9</v>
      </c>
      <c r="AJ42" s="706">
        <f t="shared" si="41"/>
        <v>3</v>
      </c>
      <c r="AK42" s="706">
        <f t="shared" si="41"/>
        <v>9</v>
      </c>
      <c r="AL42" s="706">
        <f t="shared" si="41"/>
        <v>0</v>
      </c>
      <c r="AM42" s="706">
        <f t="shared" si="41"/>
        <v>15</v>
      </c>
      <c r="AN42" s="706">
        <f t="shared" si="41"/>
        <v>7</v>
      </c>
      <c r="AO42" s="706">
        <f t="shared" si="41"/>
        <v>217</v>
      </c>
      <c r="AQ42" s="149" t="s">
        <v>555</v>
      </c>
      <c r="AR42" s="70">
        <f>+集計・資料①!ED6</f>
        <v>0</v>
      </c>
      <c r="AS42" s="70">
        <f>+集計・資料①!EE6</f>
        <v>0</v>
      </c>
      <c r="AT42" s="70">
        <f>+集計・資料①!EF6</f>
        <v>0</v>
      </c>
      <c r="AU42" s="70">
        <f>+集計・資料①!EG6</f>
        <v>0</v>
      </c>
      <c r="AV42" s="70">
        <f>+集計・資料①!EH6</f>
        <v>0</v>
      </c>
      <c r="AW42" s="70">
        <f>+集計・資料①!EI6</f>
        <v>0</v>
      </c>
      <c r="AX42" s="70">
        <f>+集計・資料①!EJ6</f>
        <v>0</v>
      </c>
      <c r="AY42" s="70">
        <f>+集計・資料①!EK6</f>
        <v>0</v>
      </c>
      <c r="AZ42" s="109">
        <f>+集計・資料①!EL6</f>
        <v>0</v>
      </c>
      <c r="BA42" s="52">
        <f>+集計・資料①!EM6</f>
        <v>0</v>
      </c>
      <c r="BB42" s="52">
        <f>+集計・資料①!EN6</f>
        <v>0</v>
      </c>
      <c r="BC42" s="53">
        <f>+SUM(AR42:BB42)</f>
        <v>0</v>
      </c>
    </row>
    <row r="43" spans="1:55">
      <c r="A43" s="437"/>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438"/>
      <c r="AC43" s="700" t="s">
        <v>399</v>
      </c>
      <c r="AD43" s="706">
        <f t="shared" ref="AD43:AO43" si="42">AR53</f>
        <v>0</v>
      </c>
      <c r="AE43" s="706">
        <f t="shared" si="42"/>
        <v>11</v>
      </c>
      <c r="AF43" s="706">
        <f t="shared" si="42"/>
        <v>1</v>
      </c>
      <c r="AG43" s="706">
        <f t="shared" si="42"/>
        <v>52</v>
      </c>
      <c r="AH43" s="706">
        <f t="shared" si="42"/>
        <v>35</v>
      </c>
      <c r="AI43" s="706">
        <f t="shared" si="42"/>
        <v>5</v>
      </c>
      <c r="AJ43" s="706">
        <f t="shared" si="42"/>
        <v>1</v>
      </c>
      <c r="AK43" s="706">
        <f t="shared" si="42"/>
        <v>29</v>
      </c>
      <c r="AL43" s="706">
        <f t="shared" si="42"/>
        <v>1</v>
      </c>
      <c r="AM43" s="706">
        <f t="shared" si="42"/>
        <v>15</v>
      </c>
      <c r="AN43" s="706">
        <f t="shared" si="42"/>
        <v>6</v>
      </c>
      <c r="AO43" s="706">
        <f t="shared" si="42"/>
        <v>156</v>
      </c>
      <c r="AQ43" s="19" t="s">
        <v>542</v>
      </c>
      <c r="AR43" s="70">
        <f>+集計・資料①!ED8</f>
        <v>1</v>
      </c>
      <c r="AS43" s="70">
        <f>+集計・資料①!EE8</f>
        <v>15</v>
      </c>
      <c r="AT43" s="70">
        <f>+集計・資料①!EF8</f>
        <v>4</v>
      </c>
      <c r="AU43" s="70">
        <f>+集計・資料①!EG8</f>
        <v>47</v>
      </c>
      <c r="AV43" s="70">
        <f>+集計・資料①!EH8</f>
        <v>31</v>
      </c>
      <c r="AW43" s="70">
        <f>+集計・資料①!EI8</f>
        <v>2</v>
      </c>
      <c r="AX43" s="70">
        <f>+集計・資料①!EJ8</f>
        <v>3</v>
      </c>
      <c r="AY43" s="70">
        <f>+集計・資料①!EK8</f>
        <v>14</v>
      </c>
      <c r="AZ43" s="109">
        <f>+集計・資料①!EL8</f>
        <v>1</v>
      </c>
      <c r="BA43" s="100">
        <f>+集計・資料①!EM8</f>
        <v>17</v>
      </c>
      <c r="BB43" s="100">
        <f>+集計・資料①!EN8</f>
        <v>4</v>
      </c>
      <c r="BC43" s="56">
        <f t="shared" ref="BC43:BC54" si="43">+SUM(AR43:BB43)</f>
        <v>139</v>
      </c>
    </row>
    <row r="44" spans="1:55">
      <c r="A44" s="437"/>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438"/>
      <c r="AC44" s="575" t="s">
        <v>400</v>
      </c>
      <c r="AD44" s="706">
        <f t="shared" ref="AD44:AO44" si="44">AR52</f>
        <v>0</v>
      </c>
      <c r="AE44" s="706">
        <f t="shared" si="44"/>
        <v>3</v>
      </c>
      <c r="AF44" s="706">
        <f t="shared" si="44"/>
        <v>0</v>
      </c>
      <c r="AG44" s="706">
        <f t="shared" si="44"/>
        <v>5</v>
      </c>
      <c r="AH44" s="706">
        <f t="shared" si="44"/>
        <v>1</v>
      </c>
      <c r="AI44" s="706">
        <f t="shared" si="44"/>
        <v>0</v>
      </c>
      <c r="AJ44" s="706">
        <f t="shared" si="44"/>
        <v>0</v>
      </c>
      <c r="AK44" s="706">
        <f t="shared" si="44"/>
        <v>1</v>
      </c>
      <c r="AL44" s="706">
        <f t="shared" si="44"/>
        <v>0</v>
      </c>
      <c r="AM44" s="706">
        <f t="shared" si="44"/>
        <v>1</v>
      </c>
      <c r="AN44" s="706">
        <f t="shared" si="44"/>
        <v>0</v>
      </c>
      <c r="AO44" s="706">
        <f t="shared" si="44"/>
        <v>11</v>
      </c>
      <c r="AQ44" s="19" t="s">
        <v>543</v>
      </c>
      <c r="AR44" s="70">
        <f>+集計・資料①!ED10</f>
        <v>2</v>
      </c>
      <c r="AS44" s="70">
        <f>+集計・資料①!EE10</f>
        <v>11</v>
      </c>
      <c r="AT44" s="70">
        <f>+集計・資料①!EF10</f>
        <v>2</v>
      </c>
      <c r="AU44" s="70">
        <f>+集計・資料①!EG10</f>
        <v>51</v>
      </c>
      <c r="AV44" s="70">
        <f>+集計・資料①!EH10</f>
        <v>23</v>
      </c>
      <c r="AW44" s="70">
        <f>+集計・資料①!EI10</f>
        <v>4</v>
      </c>
      <c r="AX44" s="70">
        <f>+集計・資料①!EJ10</f>
        <v>1</v>
      </c>
      <c r="AY44" s="70">
        <f>+集計・資料①!EK10</f>
        <v>16</v>
      </c>
      <c r="AZ44" s="109">
        <f>+集計・資料①!EL10</f>
        <v>0</v>
      </c>
      <c r="BA44" s="100">
        <f>+集計・資料①!EM10</f>
        <v>19</v>
      </c>
      <c r="BB44" s="100">
        <f>+集計・資料①!EN10</f>
        <v>7</v>
      </c>
      <c r="BC44" s="56">
        <f t="shared" si="43"/>
        <v>136</v>
      </c>
    </row>
    <row r="45" spans="1:55">
      <c r="A45" s="437"/>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438"/>
      <c r="AC45" s="700" t="s">
        <v>401</v>
      </c>
      <c r="AD45" s="706">
        <f t="shared" ref="AD45:AO45" si="45">AR51</f>
        <v>0</v>
      </c>
      <c r="AE45" s="706">
        <f t="shared" si="45"/>
        <v>1</v>
      </c>
      <c r="AF45" s="706">
        <f t="shared" si="45"/>
        <v>0</v>
      </c>
      <c r="AG45" s="706">
        <f t="shared" si="45"/>
        <v>10</v>
      </c>
      <c r="AH45" s="706">
        <f t="shared" si="45"/>
        <v>6</v>
      </c>
      <c r="AI45" s="706">
        <f t="shared" si="45"/>
        <v>0</v>
      </c>
      <c r="AJ45" s="706">
        <f t="shared" si="45"/>
        <v>0</v>
      </c>
      <c r="AK45" s="706">
        <f t="shared" si="45"/>
        <v>2</v>
      </c>
      <c r="AL45" s="706">
        <f t="shared" si="45"/>
        <v>0</v>
      </c>
      <c r="AM45" s="706">
        <f t="shared" si="45"/>
        <v>4</v>
      </c>
      <c r="AN45" s="706">
        <f t="shared" si="45"/>
        <v>0</v>
      </c>
      <c r="AO45" s="706">
        <f t="shared" si="45"/>
        <v>23</v>
      </c>
      <c r="AQ45" s="19" t="s">
        <v>541</v>
      </c>
      <c r="AR45" s="70">
        <f>+集計・資料①!ED12</f>
        <v>0</v>
      </c>
      <c r="AS45" s="70">
        <f>+集計・資料①!EE12</f>
        <v>3</v>
      </c>
      <c r="AT45" s="70">
        <f>+集計・資料①!EF12</f>
        <v>0</v>
      </c>
      <c r="AU45" s="70">
        <f>+集計・資料①!EG12</f>
        <v>11</v>
      </c>
      <c r="AV45" s="70">
        <f>+集計・資料①!EH12</f>
        <v>3</v>
      </c>
      <c r="AW45" s="70">
        <f>+集計・資料①!EI12</f>
        <v>1</v>
      </c>
      <c r="AX45" s="70">
        <f>+集計・資料①!EJ12</f>
        <v>0</v>
      </c>
      <c r="AY45" s="70">
        <f>+集計・資料①!EK12</f>
        <v>5</v>
      </c>
      <c r="AZ45" s="109">
        <f>+集計・資料①!EL12</f>
        <v>0</v>
      </c>
      <c r="BA45" s="100">
        <f>+集計・資料①!EM12</f>
        <v>2</v>
      </c>
      <c r="BB45" s="100">
        <f>+集計・資料①!EN12</f>
        <v>2</v>
      </c>
      <c r="BC45" s="56">
        <f t="shared" si="43"/>
        <v>27</v>
      </c>
    </row>
    <row r="46" spans="1:55">
      <c r="A46" s="437"/>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438"/>
      <c r="AC46" s="575" t="s">
        <v>402</v>
      </c>
      <c r="AD46" s="706">
        <f t="shared" ref="AD46:AO46" si="46">AR50</f>
        <v>2</v>
      </c>
      <c r="AE46" s="706">
        <f t="shared" si="46"/>
        <v>12</v>
      </c>
      <c r="AF46" s="706">
        <f t="shared" si="46"/>
        <v>2</v>
      </c>
      <c r="AG46" s="706">
        <f t="shared" si="46"/>
        <v>54</v>
      </c>
      <c r="AH46" s="706">
        <f t="shared" si="46"/>
        <v>57</v>
      </c>
      <c r="AI46" s="706">
        <f t="shared" si="46"/>
        <v>2</v>
      </c>
      <c r="AJ46" s="706">
        <f t="shared" si="46"/>
        <v>2</v>
      </c>
      <c r="AK46" s="706">
        <f t="shared" si="46"/>
        <v>17</v>
      </c>
      <c r="AL46" s="706">
        <f t="shared" si="46"/>
        <v>1</v>
      </c>
      <c r="AM46" s="706">
        <f t="shared" si="46"/>
        <v>27</v>
      </c>
      <c r="AN46" s="706">
        <f t="shared" si="46"/>
        <v>3</v>
      </c>
      <c r="AO46" s="706">
        <f t="shared" si="46"/>
        <v>179</v>
      </c>
      <c r="AQ46" s="19" t="s">
        <v>540</v>
      </c>
      <c r="AR46" s="70">
        <f>+集計・資料①!ED14</f>
        <v>1</v>
      </c>
      <c r="AS46" s="70">
        <f>+集計・資料①!EE14</f>
        <v>15</v>
      </c>
      <c r="AT46" s="70">
        <f>+集計・資料①!EF14</f>
        <v>7</v>
      </c>
      <c r="AU46" s="70">
        <f>+集計・資料①!EG14</f>
        <v>66</v>
      </c>
      <c r="AV46" s="70">
        <f>+集計・資料①!EH14</f>
        <v>22</v>
      </c>
      <c r="AW46" s="70">
        <f>+集計・資料①!EI14</f>
        <v>0</v>
      </c>
      <c r="AX46" s="70">
        <f>+集計・資料①!EJ14</f>
        <v>3</v>
      </c>
      <c r="AY46" s="70">
        <f>+集計・資料①!EK14</f>
        <v>21</v>
      </c>
      <c r="AZ46" s="109">
        <f>+集計・資料①!EL14</f>
        <v>0</v>
      </c>
      <c r="BA46" s="100">
        <f>+集計・資料①!EM14</f>
        <v>15</v>
      </c>
      <c r="BB46" s="100">
        <f>+集計・資料①!EN14</f>
        <v>5</v>
      </c>
      <c r="BC46" s="56">
        <f t="shared" si="43"/>
        <v>155</v>
      </c>
    </row>
    <row r="47" spans="1:55">
      <c r="A47" s="437"/>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438"/>
      <c r="AC47" s="700" t="s">
        <v>403</v>
      </c>
      <c r="AD47" s="706">
        <f t="shared" ref="AD47:AO47" si="47">AR49</f>
        <v>0</v>
      </c>
      <c r="AE47" s="706">
        <f t="shared" si="47"/>
        <v>2</v>
      </c>
      <c r="AF47" s="706">
        <f t="shared" si="47"/>
        <v>0</v>
      </c>
      <c r="AG47" s="706">
        <f t="shared" si="47"/>
        <v>6</v>
      </c>
      <c r="AH47" s="706">
        <f t="shared" si="47"/>
        <v>3</v>
      </c>
      <c r="AI47" s="706">
        <f t="shared" si="47"/>
        <v>2</v>
      </c>
      <c r="AJ47" s="706">
        <f t="shared" si="47"/>
        <v>0</v>
      </c>
      <c r="AK47" s="706">
        <f t="shared" si="47"/>
        <v>2</v>
      </c>
      <c r="AL47" s="706">
        <f t="shared" si="47"/>
        <v>0</v>
      </c>
      <c r="AM47" s="706">
        <f t="shared" si="47"/>
        <v>5</v>
      </c>
      <c r="AN47" s="706">
        <f t="shared" si="47"/>
        <v>0</v>
      </c>
      <c r="AO47" s="706">
        <f t="shared" si="47"/>
        <v>20</v>
      </c>
      <c r="AQ47" s="19" t="s">
        <v>539</v>
      </c>
      <c r="AR47" s="70">
        <f>+集計・資料①!ED16</f>
        <v>0</v>
      </c>
      <c r="AS47" s="70">
        <f>+集計・資料①!EE16</f>
        <v>4</v>
      </c>
      <c r="AT47" s="70">
        <f>+集計・資料①!EF16</f>
        <v>1</v>
      </c>
      <c r="AU47" s="70">
        <f>+集計・資料①!EG16</f>
        <v>12</v>
      </c>
      <c r="AV47" s="70">
        <f>+集計・資料①!EH16</f>
        <v>6</v>
      </c>
      <c r="AW47" s="70">
        <f>+集計・資料①!EI16</f>
        <v>2</v>
      </c>
      <c r="AX47" s="70">
        <f>+集計・資料①!EJ16</f>
        <v>0</v>
      </c>
      <c r="AY47" s="70">
        <f>+集計・資料①!EK16</f>
        <v>11</v>
      </c>
      <c r="AZ47" s="109">
        <f>+集計・資料①!EL16</f>
        <v>0</v>
      </c>
      <c r="BA47" s="100">
        <f>+集計・資料①!EM16</f>
        <v>3</v>
      </c>
      <c r="BB47" s="100">
        <f>+集計・資料①!EN16</f>
        <v>2</v>
      </c>
      <c r="BC47" s="56">
        <f t="shared" si="43"/>
        <v>41</v>
      </c>
    </row>
    <row r="48" spans="1:55">
      <c r="A48" s="437"/>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438"/>
      <c r="AC48" s="575" t="s">
        <v>404</v>
      </c>
      <c r="AD48" s="706">
        <f t="shared" ref="AD48:AO48" si="48">AR48</f>
        <v>0</v>
      </c>
      <c r="AE48" s="706">
        <f t="shared" si="48"/>
        <v>0</v>
      </c>
      <c r="AF48" s="706">
        <f t="shared" si="48"/>
        <v>1</v>
      </c>
      <c r="AG48" s="706">
        <f t="shared" si="48"/>
        <v>4</v>
      </c>
      <c r="AH48" s="706">
        <f t="shared" si="48"/>
        <v>1</v>
      </c>
      <c r="AI48" s="706">
        <f t="shared" si="48"/>
        <v>0</v>
      </c>
      <c r="AJ48" s="706">
        <f t="shared" si="48"/>
        <v>0</v>
      </c>
      <c r="AK48" s="706">
        <f t="shared" si="48"/>
        <v>2</v>
      </c>
      <c r="AL48" s="706">
        <f t="shared" si="48"/>
        <v>0</v>
      </c>
      <c r="AM48" s="706">
        <f t="shared" si="48"/>
        <v>6</v>
      </c>
      <c r="AN48" s="706">
        <f t="shared" si="48"/>
        <v>1</v>
      </c>
      <c r="AO48" s="706">
        <f t="shared" si="48"/>
        <v>15</v>
      </c>
      <c r="AQ48" s="19" t="s">
        <v>544</v>
      </c>
      <c r="AR48" s="70">
        <f>+集計・資料①!ED18</f>
        <v>0</v>
      </c>
      <c r="AS48" s="70">
        <f>+集計・資料①!EE18</f>
        <v>0</v>
      </c>
      <c r="AT48" s="70">
        <f>+集計・資料①!EF18</f>
        <v>1</v>
      </c>
      <c r="AU48" s="70">
        <f>+集計・資料①!EG18</f>
        <v>4</v>
      </c>
      <c r="AV48" s="70">
        <f>+集計・資料①!EH18</f>
        <v>1</v>
      </c>
      <c r="AW48" s="70">
        <f>+集計・資料①!EI18</f>
        <v>0</v>
      </c>
      <c r="AX48" s="70">
        <f>+集計・資料①!EJ18</f>
        <v>0</v>
      </c>
      <c r="AY48" s="70">
        <f>+集計・資料①!EK18</f>
        <v>2</v>
      </c>
      <c r="AZ48" s="109">
        <f>+集計・資料①!EL18</f>
        <v>0</v>
      </c>
      <c r="BA48" s="100">
        <f>+集計・資料①!EM18</f>
        <v>6</v>
      </c>
      <c r="BB48" s="100">
        <f>+集計・資料①!EN18</f>
        <v>1</v>
      </c>
      <c r="BC48" s="56">
        <f t="shared" si="43"/>
        <v>15</v>
      </c>
    </row>
    <row r="49" spans="1:55">
      <c r="A49" s="437"/>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438"/>
      <c r="AC49" s="700" t="s">
        <v>405</v>
      </c>
      <c r="AD49" s="706">
        <f t="shared" ref="AD49:AO49" si="49">AR47</f>
        <v>0</v>
      </c>
      <c r="AE49" s="706">
        <f t="shared" si="49"/>
        <v>4</v>
      </c>
      <c r="AF49" s="706">
        <f t="shared" si="49"/>
        <v>1</v>
      </c>
      <c r="AG49" s="706">
        <f t="shared" si="49"/>
        <v>12</v>
      </c>
      <c r="AH49" s="706">
        <f t="shared" si="49"/>
        <v>6</v>
      </c>
      <c r="AI49" s="706">
        <f t="shared" si="49"/>
        <v>2</v>
      </c>
      <c r="AJ49" s="706">
        <f t="shared" si="49"/>
        <v>0</v>
      </c>
      <c r="AK49" s="706">
        <f t="shared" si="49"/>
        <v>11</v>
      </c>
      <c r="AL49" s="706">
        <f t="shared" si="49"/>
        <v>0</v>
      </c>
      <c r="AM49" s="706">
        <f t="shared" si="49"/>
        <v>3</v>
      </c>
      <c r="AN49" s="706">
        <f t="shared" si="49"/>
        <v>2</v>
      </c>
      <c r="AO49" s="706">
        <f t="shared" si="49"/>
        <v>41</v>
      </c>
      <c r="AQ49" s="19" t="s">
        <v>538</v>
      </c>
      <c r="AR49" s="70">
        <f>+集計・資料①!ED20</f>
        <v>0</v>
      </c>
      <c r="AS49" s="70">
        <f>+集計・資料①!EE20</f>
        <v>2</v>
      </c>
      <c r="AT49" s="70">
        <f>+集計・資料①!EF20</f>
        <v>0</v>
      </c>
      <c r="AU49" s="70">
        <f>+集計・資料①!EG20</f>
        <v>6</v>
      </c>
      <c r="AV49" s="70">
        <f>+集計・資料①!EH20</f>
        <v>3</v>
      </c>
      <c r="AW49" s="70">
        <f>+集計・資料①!EI20</f>
        <v>2</v>
      </c>
      <c r="AX49" s="70">
        <f>+集計・資料①!EJ20</f>
        <v>0</v>
      </c>
      <c r="AY49" s="70">
        <f>+集計・資料①!EK20</f>
        <v>2</v>
      </c>
      <c r="AZ49" s="109">
        <f>+集計・資料①!EL20</f>
        <v>0</v>
      </c>
      <c r="BA49" s="100">
        <f>+集計・資料①!EM20</f>
        <v>5</v>
      </c>
      <c r="BB49" s="100">
        <f>+集計・資料①!EN20</f>
        <v>0</v>
      </c>
      <c r="BC49" s="56">
        <f t="shared" si="43"/>
        <v>20</v>
      </c>
    </row>
    <row r="50" spans="1:55">
      <c r="A50" s="437"/>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438"/>
      <c r="AC50" s="575" t="s">
        <v>406</v>
      </c>
      <c r="AD50" s="706">
        <f t="shared" ref="AD50:AO50" si="50">AR46</f>
        <v>1</v>
      </c>
      <c r="AE50" s="706">
        <f t="shared" si="50"/>
        <v>15</v>
      </c>
      <c r="AF50" s="706">
        <f t="shared" si="50"/>
        <v>7</v>
      </c>
      <c r="AG50" s="706">
        <f t="shared" si="50"/>
        <v>66</v>
      </c>
      <c r="AH50" s="706">
        <f t="shared" si="50"/>
        <v>22</v>
      </c>
      <c r="AI50" s="706">
        <f t="shared" si="50"/>
        <v>0</v>
      </c>
      <c r="AJ50" s="706">
        <f t="shared" si="50"/>
        <v>3</v>
      </c>
      <c r="AK50" s="706">
        <f t="shared" si="50"/>
        <v>21</v>
      </c>
      <c r="AL50" s="706">
        <f t="shared" si="50"/>
        <v>0</v>
      </c>
      <c r="AM50" s="706">
        <f t="shared" si="50"/>
        <v>15</v>
      </c>
      <c r="AN50" s="706">
        <f t="shared" si="50"/>
        <v>5</v>
      </c>
      <c r="AO50" s="706">
        <f t="shared" si="50"/>
        <v>155</v>
      </c>
      <c r="AQ50" s="19" t="s">
        <v>537</v>
      </c>
      <c r="AR50" s="70">
        <f>+集計・資料①!ED22</f>
        <v>2</v>
      </c>
      <c r="AS50" s="70">
        <f>+集計・資料①!EE22</f>
        <v>12</v>
      </c>
      <c r="AT50" s="70">
        <f>+集計・資料①!EF22</f>
        <v>2</v>
      </c>
      <c r="AU50" s="70">
        <f>+集計・資料①!EG22</f>
        <v>54</v>
      </c>
      <c r="AV50" s="70">
        <f>+集計・資料①!EH22</f>
        <v>57</v>
      </c>
      <c r="AW50" s="70">
        <f>+集計・資料①!EI22</f>
        <v>2</v>
      </c>
      <c r="AX50" s="70">
        <f>+集計・資料①!EJ22</f>
        <v>2</v>
      </c>
      <c r="AY50" s="70">
        <f>+集計・資料①!EK22</f>
        <v>17</v>
      </c>
      <c r="AZ50" s="109">
        <f>+集計・資料①!EL22</f>
        <v>1</v>
      </c>
      <c r="BA50" s="100">
        <f>+集計・資料①!EM22</f>
        <v>27</v>
      </c>
      <c r="BB50" s="100">
        <f>+集計・資料①!EN22</f>
        <v>3</v>
      </c>
      <c r="BC50" s="56">
        <f t="shared" si="43"/>
        <v>179</v>
      </c>
    </row>
    <row r="51" spans="1:55">
      <c r="A51" s="437"/>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438"/>
      <c r="AC51" s="700" t="s">
        <v>407</v>
      </c>
      <c r="AD51" s="706">
        <f t="shared" ref="AD51:AO51" si="51">AR45</f>
        <v>0</v>
      </c>
      <c r="AE51" s="706">
        <f t="shared" si="51"/>
        <v>3</v>
      </c>
      <c r="AF51" s="706">
        <f t="shared" si="51"/>
        <v>0</v>
      </c>
      <c r="AG51" s="706">
        <f t="shared" si="51"/>
        <v>11</v>
      </c>
      <c r="AH51" s="706">
        <f t="shared" si="51"/>
        <v>3</v>
      </c>
      <c r="AI51" s="706">
        <f t="shared" si="51"/>
        <v>1</v>
      </c>
      <c r="AJ51" s="706">
        <f t="shared" si="51"/>
        <v>0</v>
      </c>
      <c r="AK51" s="706">
        <f t="shared" si="51"/>
        <v>5</v>
      </c>
      <c r="AL51" s="706">
        <f t="shared" si="51"/>
        <v>0</v>
      </c>
      <c r="AM51" s="706">
        <f t="shared" si="51"/>
        <v>2</v>
      </c>
      <c r="AN51" s="706">
        <f t="shared" si="51"/>
        <v>2</v>
      </c>
      <c r="AO51" s="706">
        <f t="shared" si="51"/>
        <v>27</v>
      </c>
      <c r="AQ51" s="19" t="s">
        <v>536</v>
      </c>
      <c r="AR51" s="70">
        <f>+集計・資料①!ED24</f>
        <v>0</v>
      </c>
      <c r="AS51" s="70">
        <f>+集計・資料①!EE24</f>
        <v>1</v>
      </c>
      <c r="AT51" s="70">
        <f>+集計・資料①!EF24</f>
        <v>0</v>
      </c>
      <c r="AU51" s="70">
        <f>+集計・資料①!EG24</f>
        <v>10</v>
      </c>
      <c r="AV51" s="70">
        <f>+集計・資料①!EH24</f>
        <v>6</v>
      </c>
      <c r="AW51" s="70">
        <f>+集計・資料①!EI24</f>
        <v>0</v>
      </c>
      <c r="AX51" s="70">
        <f>+集計・資料①!EJ24</f>
        <v>0</v>
      </c>
      <c r="AY51" s="70">
        <f>+集計・資料①!EK24</f>
        <v>2</v>
      </c>
      <c r="AZ51" s="109">
        <f>+集計・資料①!EL24</f>
        <v>0</v>
      </c>
      <c r="BA51" s="100">
        <f>+集計・資料①!EM24</f>
        <v>4</v>
      </c>
      <c r="BB51" s="100">
        <f>+集計・資料①!EN24</f>
        <v>0</v>
      </c>
      <c r="BC51" s="56">
        <f t="shared" si="43"/>
        <v>23</v>
      </c>
    </row>
    <row r="52" spans="1:55">
      <c r="A52" s="437"/>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438"/>
      <c r="AC52" s="575" t="s">
        <v>408</v>
      </c>
      <c r="AD52" s="706">
        <f t="shared" ref="AD52:AO52" si="52">AR44</f>
        <v>2</v>
      </c>
      <c r="AE52" s="706">
        <f t="shared" si="52"/>
        <v>11</v>
      </c>
      <c r="AF52" s="706">
        <f t="shared" si="52"/>
        <v>2</v>
      </c>
      <c r="AG52" s="706">
        <f t="shared" si="52"/>
        <v>51</v>
      </c>
      <c r="AH52" s="706">
        <f t="shared" si="52"/>
        <v>23</v>
      </c>
      <c r="AI52" s="706">
        <f t="shared" si="52"/>
        <v>4</v>
      </c>
      <c r="AJ52" s="706">
        <f t="shared" si="52"/>
        <v>1</v>
      </c>
      <c r="AK52" s="706">
        <f t="shared" si="52"/>
        <v>16</v>
      </c>
      <c r="AL52" s="706">
        <f t="shared" si="52"/>
        <v>0</v>
      </c>
      <c r="AM52" s="706">
        <f t="shared" si="52"/>
        <v>19</v>
      </c>
      <c r="AN52" s="706">
        <f t="shared" si="52"/>
        <v>7</v>
      </c>
      <c r="AO52" s="706">
        <f t="shared" si="52"/>
        <v>136</v>
      </c>
      <c r="AQ52" s="19" t="s">
        <v>535</v>
      </c>
      <c r="AR52" s="70">
        <f>+集計・資料①!ED26</f>
        <v>0</v>
      </c>
      <c r="AS52" s="70">
        <f>+集計・資料①!EE26</f>
        <v>3</v>
      </c>
      <c r="AT52" s="70">
        <f>+集計・資料①!EF26</f>
        <v>0</v>
      </c>
      <c r="AU52" s="70">
        <f>+集計・資料①!EG26</f>
        <v>5</v>
      </c>
      <c r="AV52" s="70">
        <f>+集計・資料①!EH26</f>
        <v>1</v>
      </c>
      <c r="AW52" s="70">
        <f>+集計・資料①!EI26</f>
        <v>0</v>
      </c>
      <c r="AX52" s="70">
        <f>+集計・資料①!EJ26</f>
        <v>0</v>
      </c>
      <c r="AY52" s="70">
        <f>+集計・資料①!EK26</f>
        <v>1</v>
      </c>
      <c r="AZ52" s="109">
        <f>+集計・資料①!EL26</f>
        <v>0</v>
      </c>
      <c r="BA52" s="100">
        <f>+集計・資料①!EM26</f>
        <v>1</v>
      </c>
      <c r="BB52" s="100">
        <f>+集計・資料①!EN26</f>
        <v>0</v>
      </c>
      <c r="BC52" s="56">
        <f t="shared" si="43"/>
        <v>11</v>
      </c>
    </row>
    <row r="53" spans="1:55">
      <c r="A53" s="437"/>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438"/>
      <c r="AC53" s="700" t="s">
        <v>409</v>
      </c>
      <c r="AD53" s="706">
        <f t="shared" ref="AD53:AO53" si="53">AR43</f>
        <v>1</v>
      </c>
      <c r="AE53" s="706">
        <f t="shared" si="53"/>
        <v>15</v>
      </c>
      <c r="AF53" s="706">
        <f t="shared" si="53"/>
        <v>4</v>
      </c>
      <c r="AG53" s="706">
        <f t="shared" si="53"/>
        <v>47</v>
      </c>
      <c r="AH53" s="706">
        <f t="shared" si="53"/>
        <v>31</v>
      </c>
      <c r="AI53" s="706">
        <f t="shared" si="53"/>
        <v>2</v>
      </c>
      <c r="AJ53" s="706">
        <f t="shared" si="53"/>
        <v>3</v>
      </c>
      <c r="AK53" s="706">
        <f t="shared" si="53"/>
        <v>14</v>
      </c>
      <c r="AL53" s="706">
        <f t="shared" si="53"/>
        <v>1</v>
      </c>
      <c r="AM53" s="706">
        <f t="shared" si="53"/>
        <v>17</v>
      </c>
      <c r="AN53" s="706">
        <f t="shared" si="53"/>
        <v>4</v>
      </c>
      <c r="AO53" s="706">
        <f t="shared" si="53"/>
        <v>139</v>
      </c>
      <c r="AQ53" s="20" t="s">
        <v>545</v>
      </c>
      <c r="AR53" s="70">
        <f>+集計・資料①!ED28</f>
        <v>0</v>
      </c>
      <c r="AS53" s="70">
        <f>+集計・資料①!EE28</f>
        <v>11</v>
      </c>
      <c r="AT53" s="70">
        <f>+集計・資料①!EF28</f>
        <v>1</v>
      </c>
      <c r="AU53" s="70">
        <f>+集計・資料①!EG28</f>
        <v>52</v>
      </c>
      <c r="AV53" s="70">
        <f>+集計・資料①!EH28</f>
        <v>35</v>
      </c>
      <c r="AW53" s="70">
        <f>+集計・資料①!EI28</f>
        <v>5</v>
      </c>
      <c r="AX53" s="70">
        <f>+集計・資料①!EJ28</f>
        <v>1</v>
      </c>
      <c r="AY53" s="70">
        <f>+集計・資料①!EK28</f>
        <v>29</v>
      </c>
      <c r="AZ53" s="109">
        <f>+集計・資料①!EL28</f>
        <v>1</v>
      </c>
      <c r="BA53" s="100">
        <f>+集計・資料①!EM28</f>
        <v>15</v>
      </c>
      <c r="BB53" s="100">
        <f>+集計・資料①!EN28</f>
        <v>6</v>
      </c>
      <c r="BC53" s="56">
        <f t="shared" si="43"/>
        <v>156</v>
      </c>
    </row>
    <row r="54" spans="1:55" ht="10.199999999999999" thickBot="1">
      <c r="A54" s="437"/>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438"/>
      <c r="AC54" s="575" t="s">
        <v>23</v>
      </c>
      <c r="AD54" s="706">
        <f t="shared" ref="AD54:AO54" si="54">AR42</f>
        <v>0</v>
      </c>
      <c r="AE54" s="706">
        <f t="shared" si="54"/>
        <v>0</v>
      </c>
      <c r="AF54" s="706">
        <f t="shared" si="54"/>
        <v>0</v>
      </c>
      <c r="AG54" s="706">
        <f t="shared" si="54"/>
        <v>0</v>
      </c>
      <c r="AH54" s="706">
        <f t="shared" si="54"/>
        <v>0</v>
      </c>
      <c r="AI54" s="706">
        <f t="shared" si="54"/>
        <v>0</v>
      </c>
      <c r="AJ54" s="706">
        <f t="shared" si="54"/>
        <v>0</v>
      </c>
      <c r="AK54" s="706">
        <f t="shared" si="54"/>
        <v>0</v>
      </c>
      <c r="AL54" s="706">
        <f t="shared" si="54"/>
        <v>0</v>
      </c>
      <c r="AM54" s="706">
        <f t="shared" si="54"/>
        <v>0</v>
      </c>
      <c r="AN54" s="706">
        <f t="shared" si="54"/>
        <v>0</v>
      </c>
      <c r="AO54" s="706">
        <f t="shared" si="54"/>
        <v>0</v>
      </c>
      <c r="AQ54" s="22" t="s">
        <v>546</v>
      </c>
      <c r="AR54" s="82">
        <f>+集計・資料①!ED30</f>
        <v>1</v>
      </c>
      <c r="AS54" s="82">
        <f>+集計・資料①!EE30</f>
        <v>33</v>
      </c>
      <c r="AT54" s="82">
        <f>+集計・資料①!EF30</f>
        <v>2</v>
      </c>
      <c r="AU54" s="82">
        <f>+集計・資料①!EG30</f>
        <v>93</v>
      </c>
      <c r="AV54" s="82">
        <f>+集計・資料①!EH30</f>
        <v>45</v>
      </c>
      <c r="AW54" s="82">
        <f>+集計・資料①!EI30</f>
        <v>9</v>
      </c>
      <c r="AX54" s="82">
        <f>+集計・資料①!EJ30</f>
        <v>3</v>
      </c>
      <c r="AY54" s="82">
        <f>+集計・資料①!EK30</f>
        <v>9</v>
      </c>
      <c r="AZ54" s="139">
        <f>+集計・資料①!EL30</f>
        <v>0</v>
      </c>
      <c r="BA54" s="62">
        <f>+集計・資料①!EM30</f>
        <v>15</v>
      </c>
      <c r="BB54" s="62">
        <f>+集計・資料①!EN30</f>
        <v>7</v>
      </c>
      <c r="BC54" s="63">
        <f t="shared" si="43"/>
        <v>217</v>
      </c>
    </row>
    <row r="55" spans="1:55" ht="10.8" thickTop="1" thickBot="1">
      <c r="A55" s="437"/>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438"/>
      <c r="AC55" s="577" t="s">
        <v>554</v>
      </c>
      <c r="AD55" s="706">
        <f t="shared" ref="AD55:AO55" si="55">SUM(AD42:AD54)</f>
        <v>7</v>
      </c>
      <c r="AE55" s="706">
        <f t="shared" si="55"/>
        <v>110</v>
      </c>
      <c r="AF55" s="706">
        <f t="shared" si="55"/>
        <v>20</v>
      </c>
      <c r="AG55" s="706">
        <f t="shared" si="55"/>
        <v>411</v>
      </c>
      <c r="AH55" s="706">
        <f t="shared" si="55"/>
        <v>233</v>
      </c>
      <c r="AI55" s="706">
        <f t="shared" si="55"/>
        <v>27</v>
      </c>
      <c r="AJ55" s="706">
        <f t="shared" si="55"/>
        <v>13</v>
      </c>
      <c r="AK55" s="706">
        <f t="shared" si="55"/>
        <v>129</v>
      </c>
      <c r="AL55" s="706">
        <f t="shared" si="55"/>
        <v>3</v>
      </c>
      <c r="AM55" s="706">
        <f t="shared" si="55"/>
        <v>129</v>
      </c>
      <c r="AN55" s="706">
        <f t="shared" si="55"/>
        <v>37</v>
      </c>
      <c r="AO55" s="706">
        <f t="shared" si="55"/>
        <v>1119</v>
      </c>
      <c r="AQ55" s="39" t="s">
        <v>554</v>
      </c>
      <c r="AR55" s="84">
        <f>SUM(AR42:AR54)</f>
        <v>7</v>
      </c>
      <c r="AS55" s="85">
        <f t="shared" ref="AS55:BC55" si="56">SUM(AS42:AS54)</f>
        <v>110</v>
      </c>
      <c r="AT55" s="85">
        <f t="shared" si="56"/>
        <v>20</v>
      </c>
      <c r="AU55" s="85">
        <f t="shared" si="56"/>
        <v>411</v>
      </c>
      <c r="AV55" s="85">
        <f t="shared" si="56"/>
        <v>233</v>
      </c>
      <c r="AW55" s="85">
        <f t="shared" si="56"/>
        <v>27</v>
      </c>
      <c r="AX55" s="85">
        <f t="shared" si="56"/>
        <v>13</v>
      </c>
      <c r="AY55" s="85">
        <f t="shared" si="56"/>
        <v>129</v>
      </c>
      <c r="AZ55" s="85">
        <f t="shared" si="56"/>
        <v>3</v>
      </c>
      <c r="BA55" s="85">
        <f t="shared" si="56"/>
        <v>129</v>
      </c>
      <c r="BB55" s="86">
        <f t="shared" si="56"/>
        <v>37</v>
      </c>
      <c r="BC55" s="67">
        <f t="shared" si="56"/>
        <v>1119</v>
      </c>
    </row>
    <row r="56" spans="1:55">
      <c r="A56" s="437"/>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438"/>
      <c r="AM56" s="710"/>
      <c r="AN56" s="710"/>
      <c r="AO56" s="28"/>
      <c r="BA56" s="130"/>
      <c r="BB56" s="130"/>
      <c r="BC56" s="28"/>
    </row>
    <row r="57" spans="1:55">
      <c r="A57" s="437"/>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438"/>
      <c r="AC57" s="28" t="s">
        <v>607</v>
      </c>
      <c r="AN57" s="89"/>
      <c r="AO57" s="28"/>
      <c r="AQ57" s="28" t="s">
        <v>43</v>
      </c>
      <c r="BB57" s="89"/>
      <c r="BC57" s="28"/>
    </row>
    <row r="58" spans="1:55" ht="10.199999999999999" thickBot="1">
      <c r="A58" s="437"/>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438"/>
      <c r="AN58" s="710"/>
      <c r="AO58" s="28"/>
      <c r="BB58" s="130"/>
      <c r="BC58" s="28"/>
    </row>
    <row r="59" spans="1:55" ht="31.5" customHeight="1" thickBot="1">
      <c r="A59" s="437"/>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438"/>
      <c r="AC59" s="577" t="s">
        <v>549</v>
      </c>
      <c r="AD59" s="711" t="s">
        <v>443</v>
      </c>
      <c r="AE59" s="712" t="s">
        <v>444</v>
      </c>
      <c r="AF59" s="712" t="s">
        <v>445</v>
      </c>
      <c r="AG59" s="712" t="s">
        <v>447</v>
      </c>
      <c r="AH59" s="711" t="s">
        <v>448</v>
      </c>
      <c r="AI59" s="712" t="s">
        <v>449</v>
      </c>
      <c r="AJ59" s="712" t="s">
        <v>450</v>
      </c>
      <c r="AK59" s="712" t="s">
        <v>451</v>
      </c>
      <c r="AL59" s="577" t="s">
        <v>542</v>
      </c>
      <c r="AM59" s="690" t="s">
        <v>604</v>
      </c>
      <c r="AN59" s="577" t="s">
        <v>555</v>
      </c>
      <c r="AO59" s="577" t="s">
        <v>554</v>
      </c>
      <c r="AQ59" s="90" t="s">
        <v>549</v>
      </c>
      <c r="AR59" s="691" t="s">
        <v>443</v>
      </c>
      <c r="AS59" s="692" t="s">
        <v>444</v>
      </c>
      <c r="AT59" s="692" t="s">
        <v>445</v>
      </c>
      <c r="AU59" s="692" t="s">
        <v>447</v>
      </c>
      <c r="AV59" s="693" t="s">
        <v>448</v>
      </c>
      <c r="AW59" s="692" t="s">
        <v>449</v>
      </c>
      <c r="AX59" s="692" t="s">
        <v>450</v>
      </c>
      <c r="AY59" s="692" t="s">
        <v>451</v>
      </c>
      <c r="AZ59" s="566" t="s">
        <v>542</v>
      </c>
      <c r="BA59" s="694" t="s">
        <v>604</v>
      </c>
      <c r="BB59" s="608" t="s">
        <v>555</v>
      </c>
      <c r="BC59" s="696" t="s">
        <v>554</v>
      </c>
    </row>
    <row r="60" spans="1:55">
      <c r="A60" s="437"/>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438"/>
      <c r="AC60" s="579" t="s">
        <v>410</v>
      </c>
      <c r="AD60" s="706">
        <f t="shared" ref="AD60:AO60" si="57">AR65</f>
        <v>1</v>
      </c>
      <c r="AE60" s="706">
        <f t="shared" si="57"/>
        <v>16</v>
      </c>
      <c r="AF60" s="706">
        <f t="shared" si="57"/>
        <v>5</v>
      </c>
      <c r="AG60" s="706">
        <f t="shared" si="57"/>
        <v>61</v>
      </c>
      <c r="AH60" s="706">
        <f t="shared" si="57"/>
        <v>39</v>
      </c>
      <c r="AI60" s="706">
        <f t="shared" si="57"/>
        <v>2</v>
      </c>
      <c r="AJ60" s="706">
        <f t="shared" si="57"/>
        <v>3</v>
      </c>
      <c r="AK60" s="706">
        <f t="shared" si="57"/>
        <v>21</v>
      </c>
      <c r="AL60" s="706">
        <f t="shared" si="57"/>
        <v>0</v>
      </c>
      <c r="AM60" s="706">
        <f t="shared" si="57"/>
        <v>50</v>
      </c>
      <c r="AN60" s="706">
        <f t="shared" si="57"/>
        <v>11</v>
      </c>
      <c r="AO60" s="706">
        <f t="shared" si="57"/>
        <v>209</v>
      </c>
      <c r="AQ60" s="69" t="s">
        <v>553</v>
      </c>
      <c r="AR60" s="70">
        <f>+集計・資料①!ED40</f>
        <v>0</v>
      </c>
      <c r="AS60" s="70">
        <f>+集計・資料①!EE40</f>
        <v>2</v>
      </c>
      <c r="AT60" s="70">
        <f>+集計・資料①!EF40</f>
        <v>0</v>
      </c>
      <c r="AU60" s="70">
        <f>+集計・資料①!EG40</f>
        <v>6</v>
      </c>
      <c r="AV60" s="70">
        <f>+集計・資料①!EH40</f>
        <v>5</v>
      </c>
      <c r="AW60" s="70">
        <f>+集計・資料①!EI40</f>
        <v>0</v>
      </c>
      <c r="AX60" s="70">
        <f>+集計・資料①!EJ40</f>
        <v>0</v>
      </c>
      <c r="AY60" s="70">
        <f>+集計・資料①!EK40</f>
        <v>1</v>
      </c>
      <c r="AZ60" s="51">
        <f>+集計・資料①!EL40</f>
        <v>1</v>
      </c>
      <c r="BA60" s="51">
        <f>+集計・資料①!EM40</f>
        <v>1</v>
      </c>
      <c r="BB60" s="52">
        <f>+集計・資料①!EN40</f>
        <v>0</v>
      </c>
      <c r="BC60" s="150">
        <f t="shared" ref="BC60:BC65" si="58">+SUM(AR60:BB60)</f>
        <v>16</v>
      </c>
    </row>
    <row r="61" spans="1:55">
      <c r="A61" s="437"/>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438"/>
      <c r="AC61" s="579" t="s">
        <v>411</v>
      </c>
      <c r="AD61" s="706">
        <f t="shared" ref="AD61:AO61" si="59">AR64</f>
        <v>2</v>
      </c>
      <c r="AE61" s="706">
        <f t="shared" si="59"/>
        <v>35</v>
      </c>
      <c r="AF61" s="706">
        <f t="shared" si="59"/>
        <v>6</v>
      </c>
      <c r="AG61" s="706">
        <f t="shared" si="59"/>
        <v>147</v>
      </c>
      <c r="AH61" s="706">
        <f t="shared" si="59"/>
        <v>86</v>
      </c>
      <c r="AI61" s="706">
        <f t="shared" si="59"/>
        <v>11</v>
      </c>
      <c r="AJ61" s="706">
        <f t="shared" si="59"/>
        <v>7</v>
      </c>
      <c r="AK61" s="706">
        <f t="shared" si="59"/>
        <v>42</v>
      </c>
      <c r="AL61" s="706">
        <f t="shared" si="59"/>
        <v>1</v>
      </c>
      <c r="AM61" s="706">
        <f t="shared" si="59"/>
        <v>47</v>
      </c>
      <c r="AN61" s="706">
        <f t="shared" si="59"/>
        <v>14</v>
      </c>
      <c r="AO61" s="706">
        <f t="shared" si="59"/>
        <v>398</v>
      </c>
      <c r="AQ61" s="72" t="s">
        <v>427</v>
      </c>
      <c r="AR61" s="70">
        <f>+集計・資料①!ED42</f>
        <v>0</v>
      </c>
      <c r="AS61" s="70">
        <f>+集計・資料①!EE42</f>
        <v>4</v>
      </c>
      <c r="AT61" s="70">
        <f>+集計・資料①!EF42</f>
        <v>1</v>
      </c>
      <c r="AU61" s="70">
        <f>+集計・資料①!EG42</f>
        <v>15</v>
      </c>
      <c r="AV61" s="70">
        <f>+集計・資料①!EH42</f>
        <v>4</v>
      </c>
      <c r="AW61" s="70">
        <f>+集計・資料①!EI42</f>
        <v>1</v>
      </c>
      <c r="AX61" s="70">
        <f>+集計・資料①!EJ42</f>
        <v>1</v>
      </c>
      <c r="AY61" s="70">
        <f>+集計・資料①!EK42</f>
        <v>1</v>
      </c>
      <c r="AZ61" s="77">
        <f>+集計・資料①!EL42</f>
        <v>0</v>
      </c>
      <c r="BA61" s="77">
        <f>+集計・資料①!EM42</f>
        <v>0</v>
      </c>
      <c r="BB61" s="100">
        <f>+集計・資料①!EN42</f>
        <v>0</v>
      </c>
      <c r="BC61" s="56">
        <f t="shared" si="58"/>
        <v>27</v>
      </c>
    </row>
    <row r="62" spans="1:55">
      <c r="A62" s="437"/>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438"/>
      <c r="AC62" s="579" t="s">
        <v>412</v>
      </c>
      <c r="AD62" s="706">
        <f t="shared" ref="AD62:AO62" si="60">AR63</f>
        <v>2</v>
      </c>
      <c r="AE62" s="706">
        <f t="shared" si="60"/>
        <v>46</v>
      </c>
      <c r="AF62" s="706">
        <f t="shared" si="60"/>
        <v>5</v>
      </c>
      <c r="AG62" s="706">
        <f t="shared" si="60"/>
        <v>150</v>
      </c>
      <c r="AH62" s="706">
        <f t="shared" si="60"/>
        <v>84</v>
      </c>
      <c r="AI62" s="706">
        <f t="shared" si="60"/>
        <v>10</v>
      </c>
      <c r="AJ62" s="706">
        <f t="shared" si="60"/>
        <v>2</v>
      </c>
      <c r="AK62" s="706">
        <f t="shared" si="60"/>
        <v>50</v>
      </c>
      <c r="AL62" s="706">
        <f t="shared" si="60"/>
        <v>1</v>
      </c>
      <c r="AM62" s="706">
        <f t="shared" si="60"/>
        <v>23</v>
      </c>
      <c r="AN62" s="706">
        <f t="shared" si="60"/>
        <v>12</v>
      </c>
      <c r="AO62" s="706">
        <f t="shared" si="60"/>
        <v>385</v>
      </c>
      <c r="AQ62" s="72" t="s">
        <v>428</v>
      </c>
      <c r="AR62" s="70">
        <f>+集計・資料①!ED44</f>
        <v>2</v>
      </c>
      <c r="AS62" s="70">
        <f>+集計・資料①!EE44</f>
        <v>7</v>
      </c>
      <c r="AT62" s="70">
        <f>+集計・資料①!EF44</f>
        <v>3</v>
      </c>
      <c r="AU62" s="70">
        <f>+集計・資料①!EG44</f>
        <v>32</v>
      </c>
      <c r="AV62" s="70">
        <f>+集計・資料①!EH44</f>
        <v>15</v>
      </c>
      <c r="AW62" s="70">
        <f>+集計・資料①!EI44</f>
        <v>3</v>
      </c>
      <c r="AX62" s="70">
        <f>+集計・資料①!EJ44</f>
        <v>0</v>
      </c>
      <c r="AY62" s="70">
        <f>+集計・資料①!EK44</f>
        <v>14</v>
      </c>
      <c r="AZ62" s="77">
        <f>+集計・資料①!EL44</f>
        <v>0</v>
      </c>
      <c r="BA62" s="77">
        <f>+集計・資料①!EM44</f>
        <v>8</v>
      </c>
      <c r="BB62" s="100">
        <f>+集計・資料①!EN44</f>
        <v>0</v>
      </c>
      <c r="BC62" s="56">
        <f t="shared" si="58"/>
        <v>84</v>
      </c>
    </row>
    <row r="63" spans="1:55">
      <c r="A63" s="437"/>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438"/>
      <c r="AC63" s="579" t="s">
        <v>413</v>
      </c>
      <c r="AD63" s="706">
        <f t="shared" ref="AD63:AO63" si="61">AR62</f>
        <v>2</v>
      </c>
      <c r="AE63" s="706">
        <f t="shared" si="61"/>
        <v>7</v>
      </c>
      <c r="AF63" s="706">
        <f t="shared" si="61"/>
        <v>3</v>
      </c>
      <c r="AG63" s="706">
        <f t="shared" si="61"/>
        <v>32</v>
      </c>
      <c r="AH63" s="706">
        <f t="shared" si="61"/>
        <v>15</v>
      </c>
      <c r="AI63" s="706">
        <f t="shared" si="61"/>
        <v>3</v>
      </c>
      <c r="AJ63" s="706">
        <f t="shared" si="61"/>
        <v>0</v>
      </c>
      <c r="AK63" s="706">
        <f t="shared" si="61"/>
        <v>14</v>
      </c>
      <c r="AL63" s="706">
        <f t="shared" si="61"/>
        <v>0</v>
      </c>
      <c r="AM63" s="706">
        <f t="shared" si="61"/>
        <v>8</v>
      </c>
      <c r="AN63" s="706">
        <f t="shared" si="61"/>
        <v>0</v>
      </c>
      <c r="AO63" s="706">
        <f t="shared" si="61"/>
        <v>84</v>
      </c>
      <c r="AQ63" s="72" t="s">
        <v>429</v>
      </c>
      <c r="AR63" s="70">
        <f>+集計・資料①!ED46</f>
        <v>2</v>
      </c>
      <c r="AS63" s="70">
        <f>+集計・資料①!EE46</f>
        <v>46</v>
      </c>
      <c r="AT63" s="70">
        <f>+集計・資料①!EF46</f>
        <v>5</v>
      </c>
      <c r="AU63" s="70">
        <f>+集計・資料①!EG46</f>
        <v>150</v>
      </c>
      <c r="AV63" s="70">
        <f>+集計・資料①!EH46</f>
        <v>84</v>
      </c>
      <c r="AW63" s="70">
        <f>+集計・資料①!EI46</f>
        <v>10</v>
      </c>
      <c r="AX63" s="70">
        <f>+集計・資料①!EJ46</f>
        <v>2</v>
      </c>
      <c r="AY63" s="70">
        <f>+集計・資料①!EK46</f>
        <v>50</v>
      </c>
      <c r="AZ63" s="77">
        <f>+集計・資料①!EL46</f>
        <v>1</v>
      </c>
      <c r="BA63" s="77">
        <f>+集計・資料①!EM46</f>
        <v>23</v>
      </c>
      <c r="BB63" s="100">
        <f>+集計・資料①!EN46</f>
        <v>12</v>
      </c>
      <c r="BC63" s="56">
        <f t="shared" si="58"/>
        <v>385</v>
      </c>
    </row>
    <row r="64" spans="1:55">
      <c r="A64" s="437"/>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438"/>
      <c r="AC64" s="579" t="s">
        <v>414</v>
      </c>
      <c r="AD64" s="706">
        <f t="shared" ref="AD64:AO64" si="62">AR61</f>
        <v>0</v>
      </c>
      <c r="AE64" s="706">
        <f t="shared" si="62"/>
        <v>4</v>
      </c>
      <c r="AF64" s="706">
        <f t="shared" si="62"/>
        <v>1</v>
      </c>
      <c r="AG64" s="706">
        <f t="shared" si="62"/>
        <v>15</v>
      </c>
      <c r="AH64" s="706">
        <f t="shared" si="62"/>
        <v>4</v>
      </c>
      <c r="AI64" s="706">
        <f t="shared" si="62"/>
        <v>1</v>
      </c>
      <c r="AJ64" s="706">
        <f t="shared" si="62"/>
        <v>1</v>
      </c>
      <c r="AK64" s="706">
        <f t="shared" si="62"/>
        <v>1</v>
      </c>
      <c r="AL64" s="706">
        <f t="shared" si="62"/>
        <v>0</v>
      </c>
      <c r="AM64" s="706">
        <f t="shared" si="62"/>
        <v>0</v>
      </c>
      <c r="AN64" s="706">
        <f t="shared" si="62"/>
        <v>0</v>
      </c>
      <c r="AO64" s="706">
        <f t="shared" si="62"/>
        <v>27</v>
      </c>
      <c r="AQ64" s="72" t="s">
        <v>430</v>
      </c>
      <c r="AR64" s="70">
        <f>+集計・資料①!ED48</f>
        <v>2</v>
      </c>
      <c r="AS64" s="70">
        <f>+集計・資料①!EE48</f>
        <v>35</v>
      </c>
      <c r="AT64" s="70">
        <f>+集計・資料①!EF48</f>
        <v>6</v>
      </c>
      <c r="AU64" s="70">
        <f>+集計・資料①!EG48</f>
        <v>147</v>
      </c>
      <c r="AV64" s="70">
        <f>+集計・資料①!EH48</f>
        <v>86</v>
      </c>
      <c r="AW64" s="70">
        <f>+集計・資料①!EI48</f>
        <v>11</v>
      </c>
      <c r="AX64" s="70">
        <f>+集計・資料①!EJ48</f>
        <v>7</v>
      </c>
      <c r="AY64" s="70">
        <f>+集計・資料①!EK48</f>
        <v>42</v>
      </c>
      <c r="AZ64" s="77">
        <f>+集計・資料①!EL48</f>
        <v>1</v>
      </c>
      <c r="BA64" s="77">
        <f>+集計・資料①!EM48</f>
        <v>47</v>
      </c>
      <c r="BB64" s="100">
        <f>+集計・資料①!EN48</f>
        <v>14</v>
      </c>
      <c r="BC64" s="56">
        <f t="shared" si="58"/>
        <v>398</v>
      </c>
    </row>
    <row r="65" spans="1:55" ht="10.199999999999999" thickBot="1">
      <c r="A65" s="437"/>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438"/>
      <c r="AC65" s="579" t="s">
        <v>415</v>
      </c>
      <c r="AD65" s="706">
        <f t="shared" ref="AD65:AO65" si="63">AR60</f>
        <v>0</v>
      </c>
      <c r="AE65" s="706">
        <f t="shared" si="63"/>
        <v>2</v>
      </c>
      <c r="AF65" s="706">
        <f t="shared" si="63"/>
        <v>0</v>
      </c>
      <c r="AG65" s="706">
        <f t="shared" si="63"/>
        <v>6</v>
      </c>
      <c r="AH65" s="706">
        <f t="shared" si="63"/>
        <v>5</v>
      </c>
      <c r="AI65" s="706">
        <f t="shared" si="63"/>
        <v>0</v>
      </c>
      <c r="AJ65" s="706">
        <f t="shared" si="63"/>
        <v>0</v>
      </c>
      <c r="AK65" s="706">
        <f t="shared" si="63"/>
        <v>1</v>
      </c>
      <c r="AL65" s="706">
        <f t="shared" si="63"/>
        <v>1</v>
      </c>
      <c r="AM65" s="706">
        <f t="shared" si="63"/>
        <v>1</v>
      </c>
      <c r="AN65" s="706">
        <f t="shared" si="63"/>
        <v>0</v>
      </c>
      <c r="AO65" s="706">
        <f t="shared" si="63"/>
        <v>16</v>
      </c>
      <c r="AQ65" s="81" t="s">
        <v>431</v>
      </c>
      <c r="AR65" s="82">
        <f>+集計・資料①!ED50</f>
        <v>1</v>
      </c>
      <c r="AS65" s="82">
        <f>+集計・資料①!EE50</f>
        <v>16</v>
      </c>
      <c r="AT65" s="82">
        <f>+集計・資料①!EF50</f>
        <v>5</v>
      </c>
      <c r="AU65" s="82">
        <f>+集計・資料①!EG50</f>
        <v>61</v>
      </c>
      <c r="AV65" s="82">
        <f>+集計・資料①!EH50</f>
        <v>39</v>
      </c>
      <c r="AW65" s="82">
        <f>+集計・資料①!EI50</f>
        <v>2</v>
      </c>
      <c r="AX65" s="82">
        <f>+集計・資料①!EJ50</f>
        <v>3</v>
      </c>
      <c r="AY65" s="82">
        <f>+集計・資料①!EK50</f>
        <v>21</v>
      </c>
      <c r="AZ65" s="61">
        <f>+集計・資料①!EL50</f>
        <v>0</v>
      </c>
      <c r="BA65" s="61">
        <f>+集計・資料①!EM50</f>
        <v>50</v>
      </c>
      <c r="BB65" s="62">
        <f>+集計・資料①!EN50</f>
        <v>11</v>
      </c>
      <c r="BC65" s="63">
        <f t="shared" si="58"/>
        <v>209</v>
      </c>
    </row>
    <row r="66" spans="1:55" ht="10.8" thickTop="1" thickBot="1">
      <c r="A66" s="437"/>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438"/>
      <c r="AC66" s="577" t="s">
        <v>554</v>
      </c>
      <c r="AD66" s="706">
        <f t="shared" ref="AD66:AO66" si="64">SUM(AD60:AD65)</f>
        <v>7</v>
      </c>
      <c r="AE66" s="706">
        <f t="shared" si="64"/>
        <v>110</v>
      </c>
      <c r="AF66" s="706">
        <f t="shared" si="64"/>
        <v>20</v>
      </c>
      <c r="AG66" s="706">
        <f t="shared" si="64"/>
        <v>411</v>
      </c>
      <c r="AH66" s="706">
        <f t="shared" si="64"/>
        <v>233</v>
      </c>
      <c r="AI66" s="706">
        <f t="shared" si="64"/>
        <v>27</v>
      </c>
      <c r="AJ66" s="706">
        <f t="shared" si="64"/>
        <v>13</v>
      </c>
      <c r="AK66" s="706">
        <f t="shared" si="64"/>
        <v>129</v>
      </c>
      <c r="AL66" s="706">
        <f t="shared" si="64"/>
        <v>3</v>
      </c>
      <c r="AM66" s="706">
        <f t="shared" si="64"/>
        <v>129</v>
      </c>
      <c r="AN66" s="706">
        <f t="shared" si="64"/>
        <v>37</v>
      </c>
      <c r="AO66" s="706">
        <f t="shared" si="64"/>
        <v>1119</v>
      </c>
      <c r="AQ66" s="39" t="s">
        <v>554</v>
      </c>
      <c r="AR66" s="84">
        <f>SUM(AR60:AR65)</f>
        <v>7</v>
      </c>
      <c r="AS66" s="85">
        <f t="shared" ref="AS66:BC66" si="65">SUM(AS60:AS65)</f>
        <v>110</v>
      </c>
      <c r="AT66" s="85">
        <f t="shared" si="65"/>
        <v>20</v>
      </c>
      <c r="AU66" s="85">
        <f t="shared" si="65"/>
        <v>411</v>
      </c>
      <c r="AV66" s="85">
        <f t="shared" si="65"/>
        <v>233</v>
      </c>
      <c r="AW66" s="85">
        <f t="shared" si="65"/>
        <v>27</v>
      </c>
      <c r="AX66" s="85">
        <f t="shared" si="65"/>
        <v>13</v>
      </c>
      <c r="AY66" s="85">
        <f t="shared" si="65"/>
        <v>129</v>
      </c>
      <c r="AZ66" s="85">
        <f t="shared" si="65"/>
        <v>3</v>
      </c>
      <c r="BA66" s="85">
        <f t="shared" si="65"/>
        <v>129</v>
      </c>
      <c r="BB66" s="86">
        <f t="shared" si="65"/>
        <v>37</v>
      </c>
      <c r="BC66" s="67">
        <f t="shared" si="65"/>
        <v>1119</v>
      </c>
    </row>
    <row r="67" spans="1:55">
      <c r="A67" s="437"/>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438"/>
    </row>
    <row r="68" spans="1:55">
      <c r="A68" s="437"/>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438"/>
    </row>
    <row r="69" spans="1:55">
      <c r="A69" s="437"/>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438"/>
    </row>
    <row r="70" spans="1:55">
      <c r="A70" s="437"/>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438"/>
    </row>
    <row r="71" spans="1:55">
      <c r="A71" s="437"/>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438"/>
    </row>
    <row r="72" spans="1:55">
      <c r="A72" s="437"/>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438"/>
    </row>
    <row r="73" spans="1:55">
      <c r="A73" s="437"/>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438"/>
    </row>
    <row r="74" spans="1:55">
      <c r="A74" s="437"/>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438"/>
    </row>
    <row r="75" spans="1:55">
      <c r="A75" s="439"/>
      <c r="B75" s="440"/>
      <c r="C75" s="440"/>
      <c r="D75" s="440"/>
      <c r="E75" s="440"/>
      <c r="F75" s="440"/>
      <c r="G75" s="440"/>
      <c r="H75" s="440"/>
      <c r="I75" s="440"/>
      <c r="J75" s="440"/>
      <c r="K75" s="440"/>
      <c r="L75" s="440"/>
      <c r="M75" s="440"/>
      <c r="N75" s="440"/>
      <c r="O75" s="440"/>
      <c r="P75" s="440"/>
      <c r="Q75" s="440"/>
      <c r="R75" s="440"/>
      <c r="S75" s="440"/>
      <c r="T75" s="440"/>
      <c r="U75" s="440"/>
      <c r="V75" s="440"/>
      <c r="W75" s="440"/>
      <c r="X75" s="440"/>
      <c r="Y75" s="440"/>
      <c r="Z75" s="440"/>
      <c r="AA75" s="441"/>
    </row>
  </sheetData>
  <mergeCells count="3">
    <mergeCell ref="A1:B1"/>
    <mergeCell ref="V1:AA1"/>
    <mergeCell ref="B3:I20"/>
  </mergeCells>
  <phoneticPr fontId="4"/>
  <conditionalFormatting sqref="AD5:AL5">
    <cfRule type="top10" dxfId="43" priority="1" rank="2"/>
  </conditionalFormatting>
  <printOptions horizontalCentered="1" verticalCentered="1"/>
  <pageMargins left="0.39370078740157483" right="0.39370078740157483" top="0.26" bottom="0.39370078740157483" header="0.3" footer="0.51181102362204722"/>
  <pageSetup paperSize="9" scale="73" orientation="portrait" r:id="rId1"/>
  <headerFooter alignWithMargins="0"/>
  <colBreaks count="2" manualBreakCount="2">
    <brk id="27" max="74" man="1"/>
    <brk id="54"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C000"/>
  </sheetPr>
  <dimension ref="A1:BL66"/>
  <sheetViews>
    <sheetView showGridLines="0" view="pageBreakPreview" zoomScaleNormal="100" zoomScaleSheetLayoutView="100" workbookViewId="0">
      <selection activeCell="AN10" sqref="AN10"/>
    </sheetView>
  </sheetViews>
  <sheetFormatPr defaultColWidth="10.33203125" defaultRowHeight="9.6"/>
  <cols>
    <col min="1" max="27" width="3.5546875" style="28" customWidth="1"/>
    <col min="28" max="28" width="1.44140625" style="28" customWidth="1"/>
    <col min="29" max="29" width="14.6640625" style="28" customWidth="1"/>
    <col min="30" max="32" width="7.88671875" style="28" customWidth="1"/>
    <col min="33" max="33" width="2.109375" style="28" customWidth="1"/>
    <col min="34" max="34" width="15.5546875" style="28" customWidth="1"/>
    <col min="35" max="38" width="7.88671875" style="28" customWidth="1"/>
    <col min="39" max="39" width="15.88671875" style="338" bestFit="1" customWidth="1"/>
    <col min="40" max="40" width="7.109375" style="338" bestFit="1" customWidth="1"/>
    <col min="41" max="41" width="5.44140625" style="338" bestFit="1" customWidth="1"/>
    <col min="42" max="43" width="7.109375" style="338" bestFit="1" customWidth="1"/>
    <col min="44" max="44" width="8.33203125" style="338" bestFit="1" customWidth="1"/>
    <col min="45" max="45" width="5.44140625" style="338" bestFit="1" customWidth="1"/>
    <col min="46" max="53" width="5.44140625" style="338" customWidth="1"/>
    <col min="54" max="54" width="1.44140625" style="28" customWidth="1"/>
    <col min="55" max="55" width="14.6640625" style="28" customWidth="1"/>
    <col min="56" max="58" width="7.88671875" style="28" customWidth="1"/>
    <col min="59" max="59" width="2.109375" style="28" customWidth="1"/>
    <col min="60" max="60" width="15.5546875" style="28" customWidth="1"/>
    <col min="61" max="64" width="7.88671875" style="28" customWidth="1"/>
    <col min="65" max="16384" width="10.33203125" style="28"/>
  </cols>
  <sheetData>
    <row r="1" spans="1:64" ht="21" customHeight="1" thickBot="1">
      <c r="A1" s="944">
        <v>33</v>
      </c>
      <c r="B1" s="944"/>
      <c r="C1" s="497" t="s">
        <v>592</v>
      </c>
      <c r="D1" s="497"/>
      <c r="E1" s="497"/>
      <c r="F1" s="497"/>
      <c r="G1" s="497"/>
      <c r="H1" s="497"/>
      <c r="I1" s="497"/>
      <c r="J1" s="497"/>
      <c r="K1" s="497"/>
      <c r="L1" s="497"/>
      <c r="M1" s="497"/>
      <c r="N1" s="497"/>
      <c r="O1" s="497"/>
      <c r="P1" s="497"/>
      <c r="Q1" s="497"/>
      <c r="R1" s="497"/>
      <c r="S1" s="497"/>
      <c r="T1" s="497"/>
      <c r="U1" s="497"/>
      <c r="V1" s="945" t="s">
        <v>532</v>
      </c>
      <c r="W1" s="946"/>
      <c r="X1" s="946"/>
      <c r="Y1" s="946"/>
      <c r="Z1" s="946"/>
      <c r="AA1" s="946"/>
      <c r="AC1" s="28" t="s">
        <v>949</v>
      </c>
      <c r="BC1" s="28" t="s">
        <v>258</v>
      </c>
    </row>
    <row r="3" spans="1:64" ht="10.199999999999999" thickBot="1">
      <c r="B3" s="947" t="s">
        <v>912</v>
      </c>
      <c r="C3" s="983"/>
      <c r="D3" s="983"/>
      <c r="E3" s="983"/>
      <c r="F3" s="983"/>
      <c r="G3" s="983"/>
      <c r="H3" s="983"/>
      <c r="I3" s="983"/>
      <c r="J3" s="983"/>
      <c r="K3" s="983"/>
      <c r="L3" s="983"/>
      <c r="N3" s="434"/>
      <c r="O3" s="435"/>
      <c r="P3" s="435"/>
      <c r="Q3" s="435"/>
      <c r="R3" s="435"/>
      <c r="S3" s="435"/>
      <c r="T3" s="435"/>
      <c r="U3" s="435"/>
      <c r="V3" s="435"/>
      <c r="W3" s="435"/>
      <c r="X3" s="435"/>
      <c r="Y3" s="435"/>
      <c r="Z3" s="435"/>
      <c r="AA3" s="436"/>
      <c r="AC3" s="28" t="s">
        <v>582</v>
      </c>
      <c r="AH3" s="28" t="s">
        <v>4</v>
      </c>
      <c r="AN3" s="338" t="s">
        <v>670</v>
      </c>
      <c r="BC3" s="28" t="s">
        <v>582</v>
      </c>
      <c r="BH3" s="28" t="s">
        <v>4</v>
      </c>
    </row>
    <row r="4" spans="1:64" ht="10.199999999999999" thickBot="1">
      <c r="B4" s="983"/>
      <c r="C4" s="983"/>
      <c r="D4" s="983"/>
      <c r="E4" s="983"/>
      <c r="F4" s="983"/>
      <c r="G4" s="983"/>
      <c r="H4" s="983"/>
      <c r="I4" s="983"/>
      <c r="J4" s="983"/>
      <c r="K4" s="983"/>
      <c r="L4" s="983"/>
      <c r="N4" s="437"/>
      <c r="O4" s="89"/>
      <c r="P4" s="89"/>
      <c r="Q4" s="89"/>
      <c r="R4" s="89"/>
      <c r="S4" s="89"/>
      <c r="T4" s="89"/>
      <c r="U4" s="89"/>
      <c r="V4" s="89"/>
      <c r="W4" s="89"/>
      <c r="X4" s="89"/>
      <c r="Y4" s="89"/>
      <c r="Z4" s="89"/>
      <c r="AA4" s="438"/>
      <c r="AC4" s="577" t="s">
        <v>548</v>
      </c>
      <c r="AD4" s="578" t="s">
        <v>2</v>
      </c>
      <c r="AE4" s="578" t="s">
        <v>3</v>
      </c>
      <c r="AF4" s="577" t="s">
        <v>397</v>
      </c>
      <c r="AH4" s="577" t="s">
        <v>548</v>
      </c>
      <c r="AI4" s="578" t="s">
        <v>2</v>
      </c>
      <c r="AJ4" s="578" t="s">
        <v>3</v>
      </c>
      <c r="AK4" s="577" t="s">
        <v>397</v>
      </c>
      <c r="AL4" s="577" t="s">
        <v>554</v>
      </c>
      <c r="AN4" s="338" t="str">
        <f>CONCATENATE("週休二日制の実施状況について、「行っている」と回答した事業所は全体で",TEXT(AD5,"0.0％"),"となった。")</f>
        <v>週休二日制の実施状況について、「行っている」と回答した事業所は全体で85.9%となった。</v>
      </c>
      <c r="BC4" s="29" t="s">
        <v>548</v>
      </c>
      <c r="BD4" s="158" t="s">
        <v>2</v>
      </c>
      <c r="BE4" s="159" t="s">
        <v>3</v>
      </c>
      <c r="BF4" s="32" t="s">
        <v>397</v>
      </c>
      <c r="BH4" s="29" t="s">
        <v>548</v>
      </c>
      <c r="BI4" s="158" t="s">
        <v>2</v>
      </c>
      <c r="BJ4" s="159" t="s">
        <v>3</v>
      </c>
      <c r="BK4" s="45" t="s">
        <v>397</v>
      </c>
      <c r="BL4" s="34" t="s">
        <v>554</v>
      </c>
    </row>
    <row r="5" spans="1:64" ht="10.199999999999999" thickBot="1">
      <c r="B5" s="983"/>
      <c r="C5" s="983"/>
      <c r="D5" s="983"/>
      <c r="E5" s="983"/>
      <c r="F5" s="983"/>
      <c r="G5" s="983"/>
      <c r="H5" s="983"/>
      <c r="I5" s="983"/>
      <c r="J5" s="983"/>
      <c r="K5" s="983"/>
      <c r="L5" s="983"/>
      <c r="N5" s="437"/>
      <c r="O5" s="89"/>
      <c r="P5" s="89"/>
      <c r="Q5" s="89"/>
      <c r="R5" s="89"/>
      <c r="S5" s="89"/>
      <c r="T5" s="89"/>
      <c r="U5" s="89"/>
      <c r="V5" s="89"/>
      <c r="W5" s="89"/>
      <c r="X5" s="89"/>
      <c r="Y5" s="89"/>
      <c r="Z5" s="89"/>
      <c r="AA5" s="438"/>
      <c r="AC5" s="577" t="s">
        <v>556</v>
      </c>
      <c r="AD5" s="698">
        <f>BD5</f>
        <v>0.85880250223413768</v>
      </c>
      <c r="AE5" s="698">
        <f>BE5</f>
        <v>0.1126005361930295</v>
      </c>
      <c r="AF5" s="698">
        <f>BF5</f>
        <v>2.8596961572832886E-2</v>
      </c>
      <c r="AH5" s="577" t="s">
        <v>556</v>
      </c>
      <c r="AI5" s="706">
        <f>BI5</f>
        <v>961</v>
      </c>
      <c r="AJ5" s="706">
        <f>BJ5</f>
        <v>126</v>
      </c>
      <c r="AK5" s="706">
        <f>BK5</f>
        <v>32</v>
      </c>
      <c r="AL5" s="706">
        <f>BL5</f>
        <v>1119</v>
      </c>
      <c r="AN5" s="338" t="s">
        <v>671</v>
      </c>
      <c r="AP5" s="799" t="s">
        <v>672</v>
      </c>
      <c r="AQ5" s="799" t="s">
        <v>673</v>
      </c>
      <c r="AR5" s="799" t="s">
        <v>674</v>
      </c>
      <c r="AS5" s="338" t="s">
        <v>675</v>
      </c>
      <c r="BC5" s="151" t="s">
        <v>556</v>
      </c>
      <c r="BD5" s="132">
        <f>+BI5/$BL5</f>
        <v>0.85880250223413768</v>
      </c>
      <c r="BE5" s="133">
        <f>+BJ5/$BL5</f>
        <v>0.1126005361930295</v>
      </c>
      <c r="BF5" s="135">
        <f>+BK5/$BL5</f>
        <v>2.8596961572832886E-2</v>
      </c>
      <c r="BH5" s="151" t="s">
        <v>556</v>
      </c>
      <c r="BI5" s="152">
        <f>+集計・資料①!Y32</f>
        <v>961</v>
      </c>
      <c r="BJ5" s="153">
        <f>+集計・資料①!AF32</f>
        <v>126</v>
      </c>
      <c r="BK5" s="154">
        <f>+集計・資料①!AG32</f>
        <v>32</v>
      </c>
      <c r="BL5" s="67">
        <f>+SUM(BI5:BK5)</f>
        <v>1119</v>
      </c>
    </row>
    <row r="6" spans="1:64">
      <c r="B6" s="983"/>
      <c r="C6" s="983"/>
      <c r="D6" s="983"/>
      <c r="E6" s="983"/>
      <c r="F6" s="983"/>
      <c r="G6" s="983"/>
      <c r="H6" s="983"/>
      <c r="I6" s="983"/>
      <c r="J6" s="983"/>
      <c r="K6" s="983"/>
      <c r="L6" s="983"/>
      <c r="N6" s="437"/>
      <c r="O6" s="89"/>
      <c r="P6" s="89"/>
      <c r="Q6" s="89"/>
      <c r="R6" s="89"/>
      <c r="S6" s="89"/>
      <c r="T6" s="89"/>
      <c r="U6" s="89"/>
      <c r="V6" s="89"/>
      <c r="W6" s="89"/>
      <c r="X6" s="89"/>
      <c r="Y6" s="89"/>
      <c r="Z6" s="89"/>
      <c r="AA6" s="438"/>
      <c r="AN6" s="338" t="s">
        <v>709</v>
      </c>
      <c r="AP6" s="799" t="s">
        <v>693</v>
      </c>
      <c r="AQ6" s="799"/>
      <c r="AR6" s="799"/>
      <c r="AS6" s="338" t="s">
        <v>710</v>
      </c>
    </row>
    <row r="7" spans="1:64">
      <c r="B7" s="983"/>
      <c r="C7" s="983"/>
      <c r="D7" s="983"/>
      <c r="E7" s="983"/>
      <c r="F7" s="983"/>
      <c r="G7" s="983"/>
      <c r="H7" s="983"/>
      <c r="I7" s="983"/>
      <c r="J7" s="983"/>
      <c r="K7" s="983"/>
      <c r="L7" s="983"/>
      <c r="N7" s="437"/>
      <c r="O7" s="89"/>
      <c r="P7" s="89"/>
      <c r="Q7" s="89"/>
      <c r="R7" s="89"/>
      <c r="S7" s="89"/>
      <c r="T7" s="89"/>
      <c r="U7" s="89"/>
      <c r="V7" s="89"/>
      <c r="W7" s="89"/>
      <c r="X7" s="89"/>
      <c r="Y7" s="89"/>
      <c r="Z7" s="89"/>
      <c r="AA7" s="438"/>
      <c r="AC7" s="28" t="s">
        <v>623</v>
      </c>
      <c r="AH7" s="28" t="s">
        <v>625</v>
      </c>
      <c r="AN7" s="338" t="str">
        <f>CONCATENATE(AN6,AP6,AQ6,AR6,AS6)</f>
        <v>どの業種も概ね週休二日制を導入しているが、「飲食店・宿泊業」では導入率が低い。</v>
      </c>
      <c r="BC7" s="28" t="s">
        <v>582</v>
      </c>
      <c r="BH7" s="28" t="s">
        <v>4</v>
      </c>
    </row>
    <row r="8" spans="1:64" ht="10.199999999999999" thickBot="1">
      <c r="B8" s="983"/>
      <c r="C8" s="983"/>
      <c r="D8" s="983"/>
      <c r="E8" s="983"/>
      <c r="F8" s="983"/>
      <c r="G8" s="983"/>
      <c r="H8" s="983"/>
      <c r="I8" s="983"/>
      <c r="J8" s="983"/>
      <c r="K8" s="983"/>
      <c r="L8" s="983"/>
      <c r="N8" s="437"/>
      <c r="O8" s="89"/>
      <c r="P8" s="89"/>
      <c r="Q8" s="89"/>
      <c r="R8" s="89"/>
      <c r="S8" s="89"/>
      <c r="T8" s="89"/>
      <c r="U8" s="89"/>
      <c r="V8" s="89"/>
      <c r="W8" s="89"/>
      <c r="X8" s="89"/>
      <c r="Y8" s="89"/>
      <c r="Z8" s="89"/>
      <c r="AA8" s="438"/>
      <c r="AN8" s="338" t="s">
        <v>678</v>
      </c>
    </row>
    <row r="9" spans="1:64" ht="10.199999999999999" thickBot="1">
      <c r="B9" s="983"/>
      <c r="C9" s="983"/>
      <c r="D9" s="983"/>
      <c r="E9" s="983"/>
      <c r="F9" s="983"/>
      <c r="G9" s="983"/>
      <c r="H9" s="983"/>
      <c r="I9" s="983"/>
      <c r="J9" s="983"/>
      <c r="K9" s="983"/>
      <c r="L9" s="983"/>
      <c r="N9" s="437"/>
      <c r="O9" s="89"/>
      <c r="P9" s="89"/>
      <c r="Q9" s="89"/>
      <c r="R9" s="89"/>
      <c r="S9" s="89"/>
      <c r="T9" s="89"/>
      <c r="U9" s="89"/>
      <c r="V9" s="89"/>
      <c r="W9" s="89"/>
      <c r="X9" s="89"/>
      <c r="Y9" s="89"/>
      <c r="Z9" s="89"/>
      <c r="AA9" s="438"/>
      <c r="AC9" s="577" t="s">
        <v>548</v>
      </c>
      <c r="AD9" s="578" t="s">
        <v>2</v>
      </c>
      <c r="AE9" s="578" t="s">
        <v>3</v>
      </c>
      <c r="AF9" s="577" t="s">
        <v>397</v>
      </c>
      <c r="AH9" s="577" t="s">
        <v>548</v>
      </c>
      <c r="AI9" s="578" t="s">
        <v>2</v>
      </c>
      <c r="AJ9" s="578" t="s">
        <v>3</v>
      </c>
      <c r="AK9" s="577" t="s">
        <v>397</v>
      </c>
      <c r="AL9" s="577" t="s">
        <v>554</v>
      </c>
      <c r="AN9" s="338" t="s">
        <v>975</v>
      </c>
      <c r="BC9" s="33" t="s">
        <v>548</v>
      </c>
      <c r="BD9" s="160" t="s">
        <v>2</v>
      </c>
      <c r="BE9" s="27" t="s">
        <v>3</v>
      </c>
      <c r="BF9" s="105" t="s">
        <v>397</v>
      </c>
      <c r="BH9" s="33" t="s">
        <v>548</v>
      </c>
      <c r="BI9" s="158" t="s">
        <v>2</v>
      </c>
      <c r="BJ9" s="159" t="s">
        <v>3</v>
      </c>
      <c r="BK9" s="45" t="s">
        <v>397</v>
      </c>
      <c r="BL9" s="34" t="s">
        <v>554</v>
      </c>
    </row>
    <row r="10" spans="1:64">
      <c r="B10" s="983"/>
      <c r="C10" s="983"/>
      <c r="D10" s="983"/>
      <c r="E10" s="983"/>
      <c r="F10" s="983"/>
      <c r="G10" s="983"/>
      <c r="H10" s="983"/>
      <c r="I10" s="983"/>
      <c r="J10" s="983"/>
      <c r="K10" s="983"/>
      <c r="L10" s="983"/>
      <c r="N10" s="437"/>
      <c r="O10" s="89"/>
      <c r="P10" s="89"/>
      <c r="Q10" s="89"/>
      <c r="R10" s="89"/>
      <c r="S10" s="89"/>
      <c r="T10" s="89"/>
      <c r="U10" s="89"/>
      <c r="V10" s="89"/>
      <c r="W10" s="89"/>
      <c r="X10" s="89"/>
      <c r="Y10" s="89"/>
      <c r="Z10" s="89"/>
      <c r="AA10" s="438"/>
      <c r="AC10" s="575" t="s">
        <v>398</v>
      </c>
      <c r="AD10" s="698">
        <f>BD22</f>
        <v>0.78801843317972353</v>
      </c>
      <c r="AE10" s="707">
        <f>BE22</f>
        <v>0.18433179723502305</v>
      </c>
      <c r="AF10" s="698">
        <f>BF22</f>
        <v>2.7649769585253458E-2</v>
      </c>
      <c r="AH10" s="575" t="s">
        <v>398</v>
      </c>
      <c r="AI10" s="706">
        <f>BI22</f>
        <v>171</v>
      </c>
      <c r="AJ10" s="706">
        <f>BJ22</f>
        <v>40</v>
      </c>
      <c r="AK10" s="706">
        <f>BK22</f>
        <v>6</v>
      </c>
      <c r="AL10" s="706">
        <f>BL22</f>
        <v>217</v>
      </c>
      <c r="BC10" s="46" t="s">
        <v>555</v>
      </c>
      <c r="BD10" s="92" t="e">
        <f t="shared" ref="BD10:BD22" si="0">+BI10/$BL10</f>
        <v>#DIV/0!</v>
      </c>
      <c r="BE10" s="48" t="e">
        <f t="shared" ref="BE10:BE22" si="1">+BJ10/$BL10</f>
        <v>#DIV/0!</v>
      </c>
      <c r="BF10" s="93" t="e">
        <f t="shared" ref="BF10:BF22" si="2">+BK10/$BL10</f>
        <v>#DIV/0!</v>
      </c>
      <c r="BH10" s="149" t="s">
        <v>555</v>
      </c>
      <c r="BI10" s="50">
        <f>+集計・資料①!Y6</f>
        <v>0</v>
      </c>
      <c r="BJ10" s="51">
        <f>+集計・資料①!AF6</f>
        <v>0</v>
      </c>
      <c r="BK10" s="52">
        <f>+集計・資料①!AG6</f>
        <v>0</v>
      </c>
      <c r="BL10" s="53">
        <f>+SUM(BI10:BK10)</f>
        <v>0</v>
      </c>
    </row>
    <row r="11" spans="1:64" ht="10.5" customHeight="1">
      <c r="B11" s="983"/>
      <c r="C11" s="983"/>
      <c r="D11" s="983"/>
      <c r="E11" s="983"/>
      <c r="F11" s="983"/>
      <c r="G11" s="983"/>
      <c r="H11" s="983"/>
      <c r="I11" s="983"/>
      <c r="J11" s="983"/>
      <c r="K11" s="983"/>
      <c r="L11" s="983"/>
      <c r="N11" s="437"/>
      <c r="O11" s="89"/>
      <c r="P11" s="89"/>
      <c r="Q11" s="89"/>
      <c r="R11" s="89"/>
      <c r="S11" s="89"/>
      <c r="T11" s="89"/>
      <c r="U11" s="89"/>
      <c r="V11" s="89"/>
      <c r="W11" s="89"/>
      <c r="X11" s="89"/>
      <c r="Y11" s="89"/>
      <c r="Z11" s="89"/>
      <c r="AA11" s="438"/>
      <c r="AC11" s="700" t="s">
        <v>399</v>
      </c>
      <c r="AD11" s="698">
        <f>BD21</f>
        <v>0.91666666666666663</v>
      </c>
      <c r="AE11" s="707">
        <f>BE21</f>
        <v>5.7692307692307696E-2</v>
      </c>
      <c r="AF11" s="698">
        <f>BF21</f>
        <v>2.564102564102564E-2</v>
      </c>
      <c r="AH11" s="700" t="s">
        <v>399</v>
      </c>
      <c r="AI11" s="706">
        <f>BI21</f>
        <v>143</v>
      </c>
      <c r="AJ11" s="706">
        <f>BJ21</f>
        <v>9</v>
      </c>
      <c r="AK11" s="706">
        <f>BK21</f>
        <v>4</v>
      </c>
      <c r="AL11" s="706">
        <f>BL21</f>
        <v>156</v>
      </c>
      <c r="BC11" s="8" t="s">
        <v>542</v>
      </c>
      <c r="BD11" s="98">
        <f t="shared" si="0"/>
        <v>0.86330935251798557</v>
      </c>
      <c r="BE11" s="74">
        <f t="shared" si="1"/>
        <v>0.11510791366906475</v>
      </c>
      <c r="BF11" s="75">
        <f t="shared" si="2"/>
        <v>2.1582733812949641E-2</v>
      </c>
      <c r="BH11" s="19" t="s">
        <v>542</v>
      </c>
      <c r="BI11" s="50">
        <f>+集計・資料①!Y8</f>
        <v>120</v>
      </c>
      <c r="BJ11" s="51">
        <f>+集計・資料①!AF8</f>
        <v>16</v>
      </c>
      <c r="BK11" s="52">
        <f>+集計・資料①!AG8</f>
        <v>3</v>
      </c>
      <c r="BL11" s="56">
        <f t="shared" ref="BL11:BL23" si="3">+SUM(BI11:BK11)</f>
        <v>139</v>
      </c>
    </row>
    <row r="12" spans="1:64">
      <c r="B12" s="983"/>
      <c r="C12" s="983"/>
      <c r="D12" s="983"/>
      <c r="E12" s="983"/>
      <c r="F12" s="983"/>
      <c r="G12" s="983"/>
      <c r="H12" s="983"/>
      <c r="I12" s="983"/>
      <c r="J12" s="983"/>
      <c r="K12" s="983"/>
      <c r="L12" s="983"/>
      <c r="N12" s="437"/>
      <c r="O12" s="89"/>
      <c r="P12" s="89"/>
      <c r="Q12" s="89"/>
      <c r="R12" s="89"/>
      <c r="S12" s="89"/>
      <c r="T12" s="89"/>
      <c r="U12" s="89"/>
      <c r="V12" s="89"/>
      <c r="W12" s="89"/>
      <c r="X12" s="89"/>
      <c r="Y12" s="89"/>
      <c r="Z12" s="89"/>
      <c r="AA12" s="438"/>
      <c r="AC12" s="575" t="s">
        <v>400</v>
      </c>
      <c r="AD12" s="698">
        <f>BD20</f>
        <v>1</v>
      </c>
      <c r="AE12" s="707">
        <f>BE20</f>
        <v>0</v>
      </c>
      <c r="AF12" s="698">
        <f>BF20</f>
        <v>0</v>
      </c>
      <c r="AH12" s="575" t="s">
        <v>400</v>
      </c>
      <c r="AI12" s="706">
        <f>BI20</f>
        <v>11</v>
      </c>
      <c r="AJ12" s="706">
        <f>BJ20</f>
        <v>0</v>
      </c>
      <c r="AK12" s="706">
        <f>BK20</f>
        <v>0</v>
      </c>
      <c r="AL12" s="706">
        <f>BL20</f>
        <v>11</v>
      </c>
      <c r="BC12" s="8" t="s">
        <v>543</v>
      </c>
      <c r="BD12" s="98">
        <f t="shared" si="0"/>
        <v>0.88235294117647056</v>
      </c>
      <c r="BE12" s="74">
        <f t="shared" si="1"/>
        <v>5.1470588235294115E-2</v>
      </c>
      <c r="BF12" s="75">
        <f t="shared" si="2"/>
        <v>6.6176470588235295E-2</v>
      </c>
      <c r="BH12" s="19" t="s">
        <v>543</v>
      </c>
      <c r="BI12" s="50">
        <f>+集計・資料①!Y10</f>
        <v>120</v>
      </c>
      <c r="BJ12" s="51">
        <f>+集計・資料①!AF10</f>
        <v>7</v>
      </c>
      <c r="BK12" s="52">
        <f>+集計・資料①!AG10</f>
        <v>9</v>
      </c>
      <c r="BL12" s="56">
        <f t="shared" si="3"/>
        <v>136</v>
      </c>
    </row>
    <row r="13" spans="1:64">
      <c r="B13" s="983"/>
      <c r="C13" s="983"/>
      <c r="D13" s="983"/>
      <c r="E13" s="983"/>
      <c r="F13" s="983"/>
      <c r="G13" s="983"/>
      <c r="H13" s="983"/>
      <c r="I13" s="983"/>
      <c r="J13" s="983"/>
      <c r="K13" s="983"/>
      <c r="L13" s="983"/>
      <c r="N13" s="437"/>
      <c r="O13" s="89"/>
      <c r="P13" s="89"/>
      <c r="Q13" s="89"/>
      <c r="R13" s="89"/>
      <c r="S13" s="89"/>
      <c r="T13" s="89"/>
      <c r="U13" s="89"/>
      <c r="V13" s="89"/>
      <c r="W13" s="89"/>
      <c r="X13" s="89"/>
      <c r="Y13" s="89"/>
      <c r="Z13" s="89"/>
      <c r="AA13" s="438"/>
      <c r="AC13" s="700" t="s">
        <v>401</v>
      </c>
      <c r="AD13" s="698">
        <f>BD19</f>
        <v>0.86956521739130432</v>
      </c>
      <c r="AE13" s="707">
        <f>BE19</f>
        <v>4.3478260869565216E-2</v>
      </c>
      <c r="AF13" s="698">
        <f>BF19</f>
        <v>8.6956521739130432E-2</v>
      </c>
      <c r="AH13" s="700" t="s">
        <v>401</v>
      </c>
      <c r="AI13" s="706">
        <f>BI19</f>
        <v>20</v>
      </c>
      <c r="AJ13" s="706">
        <f>BJ19</f>
        <v>1</v>
      </c>
      <c r="AK13" s="706">
        <f>BK19</f>
        <v>2</v>
      </c>
      <c r="AL13" s="706">
        <f>BL19</f>
        <v>23</v>
      </c>
      <c r="BC13" s="8" t="s">
        <v>541</v>
      </c>
      <c r="BD13" s="98">
        <f t="shared" si="0"/>
        <v>0.88888888888888884</v>
      </c>
      <c r="BE13" s="74">
        <f t="shared" si="1"/>
        <v>7.407407407407407E-2</v>
      </c>
      <c r="BF13" s="75">
        <f t="shared" si="2"/>
        <v>3.7037037037037035E-2</v>
      </c>
      <c r="BH13" s="19" t="s">
        <v>541</v>
      </c>
      <c r="BI13" s="50">
        <f>+集計・資料①!Y12</f>
        <v>24</v>
      </c>
      <c r="BJ13" s="51">
        <f>+集計・資料①!AF12</f>
        <v>2</v>
      </c>
      <c r="BK13" s="52">
        <f>+集計・資料①!AG12</f>
        <v>1</v>
      </c>
      <c r="BL13" s="56">
        <f t="shared" si="3"/>
        <v>27</v>
      </c>
    </row>
    <row r="14" spans="1:64" ht="12">
      <c r="B14" s="983"/>
      <c r="C14" s="983"/>
      <c r="D14" s="983"/>
      <c r="E14" s="983"/>
      <c r="F14" s="983"/>
      <c r="G14" s="983"/>
      <c r="H14" s="983"/>
      <c r="I14" s="983"/>
      <c r="J14" s="983"/>
      <c r="K14" s="983"/>
      <c r="L14" s="983"/>
      <c r="N14" s="437"/>
      <c r="O14" s="89"/>
      <c r="P14" s="89"/>
      <c r="Q14" s="89"/>
      <c r="R14" s="89"/>
      <c r="S14" s="89"/>
      <c r="T14" s="89"/>
      <c r="U14" s="89"/>
      <c r="V14" s="89"/>
      <c r="W14" s="89"/>
      <c r="X14" s="89"/>
      <c r="Y14" s="89"/>
      <c r="Z14" s="89"/>
      <c r="AA14" s="438"/>
      <c r="AC14" s="575" t="s">
        <v>402</v>
      </c>
      <c r="AD14" s="698">
        <f>BD18</f>
        <v>0.85474860335195535</v>
      </c>
      <c r="AE14" s="707">
        <f>BE18</f>
        <v>0.13407821229050279</v>
      </c>
      <c r="AF14" s="698">
        <f>BF18</f>
        <v>1.11731843575419E-2</v>
      </c>
      <c r="AH14" s="575" t="s">
        <v>402</v>
      </c>
      <c r="AI14" s="706">
        <f>BI18</f>
        <v>153</v>
      </c>
      <c r="AJ14" s="706">
        <f>BJ18</f>
        <v>24</v>
      </c>
      <c r="AK14" s="706">
        <f>BK18</f>
        <v>2</v>
      </c>
      <c r="AL14" s="706">
        <f>BL18</f>
        <v>179</v>
      </c>
      <c r="AN14" s="800" t="s">
        <v>679</v>
      </c>
      <c r="AO14" s="801"/>
      <c r="AP14" s="801"/>
      <c r="AQ14" s="801"/>
      <c r="AR14" s="801"/>
      <c r="AS14" s="801"/>
      <c r="AT14" s="801"/>
      <c r="AU14" s="801"/>
      <c r="AV14" s="801"/>
      <c r="AW14" s="801"/>
      <c r="AX14" s="801"/>
      <c r="AY14" s="801"/>
      <c r="BC14" s="8" t="s">
        <v>540</v>
      </c>
      <c r="BD14" s="98">
        <f t="shared" si="0"/>
        <v>0.90322580645161288</v>
      </c>
      <c r="BE14" s="74">
        <f t="shared" si="1"/>
        <v>7.7419354838709681E-2</v>
      </c>
      <c r="BF14" s="75">
        <f t="shared" si="2"/>
        <v>1.935483870967742E-2</v>
      </c>
      <c r="BH14" s="19" t="s">
        <v>540</v>
      </c>
      <c r="BI14" s="50">
        <f>+集計・資料①!Y14</f>
        <v>140</v>
      </c>
      <c r="BJ14" s="51">
        <f>+集計・資料①!AF14</f>
        <v>12</v>
      </c>
      <c r="BK14" s="52">
        <f>+集計・資料①!AG14</f>
        <v>3</v>
      </c>
      <c r="BL14" s="56">
        <f t="shared" si="3"/>
        <v>155</v>
      </c>
    </row>
    <row r="15" spans="1:64">
      <c r="B15" s="983"/>
      <c r="C15" s="983"/>
      <c r="D15" s="983"/>
      <c r="E15" s="983"/>
      <c r="F15" s="983"/>
      <c r="G15" s="983"/>
      <c r="H15" s="983"/>
      <c r="I15" s="983"/>
      <c r="J15" s="983"/>
      <c r="K15" s="983"/>
      <c r="L15" s="983"/>
      <c r="N15" s="437"/>
      <c r="O15" s="89"/>
      <c r="P15" s="89"/>
      <c r="Q15" s="89"/>
      <c r="R15" s="89"/>
      <c r="S15" s="89"/>
      <c r="T15" s="89"/>
      <c r="U15" s="89"/>
      <c r="V15" s="89"/>
      <c r="W15" s="89"/>
      <c r="X15" s="89"/>
      <c r="Y15" s="89"/>
      <c r="Z15" s="89"/>
      <c r="AA15" s="438"/>
      <c r="AC15" s="700" t="s">
        <v>403</v>
      </c>
      <c r="AD15" s="698">
        <f>BD17</f>
        <v>0.95</v>
      </c>
      <c r="AE15" s="707">
        <f>BE17</f>
        <v>0.05</v>
      </c>
      <c r="AF15" s="698">
        <f>BF17</f>
        <v>0</v>
      </c>
      <c r="AH15" s="700" t="s">
        <v>403</v>
      </c>
      <c r="AI15" s="706">
        <f>BI17</f>
        <v>19</v>
      </c>
      <c r="AJ15" s="706">
        <f>BJ17</f>
        <v>1</v>
      </c>
      <c r="AK15" s="706">
        <f>BK17</f>
        <v>0</v>
      </c>
      <c r="AL15" s="706">
        <f>BL17</f>
        <v>20</v>
      </c>
      <c r="AN15" s="930" t="str">
        <f>CONCATENATE("　",AN4,CHAR(10),"　",AN7,CHAR(10),"　",AN9)</f>
        <v>　週休二日制の実施状況について、「行っている」と回答した事業所は全体で85.9%となった。
　どの業種も概ね週休二日制を導入しているが、「飲食店・宿泊業」では導入率が低い。
　規模別においては、「1～4人」の事業所を除いて90％以上、週休二日制を導入している。</v>
      </c>
      <c r="AO15" s="930"/>
      <c r="AP15" s="930"/>
      <c r="AQ15" s="930"/>
      <c r="AR15" s="930"/>
      <c r="AS15" s="930"/>
      <c r="AT15" s="930"/>
      <c r="AU15" s="930"/>
      <c r="AV15" s="930"/>
      <c r="AW15" s="930"/>
      <c r="AX15" s="930"/>
      <c r="AY15" s="930"/>
      <c r="BC15" s="8" t="s">
        <v>539</v>
      </c>
      <c r="BD15" s="98">
        <f t="shared" si="0"/>
        <v>0.65853658536585369</v>
      </c>
      <c r="BE15" s="74">
        <f t="shared" si="1"/>
        <v>0.29268292682926828</v>
      </c>
      <c r="BF15" s="75">
        <f t="shared" si="2"/>
        <v>4.878048780487805E-2</v>
      </c>
      <c r="BH15" s="19" t="s">
        <v>539</v>
      </c>
      <c r="BI15" s="50">
        <f>+集計・資料①!Y16</f>
        <v>27</v>
      </c>
      <c r="BJ15" s="51">
        <f>+集計・資料①!AF16</f>
        <v>12</v>
      </c>
      <c r="BK15" s="52">
        <f>+集計・資料①!AG16</f>
        <v>2</v>
      </c>
      <c r="BL15" s="56">
        <f t="shared" si="3"/>
        <v>41</v>
      </c>
    </row>
    <row r="16" spans="1:64">
      <c r="B16" s="983"/>
      <c r="C16" s="983"/>
      <c r="D16" s="983"/>
      <c r="E16" s="983"/>
      <c r="F16" s="983"/>
      <c r="G16" s="983"/>
      <c r="H16" s="983"/>
      <c r="I16" s="983"/>
      <c r="J16" s="983"/>
      <c r="K16" s="983"/>
      <c r="L16" s="983"/>
      <c r="N16" s="439"/>
      <c r="O16" s="440"/>
      <c r="P16" s="440"/>
      <c r="Q16" s="440"/>
      <c r="R16" s="440"/>
      <c r="S16" s="440"/>
      <c r="T16" s="440"/>
      <c r="U16" s="440"/>
      <c r="V16" s="440"/>
      <c r="W16" s="440"/>
      <c r="X16" s="440"/>
      <c r="Y16" s="440"/>
      <c r="Z16" s="440"/>
      <c r="AA16" s="441"/>
      <c r="AC16" s="575" t="s">
        <v>404</v>
      </c>
      <c r="AD16" s="707">
        <f>BD16</f>
        <v>0.8666666666666667</v>
      </c>
      <c r="AE16" s="707">
        <f>BE16</f>
        <v>0.13333333333333333</v>
      </c>
      <c r="AF16" s="698">
        <f>BF16</f>
        <v>0</v>
      </c>
      <c r="AH16" s="575" t="s">
        <v>404</v>
      </c>
      <c r="AI16" s="706">
        <f>BI16</f>
        <v>13</v>
      </c>
      <c r="AJ16" s="706">
        <f>BJ16</f>
        <v>2</v>
      </c>
      <c r="AK16" s="706">
        <f>BK16</f>
        <v>0</v>
      </c>
      <c r="AL16" s="706">
        <f>BL16</f>
        <v>15</v>
      </c>
      <c r="AN16" s="930"/>
      <c r="AO16" s="930"/>
      <c r="AP16" s="930"/>
      <c r="AQ16" s="930"/>
      <c r="AR16" s="930"/>
      <c r="AS16" s="930"/>
      <c r="AT16" s="930"/>
      <c r="AU16" s="930"/>
      <c r="AV16" s="930"/>
      <c r="AW16" s="930"/>
      <c r="AX16" s="930"/>
      <c r="AY16" s="930"/>
      <c r="BC16" s="8" t="s">
        <v>544</v>
      </c>
      <c r="BD16" s="98">
        <f t="shared" si="0"/>
        <v>0.8666666666666667</v>
      </c>
      <c r="BE16" s="74">
        <f t="shared" si="1"/>
        <v>0.13333333333333333</v>
      </c>
      <c r="BF16" s="75">
        <f t="shared" si="2"/>
        <v>0</v>
      </c>
      <c r="BH16" s="19" t="s">
        <v>544</v>
      </c>
      <c r="BI16" s="50">
        <f>+集計・資料①!Y18</f>
        <v>13</v>
      </c>
      <c r="BJ16" s="51">
        <f>+集計・資料①!AF18</f>
        <v>2</v>
      </c>
      <c r="BK16" s="52">
        <f>+集計・資料①!AG18</f>
        <v>0</v>
      </c>
      <c r="BL16" s="56">
        <f t="shared" si="3"/>
        <v>15</v>
      </c>
    </row>
    <row r="17" spans="1:64">
      <c r="O17" s="89"/>
      <c r="P17" s="89"/>
      <c r="Q17" s="89"/>
      <c r="R17" s="89"/>
      <c r="S17" s="89"/>
      <c r="T17" s="89"/>
      <c r="U17" s="89"/>
      <c r="V17" s="89"/>
      <c r="W17" s="89"/>
      <c r="X17" s="89"/>
      <c r="Y17" s="89"/>
      <c r="Z17" s="89"/>
      <c r="AA17" s="89"/>
      <c r="AC17" s="700" t="s">
        <v>711</v>
      </c>
      <c r="AD17" s="779">
        <f>BD15</f>
        <v>0.65853658536585369</v>
      </c>
      <c r="AE17" s="707">
        <f>BE15</f>
        <v>0.29268292682926828</v>
      </c>
      <c r="AF17" s="698">
        <f>BF15</f>
        <v>4.878048780487805E-2</v>
      </c>
      <c r="AH17" s="700" t="s">
        <v>405</v>
      </c>
      <c r="AI17" s="706">
        <f>BI15</f>
        <v>27</v>
      </c>
      <c r="AJ17" s="706">
        <f>BJ15</f>
        <v>12</v>
      </c>
      <c r="AK17" s="706">
        <f>BK15</f>
        <v>2</v>
      </c>
      <c r="AL17" s="706">
        <f>BL15</f>
        <v>41</v>
      </c>
      <c r="AN17" s="930"/>
      <c r="AO17" s="930"/>
      <c r="AP17" s="930"/>
      <c r="AQ17" s="930"/>
      <c r="AR17" s="930"/>
      <c r="AS17" s="930"/>
      <c r="AT17" s="930"/>
      <c r="AU17" s="930"/>
      <c r="AV17" s="930"/>
      <c r="AW17" s="930"/>
      <c r="AX17" s="930"/>
      <c r="AY17" s="930"/>
      <c r="BC17" s="8" t="s">
        <v>538</v>
      </c>
      <c r="BD17" s="98">
        <f t="shared" si="0"/>
        <v>0.95</v>
      </c>
      <c r="BE17" s="74">
        <f t="shared" si="1"/>
        <v>0.05</v>
      </c>
      <c r="BF17" s="75">
        <f t="shared" si="2"/>
        <v>0</v>
      </c>
      <c r="BH17" s="19" t="s">
        <v>538</v>
      </c>
      <c r="BI17" s="50">
        <f>+集計・資料①!Y20</f>
        <v>19</v>
      </c>
      <c r="BJ17" s="51">
        <f>+集計・資料①!AF20</f>
        <v>1</v>
      </c>
      <c r="BK17" s="52">
        <f>+集計・資料①!AG20</f>
        <v>0</v>
      </c>
      <c r="BL17" s="56">
        <f t="shared" si="3"/>
        <v>20</v>
      </c>
    </row>
    <row r="18" spans="1:64">
      <c r="A18" s="434"/>
      <c r="B18" s="435"/>
      <c r="C18" s="435"/>
      <c r="D18" s="435"/>
      <c r="E18" s="435"/>
      <c r="F18" s="435"/>
      <c r="G18" s="435"/>
      <c r="H18" s="435"/>
      <c r="I18" s="435"/>
      <c r="J18" s="435"/>
      <c r="K18" s="435"/>
      <c r="L18" s="435"/>
      <c r="M18" s="435"/>
      <c r="N18" s="435"/>
      <c r="O18" s="435"/>
      <c r="P18" s="435"/>
      <c r="Q18" s="435"/>
      <c r="R18" s="435"/>
      <c r="S18" s="435"/>
      <c r="T18" s="435"/>
      <c r="U18" s="435"/>
      <c r="V18" s="435"/>
      <c r="W18" s="435"/>
      <c r="X18" s="435"/>
      <c r="Y18" s="435"/>
      <c r="Z18" s="435"/>
      <c r="AA18" s="436"/>
      <c r="AC18" s="575" t="s">
        <v>406</v>
      </c>
      <c r="AD18" s="698">
        <f>BD14</f>
        <v>0.90322580645161288</v>
      </c>
      <c r="AE18" s="707">
        <f>BE14</f>
        <v>7.7419354838709681E-2</v>
      </c>
      <c r="AF18" s="698">
        <f>BF14</f>
        <v>1.935483870967742E-2</v>
      </c>
      <c r="AH18" s="575" t="s">
        <v>406</v>
      </c>
      <c r="AI18" s="706">
        <f>BI14</f>
        <v>140</v>
      </c>
      <c r="AJ18" s="706">
        <f>BJ14</f>
        <v>12</v>
      </c>
      <c r="AK18" s="706">
        <f>BK14</f>
        <v>3</v>
      </c>
      <c r="AL18" s="706">
        <f>BL14</f>
        <v>155</v>
      </c>
      <c r="AN18" s="930"/>
      <c r="AO18" s="930"/>
      <c r="AP18" s="930"/>
      <c r="AQ18" s="930"/>
      <c r="AR18" s="930"/>
      <c r="AS18" s="930"/>
      <c r="AT18" s="930"/>
      <c r="AU18" s="930"/>
      <c r="AV18" s="930"/>
      <c r="AW18" s="930"/>
      <c r="AX18" s="930"/>
      <c r="AY18" s="930"/>
      <c r="BC18" s="8" t="s">
        <v>537</v>
      </c>
      <c r="BD18" s="98">
        <f t="shared" si="0"/>
        <v>0.85474860335195535</v>
      </c>
      <c r="BE18" s="74">
        <f t="shared" si="1"/>
        <v>0.13407821229050279</v>
      </c>
      <c r="BF18" s="75">
        <f t="shared" si="2"/>
        <v>1.11731843575419E-2</v>
      </c>
      <c r="BH18" s="19" t="s">
        <v>537</v>
      </c>
      <c r="BI18" s="50">
        <f>+集計・資料①!Y22</f>
        <v>153</v>
      </c>
      <c r="BJ18" s="51">
        <f>+集計・資料①!AF22</f>
        <v>24</v>
      </c>
      <c r="BK18" s="52">
        <f>+集計・資料①!AG22</f>
        <v>2</v>
      </c>
      <c r="BL18" s="56">
        <f t="shared" si="3"/>
        <v>179</v>
      </c>
    </row>
    <row r="19" spans="1:64">
      <c r="A19" s="437"/>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438"/>
      <c r="AC19" s="700" t="s">
        <v>407</v>
      </c>
      <c r="AD19" s="698">
        <f>BD13</f>
        <v>0.88888888888888884</v>
      </c>
      <c r="AE19" s="707">
        <f>BE13</f>
        <v>7.407407407407407E-2</v>
      </c>
      <c r="AF19" s="698">
        <f>BF13</f>
        <v>3.7037037037037035E-2</v>
      </c>
      <c r="AH19" s="700" t="s">
        <v>407</v>
      </c>
      <c r="AI19" s="706">
        <f>BI13</f>
        <v>24</v>
      </c>
      <c r="AJ19" s="706">
        <f>BJ13</f>
        <v>2</v>
      </c>
      <c r="AK19" s="706">
        <f>BK13</f>
        <v>1</v>
      </c>
      <c r="AL19" s="706">
        <f>BL13</f>
        <v>27</v>
      </c>
      <c r="AN19" s="930"/>
      <c r="AO19" s="930"/>
      <c r="AP19" s="930"/>
      <c r="AQ19" s="930"/>
      <c r="AR19" s="930"/>
      <c r="AS19" s="930"/>
      <c r="AT19" s="930"/>
      <c r="AU19" s="930"/>
      <c r="AV19" s="930"/>
      <c r="AW19" s="930"/>
      <c r="AX19" s="930"/>
      <c r="AY19" s="930"/>
      <c r="BC19" s="8" t="s">
        <v>536</v>
      </c>
      <c r="BD19" s="98">
        <f t="shared" si="0"/>
        <v>0.86956521739130432</v>
      </c>
      <c r="BE19" s="74">
        <f t="shared" si="1"/>
        <v>4.3478260869565216E-2</v>
      </c>
      <c r="BF19" s="75">
        <f t="shared" si="2"/>
        <v>8.6956521739130432E-2</v>
      </c>
      <c r="BH19" s="19" t="s">
        <v>536</v>
      </c>
      <c r="BI19" s="50">
        <f>+集計・資料①!Y24</f>
        <v>20</v>
      </c>
      <c r="BJ19" s="51">
        <f>+集計・資料①!AF24</f>
        <v>1</v>
      </c>
      <c r="BK19" s="52">
        <f>+集計・資料①!AG24</f>
        <v>2</v>
      </c>
      <c r="BL19" s="56">
        <f t="shared" si="3"/>
        <v>23</v>
      </c>
    </row>
    <row r="20" spans="1:64">
      <c r="A20" s="437"/>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438"/>
      <c r="AC20" s="575" t="s">
        <v>408</v>
      </c>
      <c r="AD20" s="698">
        <f>BD12</f>
        <v>0.88235294117647056</v>
      </c>
      <c r="AE20" s="707">
        <f>BE12</f>
        <v>5.1470588235294115E-2</v>
      </c>
      <c r="AF20" s="698">
        <f>BF12</f>
        <v>6.6176470588235295E-2</v>
      </c>
      <c r="AH20" s="575" t="s">
        <v>408</v>
      </c>
      <c r="AI20" s="706">
        <f>BI12</f>
        <v>120</v>
      </c>
      <c r="AJ20" s="706">
        <f>BJ12</f>
        <v>7</v>
      </c>
      <c r="AK20" s="706">
        <f>BK12</f>
        <v>9</v>
      </c>
      <c r="AL20" s="706">
        <f>BL12</f>
        <v>136</v>
      </c>
      <c r="AN20" s="930"/>
      <c r="AO20" s="930"/>
      <c r="AP20" s="930"/>
      <c r="AQ20" s="930"/>
      <c r="AR20" s="930"/>
      <c r="AS20" s="930"/>
      <c r="AT20" s="930"/>
      <c r="AU20" s="930"/>
      <c r="AV20" s="930"/>
      <c r="AW20" s="930"/>
      <c r="AX20" s="930"/>
      <c r="AY20" s="930"/>
      <c r="BC20" s="8" t="s">
        <v>535</v>
      </c>
      <c r="BD20" s="98">
        <f t="shared" si="0"/>
        <v>1</v>
      </c>
      <c r="BE20" s="74">
        <f t="shared" si="1"/>
        <v>0</v>
      </c>
      <c r="BF20" s="75">
        <f t="shared" si="2"/>
        <v>0</v>
      </c>
      <c r="BH20" s="19" t="s">
        <v>535</v>
      </c>
      <c r="BI20" s="50">
        <f>+集計・資料①!Y26</f>
        <v>11</v>
      </c>
      <c r="BJ20" s="51">
        <f>+集計・資料①!AF26</f>
        <v>0</v>
      </c>
      <c r="BK20" s="52">
        <f>+集計・資料①!AG26</f>
        <v>0</v>
      </c>
      <c r="BL20" s="56">
        <f t="shared" si="3"/>
        <v>11</v>
      </c>
    </row>
    <row r="21" spans="1:64">
      <c r="A21" s="437"/>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438"/>
      <c r="AC21" s="700" t="s">
        <v>409</v>
      </c>
      <c r="AD21" s="698">
        <f>BD11</f>
        <v>0.86330935251798557</v>
      </c>
      <c r="AE21" s="707">
        <f>BE11</f>
        <v>0.11510791366906475</v>
      </c>
      <c r="AF21" s="698">
        <f>BF11</f>
        <v>2.1582733812949641E-2</v>
      </c>
      <c r="AH21" s="700" t="s">
        <v>409</v>
      </c>
      <c r="AI21" s="706">
        <f>BI11</f>
        <v>120</v>
      </c>
      <c r="AJ21" s="706">
        <f>BJ11</f>
        <v>16</v>
      </c>
      <c r="AK21" s="706">
        <f>BK11</f>
        <v>3</v>
      </c>
      <c r="AL21" s="706">
        <f>BL11</f>
        <v>139</v>
      </c>
      <c r="AN21" s="930"/>
      <c r="AO21" s="930"/>
      <c r="AP21" s="930"/>
      <c r="AQ21" s="930"/>
      <c r="AR21" s="930"/>
      <c r="AS21" s="930"/>
      <c r="AT21" s="930"/>
      <c r="AU21" s="930"/>
      <c r="AV21" s="930"/>
      <c r="AW21" s="930"/>
      <c r="AX21" s="930"/>
      <c r="AY21" s="930"/>
      <c r="BC21" s="17" t="s">
        <v>545</v>
      </c>
      <c r="BD21" s="98">
        <f t="shared" si="0"/>
        <v>0.91666666666666663</v>
      </c>
      <c r="BE21" s="74">
        <f t="shared" si="1"/>
        <v>5.7692307692307696E-2</v>
      </c>
      <c r="BF21" s="75">
        <f t="shared" si="2"/>
        <v>2.564102564102564E-2</v>
      </c>
      <c r="BH21" s="20" t="s">
        <v>545</v>
      </c>
      <c r="BI21" s="99">
        <f>+集計・資料①!Y28</f>
        <v>143</v>
      </c>
      <c r="BJ21" s="77">
        <f>+集計・資料①!AF28</f>
        <v>9</v>
      </c>
      <c r="BK21" s="100">
        <f>+集計・資料①!AG28</f>
        <v>4</v>
      </c>
      <c r="BL21" s="56">
        <f t="shared" si="3"/>
        <v>156</v>
      </c>
    </row>
    <row r="22" spans="1:64" ht="10.199999999999999" thickBot="1">
      <c r="A22" s="437"/>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438"/>
      <c r="AC22" s="575" t="s">
        <v>23</v>
      </c>
      <c r="AD22" s="698" t="e">
        <f>BD10</f>
        <v>#DIV/0!</v>
      </c>
      <c r="AE22" s="698" t="e">
        <f>BE10</f>
        <v>#DIV/0!</v>
      </c>
      <c r="AF22" s="698" t="e">
        <f>BF10</f>
        <v>#DIV/0!</v>
      </c>
      <c r="AH22" s="575" t="s">
        <v>23</v>
      </c>
      <c r="AI22" s="706">
        <f>BI10</f>
        <v>0</v>
      </c>
      <c r="AJ22" s="706">
        <f>BJ10</f>
        <v>0</v>
      </c>
      <c r="AK22" s="706">
        <f>BK10</f>
        <v>0</v>
      </c>
      <c r="AL22" s="706">
        <f>BL10</f>
        <v>0</v>
      </c>
      <c r="AN22" s="930"/>
      <c r="AO22" s="930"/>
      <c r="AP22" s="930"/>
      <c r="AQ22" s="930"/>
      <c r="AR22" s="930"/>
      <c r="AS22" s="930"/>
      <c r="AT22" s="930"/>
      <c r="AU22" s="930"/>
      <c r="AV22" s="930"/>
      <c r="AW22" s="930"/>
      <c r="AX22" s="930"/>
      <c r="AY22" s="930"/>
      <c r="BC22" s="11" t="s">
        <v>546</v>
      </c>
      <c r="BD22" s="57">
        <f t="shared" si="0"/>
        <v>0.78801843317972353</v>
      </c>
      <c r="BE22" s="58">
        <f t="shared" si="1"/>
        <v>0.18433179723502305</v>
      </c>
      <c r="BF22" s="59">
        <f t="shared" si="2"/>
        <v>2.7649769585253458E-2</v>
      </c>
      <c r="BH22" s="22" t="s">
        <v>546</v>
      </c>
      <c r="BI22" s="113">
        <f>+集計・資料①!Y30</f>
        <v>171</v>
      </c>
      <c r="BJ22" s="155">
        <f>+集計・資料①!AF30</f>
        <v>40</v>
      </c>
      <c r="BK22" s="156">
        <f>+集計・資料①!AG30</f>
        <v>6</v>
      </c>
      <c r="BL22" s="63">
        <f t="shared" si="3"/>
        <v>217</v>
      </c>
    </row>
    <row r="23" spans="1:64" ht="10.199999999999999" thickBot="1">
      <c r="A23" s="437"/>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438"/>
      <c r="AH23" s="577" t="s">
        <v>554</v>
      </c>
      <c r="AI23" s="706">
        <f>SUM(AI10:AI22)</f>
        <v>961</v>
      </c>
      <c r="AJ23" s="706">
        <f>SUM(AJ10:AJ22)</f>
        <v>126</v>
      </c>
      <c r="AK23" s="706">
        <f>SUM(AK10:AK22)</f>
        <v>32</v>
      </c>
      <c r="AL23" s="706">
        <f>SUM(AL10:AL22)</f>
        <v>1119</v>
      </c>
      <c r="AN23" s="930"/>
      <c r="AO23" s="930"/>
      <c r="AP23" s="930"/>
      <c r="AQ23" s="930"/>
      <c r="AR23" s="930"/>
      <c r="AS23" s="930"/>
      <c r="AT23" s="930"/>
      <c r="AU23" s="930"/>
      <c r="AV23" s="930"/>
      <c r="AW23" s="930"/>
      <c r="AX23" s="930"/>
      <c r="AY23" s="930"/>
      <c r="BH23" s="39" t="s">
        <v>554</v>
      </c>
      <c r="BI23" s="103">
        <f>+集計・資料①!Y32</f>
        <v>961</v>
      </c>
      <c r="BJ23" s="85">
        <f>+集計・資料①!AF32</f>
        <v>126</v>
      </c>
      <c r="BK23" s="86">
        <f>+集計・資料①!AG32</f>
        <v>32</v>
      </c>
      <c r="BL23" s="67">
        <f t="shared" si="3"/>
        <v>1119</v>
      </c>
    </row>
    <row r="24" spans="1:64">
      <c r="A24" s="437"/>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438"/>
      <c r="AN24" s="930"/>
      <c r="AO24" s="930"/>
      <c r="AP24" s="930"/>
      <c r="AQ24" s="930"/>
      <c r="AR24" s="930"/>
      <c r="AS24" s="930"/>
      <c r="AT24" s="930"/>
      <c r="AU24" s="930"/>
      <c r="AV24" s="930"/>
      <c r="AW24" s="930"/>
      <c r="AX24" s="930"/>
      <c r="AY24" s="930"/>
    </row>
    <row r="25" spans="1:64">
      <c r="A25" s="437"/>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438"/>
      <c r="AC25" s="28" t="s">
        <v>624</v>
      </c>
      <c r="AH25" s="28" t="s">
        <v>626</v>
      </c>
      <c r="AN25" s="930"/>
      <c r="AO25" s="930"/>
      <c r="AP25" s="930"/>
      <c r="AQ25" s="930"/>
      <c r="AR25" s="930"/>
      <c r="AS25" s="930"/>
      <c r="AT25" s="930"/>
      <c r="AU25" s="930"/>
      <c r="AV25" s="930"/>
      <c r="AW25" s="930"/>
      <c r="AX25" s="930"/>
      <c r="AY25" s="930"/>
      <c r="BC25" s="28" t="s">
        <v>582</v>
      </c>
      <c r="BH25" s="28" t="s">
        <v>4</v>
      </c>
    </row>
    <row r="26" spans="1:64" ht="10.199999999999999" thickBot="1">
      <c r="A26" s="437"/>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438"/>
      <c r="AN26" s="930"/>
      <c r="AO26" s="930"/>
      <c r="AP26" s="930"/>
      <c r="AQ26" s="930"/>
      <c r="AR26" s="930"/>
      <c r="AS26" s="930"/>
      <c r="AT26" s="930"/>
      <c r="AU26" s="930"/>
      <c r="AV26" s="930"/>
      <c r="AW26" s="930"/>
      <c r="AX26" s="930"/>
      <c r="AY26" s="930"/>
    </row>
    <row r="27" spans="1:64" ht="10.199999999999999" thickBot="1">
      <c r="A27" s="437"/>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438"/>
      <c r="AC27" s="577" t="s">
        <v>549</v>
      </c>
      <c r="AD27" s="578" t="s">
        <v>2</v>
      </c>
      <c r="AE27" s="578" t="s">
        <v>3</v>
      </c>
      <c r="AF27" s="577" t="s">
        <v>397</v>
      </c>
      <c r="AH27" s="577" t="s">
        <v>549</v>
      </c>
      <c r="AI27" s="578" t="s">
        <v>2</v>
      </c>
      <c r="AJ27" s="578" t="s">
        <v>3</v>
      </c>
      <c r="AK27" s="577" t="s">
        <v>397</v>
      </c>
      <c r="AL27" s="577" t="s">
        <v>554</v>
      </c>
      <c r="AN27" s="930"/>
      <c r="AO27" s="930"/>
      <c r="AP27" s="930"/>
      <c r="AQ27" s="930"/>
      <c r="AR27" s="930"/>
      <c r="AS27" s="930"/>
      <c r="AT27" s="930"/>
      <c r="AU27" s="930"/>
      <c r="AV27" s="930"/>
      <c r="AW27" s="930"/>
      <c r="AX27" s="930"/>
      <c r="AY27" s="930"/>
      <c r="BC27" s="33" t="s">
        <v>549</v>
      </c>
      <c r="BD27" s="158" t="s">
        <v>2</v>
      </c>
      <c r="BE27" s="159" t="s">
        <v>3</v>
      </c>
      <c r="BF27" s="32" t="s">
        <v>397</v>
      </c>
      <c r="BH27" s="29" t="s">
        <v>549</v>
      </c>
      <c r="BI27" s="158" t="s">
        <v>2</v>
      </c>
      <c r="BJ27" s="159" t="s">
        <v>3</v>
      </c>
      <c r="BK27" s="45" t="s">
        <v>397</v>
      </c>
      <c r="BL27" s="34" t="s">
        <v>554</v>
      </c>
    </row>
    <row r="28" spans="1:64">
      <c r="A28" s="437"/>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438"/>
      <c r="AC28" s="579" t="s">
        <v>410</v>
      </c>
      <c r="AD28" s="779">
        <f>BD33</f>
        <v>0.74641148325358853</v>
      </c>
      <c r="AE28" s="698">
        <f>BE33</f>
        <v>0.20574162679425836</v>
      </c>
      <c r="AF28" s="698">
        <f>BF33</f>
        <v>4.784688995215311E-2</v>
      </c>
      <c r="AH28" s="579" t="s">
        <v>410</v>
      </c>
      <c r="AI28" s="706">
        <f>BI33</f>
        <v>156</v>
      </c>
      <c r="AJ28" s="706">
        <f>BJ33</f>
        <v>43</v>
      </c>
      <c r="AK28" s="706">
        <f>BK33</f>
        <v>10</v>
      </c>
      <c r="AL28" s="706">
        <f>BL33</f>
        <v>209</v>
      </c>
      <c r="BC28" s="69" t="s">
        <v>553</v>
      </c>
      <c r="BD28" s="98">
        <f t="shared" ref="BD28:BF33" si="4">+BI28/$BL28</f>
        <v>1</v>
      </c>
      <c r="BE28" s="74">
        <f t="shared" si="4"/>
        <v>0</v>
      </c>
      <c r="BF28" s="75">
        <f t="shared" si="4"/>
        <v>0</v>
      </c>
      <c r="BH28" s="108" t="s">
        <v>553</v>
      </c>
      <c r="BI28" s="50">
        <f>+集計・資料①!Y40</f>
        <v>16</v>
      </c>
      <c r="BJ28" s="51">
        <f>+集計・資料①!AF40</f>
        <v>0</v>
      </c>
      <c r="BK28" s="52">
        <f>+集計・資料①!AG40</f>
        <v>0</v>
      </c>
      <c r="BL28" s="53">
        <f t="shared" ref="BL28:BL33" si="5">+SUM(BI28:BK28)</f>
        <v>16</v>
      </c>
    </row>
    <row r="29" spans="1:64">
      <c r="A29" s="437"/>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438"/>
      <c r="AC29" s="579" t="s">
        <v>411</v>
      </c>
      <c r="AD29" s="698">
        <f>BD32</f>
        <v>0.87688442211055273</v>
      </c>
      <c r="AE29" s="698">
        <f>BE32</f>
        <v>9.0452261306532666E-2</v>
      </c>
      <c r="AF29" s="698">
        <f>BF32</f>
        <v>3.2663316582914576E-2</v>
      </c>
      <c r="AH29" s="579" t="s">
        <v>411</v>
      </c>
      <c r="AI29" s="706">
        <f>BI32</f>
        <v>349</v>
      </c>
      <c r="AJ29" s="706">
        <f>BJ32</f>
        <v>36</v>
      </c>
      <c r="AK29" s="706">
        <f>BK32</f>
        <v>13</v>
      </c>
      <c r="AL29" s="706">
        <f>BL32</f>
        <v>398</v>
      </c>
      <c r="BC29" s="72" t="s">
        <v>427</v>
      </c>
      <c r="BD29" s="98">
        <f t="shared" si="4"/>
        <v>0.92592592592592593</v>
      </c>
      <c r="BE29" s="74">
        <f t="shared" si="4"/>
        <v>7.407407407407407E-2</v>
      </c>
      <c r="BF29" s="75">
        <f t="shared" si="4"/>
        <v>0</v>
      </c>
      <c r="BH29" s="110" t="s">
        <v>427</v>
      </c>
      <c r="BI29" s="50">
        <f>+集計・資料①!Y42</f>
        <v>25</v>
      </c>
      <c r="BJ29" s="51">
        <f>+集計・資料①!AF42</f>
        <v>2</v>
      </c>
      <c r="BK29" s="52">
        <f>+集計・資料①!AG42</f>
        <v>0</v>
      </c>
      <c r="BL29" s="53">
        <f t="shared" si="5"/>
        <v>27</v>
      </c>
    </row>
    <row r="30" spans="1:64">
      <c r="A30" s="437"/>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438"/>
      <c r="AC30" s="579" t="s">
        <v>412</v>
      </c>
      <c r="AD30" s="698">
        <f>BD31</f>
        <v>0.88051948051948048</v>
      </c>
      <c r="AE30" s="698">
        <f>BE31</f>
        <v>0.1038961038961039</v>
      </c>
      <c r="AF30" s="698">
        <f>BF31</f>
        <v>1.5584415584415584E-2</v>
      </c>
      <c r="AH30" s="579" t="s">
        <v>412</v>
      </c>
      <c r="AI30" s="706">
        <f>BI31</f>
        <v>339</v>
      </c>
      <c r="AJ30" s="706">
        <f>BJ31</f>
        <v>40</v>
      </c>
      <c r="AK30" s="706">
        <f>BK31</f>
        <v>6</v>
      </c>
      <c r="AL30" s="706">
        <f>BL31</f>
        <v>385</v>
      </c>
      <c r="BC30" s="72" t="s">
        <v>428</v>
      </c>
      <c r="BD30" s="98">
        <f t="shared" si="4"/>
        <v>0.90476190476190477</v>
      </c>
      <c r="BE30" s="74">
        <f t="shared" si="4"/>
        <v>5.9523809523809521E-2</v>
      </c>
      <c r="BF30" s="75">
        <f t="shared" si="4"/>
        <v>3.5714285714285712E-2</v>
      </c>
      <c r="BH30" s="110" t="s">
        <v>428</v>
      </c>
      <c r="BI30" s="50">
        <f>+集計・資料①!Y44</f>
        <v>76</v>
      </c>
      <c r="BJ30" s="51">
        <f>+集計・資料①!AF44</f>
        <v>5</v>
      </c>
      <c r="BK30" s="52">
        <f>+集計・資料①!AG44</f>
        <v>3</v>
      </c>
      <c r="BL30" s="53">
        <f t="shared" si="5"/>
        <v>84</v>
      </c>
    </row>
    <row r="31" spans="1:64">
      <c r="A31" s="437"/>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438"/>
      <c r="AC31" s="579" t="s">
        <v>413</v>
      </c>
      <c r="AD31" s="698">
        <f>BD30</f>
        <v>0.90476190476190477</v>
      </c>
      <c r="AE31" s="698">
        <f>BE30</f>
        <v>5.9523809523809521E-2</v>
      </c>
      <c r="AF31" s="698">
        <f>BF30</f>
        <v>3.5714285714285712E-2</v>
      </c>
      <c r="AH31" s="579" t="s">
        <v>413</v>
      </c>
      <c r="AI31" s="706">
        <f>BI30</f>
        <v>76</v>
      </c>
      <c r="AJ31" s="706">
        <f>BJ30</f>
        <v>5</v>
      </c>
      <c r="AK31" s="706">
        <f>BK30</f>
        <v>3</v>
      </c>
      <c r="AL31" s="706">
        <f>BL30</f>
        <v>84</v>
      </c>
      <c r="BC31" s="72" t="s">
        <v>429</v>
      </c>
      <c r="BD31" s="98">
        <f t="shared" si="4"/>
        <v>0.88051948051948048</v>
      </c>
      <c r="BE31" s="74">
        <f t="shared" si="4"/>
        <v>0.1038961038961039</v>
      </c>
      <c r="BF31" s="75">
        <f t="shared" si="4"/>
        <v>1.5584415584415584E-2</v>
      </c>
      <c r="BH31" s="110" t="s">
        <v>429</v>
      </c>
      <c r="BI31" s="50">
        <f>+集計・資料①!Y46</f>
        <v>339</v>
      </c>
      <c r="BJ31" s="51">
        <f>+集計・資料①!AF46</f>
        <v>40</v>
      </c>
      <c r="BK31" s="52">
        <f>+集計・資料①!AG46</f>
        <v>6</v>
      </c>
      <c r="BL31" s="53">
        <f t="shared" si="5"/>
        <v>385</v>
      </c>
    </row>
    <row r="32" spans="1:64">
      <c r="A32" s="437"/>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438"/>
      <c r="AC32" s="579" t="s">
        <v>414</v>
      </c>
      <c r="AD32" s="698">
        <f>BD29</f>
        <v>0.92592592592592593</v>
      </c>
      <c r="AE32" s="698">
        <f>BE29</f>
        <v>7.407407407407407E-2</v>
      </c>
      <c r="AF32" s="698">
        <f>BF29</f>
        <v>0</v>
      </c>
      <c r="AH32" s="579" t="s">
        <v>414</v>
      </c>
      <c r="AI32" s="706">
        <f>BI29</f>
        <v>25</v>
      </c>
      <c r="AJ32" s="706">
        <f>BJ29</f>
        <v>2</v>
      </c>
      <c r="AK32" s="706">
        <f>BK29</f>
        <v>0</v>
      </c>
      <c r="AL32" s="706">
        <f>BL29</f>
        <v>27</v>
      </c>
      <c r="BC32" s="72" t="s">
        <v>430</v>
      </c>
      <c r="BD32" s="98">
        <f t="shared" si="4"/>
        <v>0.87688442211055273</v>
      </c>
      <c r="BE32" s="74">
        <f t="shared" si="4"/>
        <v>9.0452261306532666E-2</v>
      </c>
      <c r="BF32" s="75">
        <f t="shared" si="4"/>
        <v>3.2663316582914576E-2</v>
      </c>
      <c r="BH32" s="110" t="s">
        <v>430</v>
      </c>
      <c r="BI32" s="99">
        <f>+集計・資料①!Y48</f>
        <v>349</v>
      </c>
      <c r="BJ32" s="77">
        <f>+集計・資料①!AF48</f>
        <v>36</v>
      </c>
      <c r="BK32" s="100">
        <f>+集計・資料①!AG48</f>
        <v>13</v>
      </c>
      <c r="BL32" s="53">
        <f t="shared" si="5"/>
        <v>398</v>
      </c>
    </row>
    <row r="33" spans="1:64" ht="10.199999999999999" thickBot="1">
      <c r="A33" s="437"/>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438"/>
      <c r="AC33" s="579" t="s">
        <v>415</v>
      </c>
      <c r="AD33" s="698">
        <f>BD28</f>
        <v>1</v>
      </c>
      <c r="AE33" s="698">
        <f>BE28</f>
        <v>0</v>
      </c>
      <c r="AF33" s="698">
        <f>BF28</f>
        <v>0</v>
      </c>
      <c r="AH33" s="579" t="s">
        <v>415</v>
      </c>
      <c r="AI33" s="706">
        <f>BI28</f>
        <v>16</v>
      </c>
      <c r="AJ33" s="706">
        <f>BJ28</f>
        <v>0</v>
      </c>
      <c r="AK33" s="706">
        <f>BK28</f>
        <v>0</v>
      </c>
      <c r="AL33" s="706">
        <f>BL28</f>
        <v>16</v>
      </c>
      <c r="BC33" s="79" t="s">
        <v>431</v>
      </c>
      <c r="BD33" s="57">
        <f t="shared" si="4"/>
        <v>0.74641148325358853</v>
      </c>
      <c r="BE33" s="58">
        <f t="shared" si="4"/>
        <v>0.20574162679425836</v>
      </c>
      <c r="BF33" s="59">
        <f t="shared" si="4"/>
        <v>4.784688995215311E-2</v>
      </c>
      <c r="BH33" s="131" t="s">
        <v>431</v>
      </c>
      <c r="BI33" s="113">
        <f>+集計・資料①!Y50</f>
        <v>156</v>
      </c>
      <c r="BJ33" s="155">
        <f>+集計・資料①!AF50</f>
        <v>43</v>
      </c>
      <c r="BK33" s="156">
        <f>+集計・資料①!AG50</f>
        <v>10</v>
      </c>
      <c r="BL33" s="63">
        <f t="shared" si="5"/>
        <v>209</v>
      </c>
    </row>
    <row r="34" spans="1:64" ht="10.199999999999999" thickBot="1">
      <c r="A34" s="437"/>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438"/>
      <c r="AH34" s="577" t="s">
        <v>554</v>
      </c>
      <c r="AI34" s="706">
        <f>+SUM(AI28:AI33)</f>
        <v>961</v>
      </c>
      <c r="AJ34" s="706">
        <f>+SUM(AJ28:AJ33)</f>
        <v>126</v>
      </c>
      <c r="AK34" s="706">
        <f>+SUM(AK28:AK33)</f>
        <v>32</v>
      </c>
      <c r="AL34" s="706">
        <f>+SUM(AL28:AL33)</f>
        <v>1119</v>
      </c>
      <c r="BH34" s="35" t="s">
        <v>554</v>
      </c>
      <c r="BI34" s="103">
        <f>+SUM(BI28:BI33)</f>
        <v>961</v>
      </c>
      <c r="BJ34" s="85">
        <f>+SUM(BJ28:BJ33)</f>
        <v>126</v>
      </c>
      <c r="BK34" s="86">
        <f>+SUM(BK28:BK33)</f>
        <v>32</v>
      </c>
      <c r="BL34" s="67">
        <f>+SUM(BL28:BL33)</f>
        <v>1119</v>
      </c>
    </row>
    <row r="35" spans="1:64">
      <c r="A35" s="437"/>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438"/>
      <c r="AI35" s="157"/>
      <c r="AJ35" s="157"/>
      <c r="AK35" s="157"/>
      <c r="AL35" s="89"/>
      <c r="BI35" s="157"/>
      <c r="BJ35" s="157"/>
      <c r="BK35" s="157"/>
      <c r="BL35" s="89"/>
    </row>
    <row r="36" spans="1:64">
      <c r="A36" s="437"/>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438"/>
      <c r="AI36" s="89"/>
      <c r="AJ36" s="89"/>
      <c r="AK36" s="89"/>
      <c r="AM36" s="802"/>
      <c r="BI36" s="89"/>
      <c r="BJ36" s="89"/>
      <c r="BK36" s="89"/>
    </row>
    <row r="37" spans="1:64">
      <c r="A37" s="437"/>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438"/>
      <c r="AI37" s="157"/>
      <c r="AJ37" s="157"/>
      <c r="AK37" s="157"/>
      <c r="AM37" s="803"/>
      <c r="BI37" s="157"/>
      <c r="BJ37" s="157"/>
      <c r="BK37" s="157"/>
    </row>
    <row r="38" spans="1:64">
      <c r="A38" s="437"/>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438"/>
      <c r="AI38" s="89"/>
      <c r="AJ38" s="89"/>
      <c r="AK38" s="89"/>
      <c r="AM38" s="802"/>
      <c r="BI38" s="89"/>
      <c r="BJ38" s="89"/>
      <c r="BK38" s="89"/>
    </row>
    <row r="39" spans="1:64">
      <c r="A39" s="437"/>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438"/>
      <c r="AI39" s="157"/>
      <c r="AJ39" s="157"/>
      <c r="AK39" s="157"/>
      <c r="AM39" s="803"/>
      <c r="BI39" s="157"/>
      <c r="BJ39" s="157"/>
      <c r="BK39" s="157"/>
    </row>
    <row r="40" spans="1:64">
      <c r="A40" s="437"/>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438"/>
      <c r="AI40" s="157"/>
      <c r="AJ40" s="157"/>
      <c r="AK40" s="157"/>
      <c r="AM40" s="802"/>
      <c r="BI40" s="157"/>
      <c r="BJ40" s="157"/>
      <c r="BK40" s="157"/>
    </row>
    <row r="41" spans="1:64">
      <c r="A41" s="437"/>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438"/>
      <c r="AM41" s="803"/>
    </row>
    <row r="42" spans="1:64">
      <c r="A42" s="437"/>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438"/>
      <c r="AM42" s="802"/>
    </row>
    <row r="43" spans="1:64">
      <c r="A43" s="437"/>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438"/>
      <c r="AM43" s="803"/>
    </row>
    <row r="44" spans="1:64">
      <c r="A44" s="437"/>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438"/>
      <c r="AM44" s="802"/>
    </row>
    <row r="45" spans="1:64">
      <c r="A45" s="437"/>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438"/>
      <c r="AM45" s="803"/>
    </row>
    <row r="46" spans="1:64">
      <c r="A46" s="437"/>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438"/>
      <c r="AM46" s="802"/>
    </row>
    <row r="47" spans="1:64">
      <c r="A47" s="437"/>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438"/>
      <c r="AM47" s="803"/>
    </row>
    <row r="48" spans="1:64">
      <c r="A48" s="437"/>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438"/>
      <c r="AM48" s="802"/>
    </row>
    <row r="49" spans="1:40">
      <c r="A49" s="437"/>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438"/>
      <c r="AM49" s="803"/>
    </row>
    <row r="50" spans="1:40">
      <c r="A50" s="437"/>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438"/>
      <c r="AM50" s="802"/>
      <c r="AN50" s="802"/>
    </row>
    <row r="51" spans="1:40">
      <c r="A51" s="437"/>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438"/>
      <c r="AM51" s="803"/>
      <c r="AN51" s="802"/>
    </row>
    <row r="52" spans="1:40">
      <c r="A52" s="437"/>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438"/>
      <c r="AM52" s="802"/>
      <c r="AN52" s="802"/>
    </row>
    <row r="53" spans="1:40">
      <c r="A53" s="437"/>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438"/>
      <c r="AM53" s="803"/>
      <c r="AN53" s="802"/>
    </row>
    <row r="54" spans="1:40">
      <c r="A54" s="437"/>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438"/>
      <c r="AM54" s="802"/>
      <c r="AN54" s="802"/>
    </row>
    <row r="55" spans="1:40">
      <c r="A55" s="437"/>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438"/>
    </row>
    <row r="56" spans="1:40">
      <c r="A56" s="437"/>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438"/>
    </row>
    <row r="57" spans="1:40">
      <c r="A57" s="437"/>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438"/>
    </row>
    <row r="58" spans="1:40">
      <c r="A58" s="437"/>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438"/>
    </row>
    <row r="59" spans="1:40">
      <c r="A59" s="437"/>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438"/>
    </row>
    <row r="60" spans="1:40">
      <c r="A60" s="437"/>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438"/>
    </row>
    <row r="61" spans="1:40">
      <c r="A61" s="437"/>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438"/>
    </row>
    <row r="62" spans="1:40">
      <c r="A62" s="437"/>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438"/>
    </row>
    <row r="63" spans="1:40">
      <c r="A63" s="437"/>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438"/>
    </row>
    <row r="64" spans="1:40">
      <c r="A64" s="437"/>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438"/>
    </row>
    <row r="65" spans="1:27">
      <c r="A65" s="437"/>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438"/>
    </row>
    <row r="66" spans="1:27">
      <c r="A66" s="439"/>
      <c r="B66" s="440"/>
      <c r="C66" s="440"/>
      <c r="D66" s="440"/>
      <c r="E66" s="440"/>
      <c r="F66" s="440"/>
      <c r="G66" s="440"/>
      <c r="H66" s="440"/>
      <c r="I66" s="440"/>
      <c r="J66" s="440"/>
      <c r="K66" s="440"/>
      <c r="L66" s="440"/>
      <c r="M66" s="440"/>
      <c r="N66" s="440"/>
      <c r="O66" s="440"/>
      <c r="P66" s="440"/>
      <c r="Q66" s="440"/>
      <c r="R66" s="440"/>
      <c r="S66" s="440"/>
      <c r="T66" s="440"/>
      <c r="U66" s="440"/>
      <c r="V66" s="440"/>
      <c r="W66" s="440"/>
      <c r="X66" s="440"/>
      <c r="Y66" s="440"/>
      <c r="Z66" s="440"/>
      <c r="AA66" s="441"/>
    </row>
  </sheetData>
  <mergeCells count="4">
    <mergeCell ref="A1:B1"/>
    <mergeCell ref="V1:AA1"/>
    <mergeCell ref="B3:L16"/>
    <mergeCell ref="AN15:AY27"/>
  </mergeCells>
  <phoneticPr fontId="4"/>
  <conditionalFormatting sqref="AE10:AE21">
    <cfRule type="top10" dxfId="42" priority="1" rank="1"/>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65"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業種リスト!$A$2:$A$14</xm:f>
          </x14:formula1>
          <xm:sqref>AP6:AR6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37</vt:i4>
      </vt:variant>
    </vt:vector>
  </HeadingPairs>
  <TitlesOfParts>
    <vt:vector size="73" baseType="lpstr">
      <vt:lpstr>25（問24）</vt:lpstr>
      <vt:lpstr>26（問24）</vt:lpstr>
      <vt:lpstr>27（問24）</vt:lpstr>
      <vt:lpstr>28（問25）</vt:lpstr>
      <vt:lpstr>29（問18）</vt:lpstr>
      <vt:lpstr>30（問21）</vt:lpstr>
      <vt:lpstr>31（問26）</vt:lpstr>
      <vt:lpstr>32（問26）</vt:lpstr>
      <vt:lpstr>33（問20）</vt:lpstr>
      <vt:lpstr>34（問20）</vt:lpstr>
      <vt:lpstr>35（問22）</vt:lpstr>
      <vt:lpstr>36（問29）</vt:lpstr>
      <vt:lpstr>37（問27）</vt:lpstr>
      <vt:lpstr>38（問34）</vt:lpstr>
      <vt:lpstr>39（問34）</vt:lpstr>
      <vt:lpstr>40（問35）</vt:lpstr>
      <vt:lpstr>41（問36）</vt:lpstr>
      <vt:lpstr>42（問18）</vt:lpstr>
      <vt:lpstr>43（問16）</vt:lpstr>
      <vt:lpstr>44（問23）</vt:lpstr>
      <vt:lpstr>45（問25）</vt:lpstr>
      <vt:lpstr>46（問37）</vt:lpstr>
      <vt:lpstr>47（問28）</vt:lpstr>
      <vt:lpstr>48（問30）</vt:lpstr>
      <vt:lpstr>49（問31）</vt:lpstr>
      <vt:lpstr>50（問32）</vt:lpstr>
      <vt:lpstr>51（問33）</vt:lpstr>
      <vt:lpstr>52（問33）</vt:lpstr>
      <vt:lpstr>53(問33)</vt:lpstr>
      <vt:lpstr>54（問38）</vt:lpstr>
      <vt:lpstr>55（問39）</vt:lpstr>
      <vt:lpstr>56（問40）</vt:lpstr>
      <vt:lpstr>集計・資料①</vt:lpstr>
      <vt:lpstr>集計・資料②</vt:lpstr>
      <vt:lpstr>調査票</vt:lpstr>
      <vt:lpstr>業種リスト</vt:lpstr>
      <vt:lpstr>'25（問24）'!Print_Area</vt:lpstr>
      <vt:lpstr>'26（問24）'!Print_Area</vt:lpstr>
      <vt:lpstr>'27（問24）'!Print_Area</vt:lpstr>
      <vt:lpstr>'28（問25）'!Print_Area</vt:lpstr>
      <vt:lpstr>'29（問18）'!Print_Area</vt:lpstr>
      <vt:lpstr>'30（問21）'!Print_Area</vt:lpstr>
      <vt:lpstr>'31（問26）'!Print_Area</vt:lpstr>
      <vt:lpstr>'32（問26）'!Print_Area</vt:lpstr>
      <vt:lpstr>'33（問20）'!Print_Area</vt:lpstr>
      <vt:lpstr>'34（問20）'!Print_Area</vt:lpstr>
      <vt:lpstr>'35（問22）'!Print_Area</vt:lpstr>
      <vt:lpstr>'36（問29）'!Print_Area</vt:lpstr>
      <vt:lpstr>'37（問27）'!Print_Area</vt:lpstr>
      <vt:lpstr>'38（問34）'!Print_Area</vt:lpstr>
      <vt:lpstr>'39（問34）'!Print_Area</vt:lpstr>
      <vt:lpstr>'40（問35）'!Print_Area</vt:lpstr>
      <vt:lpstr>'41（問36）'!Print_Area</vt:lpstr>
      <vt:lpstr>'42（問18）'!Print_Area</vt:lpstr>
      <vt:lpstr>'43（問16）'!Print_Area</vt:lpstr>
      <vt:lpstr>'44（問23）'!Print_Area</vt:lpstr>
      <vt:lpstr>'45（問25）'!Print_Area</vt:lpstr>
      <vt:lpstr>'46（問37）'!Print_Area</vt:lpstr>
      <vt:lpstr>'47（問28）'!Print_Area</vt:lpstr>
      <vt:lpstr>'48（問30）'!Print_Area</vt:lpstr>
      <vt:lpstr>'49（問31）'!Print_Area</vt:lpstr>
      <vt:lpstr>'50（問32）'!Print_Area</vt:lpstr>
      <vt:lpstr>'51（問33）'!Print_Area</vt:lpstr>
      <vt:lpstr>'52（問33）'!Print_Area</vt:lpstr>
      <vt:lpstr>'53(問33)'!Print_Area</vt:lpstr>
      <vt:lpstr>'54（問38）'!Print_Area</vt:lpstr>
      <vt:lpstr>'55（問39）'!Print_Area</vt:lpstr>
      <vt:lpstr>'56（問40）'!Print_Area</vt:lpstr>
      <vt:lpstr>集計・資料①!Print_Area</vt:lpstr>
      <vt:lpstr>集計・資料②!Print_Area</vt:lpstr>
      <vt:lpstr>調査票!Print_Area</vt:lpstr>
      <vt:lpstr>集計・資料①!Print_Titles</vt:lpstr>
      <vt:lpstr>集計・資料②!Print_Titles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gifu</dc:creator>
  <cp:lastModifiedBy>大野　元幹</cp:lastModifiedBy>
  <cp:lastPrinted>2025-03-25T04:52:57Z</cp:lastPrinted>
  <dcterms:created xsi:type="dcterms:W3CDTF">2004-12-20T07:33:02Z</dcterms:created>
  <dcterms:modified xsi:type="dcterms:W3CDTF">2025-04-02T03:15:16Z</dcterms:modified>
</cp:coreProperties>
</file>